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730" windowHeight="11685" activeTab="3"/>
  </bookViews>
  <sheets>
    <sheet name="Önkormányzat" sheetId="1" r:id="rId1"/>
    <sheet name="Közös Hivatal" sheetId="2" r:id="rId2"/>
    <sheet name="Művelődési Ház" sheetId="3" r:id="rId3"/>
    <sheet name="Közvetett támogatás" sheetId="8" r:id="rId4"/>
    <sheet name="működési-felh. mérleg" sheetId="9" r:id="rId5"/>
    <sheet name="Vagyon bont.forg.kép.sz. " sheetId="7" r:id="rId6"/>
    <sheet name="Fedlap" sheetId="16" r:id="rId7"/>
    <sheet name="költségvetési kiadások" sheetId="10" r:id="rId8"/>
    <sheet name="költségvetési bevételek" sheetId="11" r:id="rId9"/>
    <sheet name="Finanszírozási kiadások" sheetId="12" r:id="rId10"/>
    <sheet name="Finanszírozási bevételek" sheetId="13" r:id="rId11"/>
    <sheet name="Konszolidált mérleg" sheetId="14" r:id="rId12"/>
    <sheet name="Konszolidált eredménykimutatás" sheetId="15" r:id="rId13"/>
    <sheet name="Záradék" sheetId="17" r:id="rId14"/>
  </sheets>
  <externalReferences>
    <externalReference r:id="rId15"/>
    <externalReference r:id="rId16"/>
    <externalReference r:id="rId17"/>
  </externalReferences>
  <definedNames>
    <definedName name="_fgl1">[2]flag_1!#REF!</definedName>
    <definedName name="_KSZ1">[2]flag_1!#REF!</definedName>
    <definedName name="_ksz11">[2]flag_1!#REF!</definedName>
    <definedName name="_xlnm.Database">#REF!</definedName>
    <definedName name="css">#REF!</definedName>
    <definedName name="css_k">[1]Családsegítés!$C$27:$C$86</definedName>
    <definedName name="css_k_">#REF!</definedName>
    <definedName name="FEJ">#REF!</definedName>
    <definedName name="FGL">[2]flag_1!#REF!</definedName>
    <definedName name="FLAG">[2]flag_1!#REF!</definedName>
    <definedName name="flag1">[2]flag_1!#REF!</definedName>
    <definedName name="gyj">#REF!</definedName>
    <definedName name="gyj_k">[1]Gyermekjóléti!$C$27:$C$86</definedName>
    <definedName name="gyj_k_">#REF!</definedName>
    <definedName name="K_LSZA_BECS_1">#REF!</definedName>
    <definedName name="kjz">#REF!</definedName>
    <definedName name="kjz_k">[1]körjegyzőség!$C$9:$C$28</definedName>
    <definedName name="kjz_k_">#REF!</definedName>
    <definedName name="KSH_R">#REF!</definedName>
    <definedName name="nev_c">#REF!</definedName>
    <definedName name="nev_g">#REF!</definedName>
    <definedName name="nev_k">#REF!</definedName>
    <definedName name="PUK">#REF!</definedName>
    <definedName name="TAM_jogc_feldkod">[3]NATUR_select!$C$16:$D$287</definedName>
    <definedName name="URSZ">#REF!</definedName>
  </definedNames>
  <calcPr calcId="125725"/>
</workbook>
</file>

<file path=xl/calcChain.xml><?xml version="1.0" encoding="utf-8"?>
<calcChain xmlns="http://schemas.openxmlformats.org/spreadsheetml/2006/main">
  <c r="E23" i="9"/>
  <c r="E22"/>
  <c r="E21"/>
  <c r="E20"/>
  <c r="E32" s="1"/>
  <c r="E60" s="1"/>
  <c r="E13"/>
  <c r="E11"/>
  <c r="E9"/>
  <c r="E19" s="1"/>
  <c r="E59" s="1"/>
  <c r="D47"/>
  <c r="D22"/>
  <c r="D21"/>
  <c r="F21" s="1"/>
  <c r="D20"/>
  <c r="D13"/>
  <c r="D11"/>
  <c r="D19" s="1"/>
  <c r="D59" s="1"/>
  <c r="C37"/>
  <c r="F37" s="1"/>
  <c r="C24"/>
  <c r="C32" s="1"/>
  <c r="J32" s="1"/>
  <c r="C48"/>
  <c r="F48" s="1"/>
  <c r="G48" s="1"/>
  <c r="C47"/>
  <c r="C58" s="1"/>
  <c r="F24"/>
  <c r="C35"/>
  <c r="C36"/>
  <c r="C26"/>
  <c r="C23"/>
  <c r="C22"/>
  <c r="F22" s="1"/>
  <c r="C21"/>
  <c r="C20"/>
  <c r="C13"/>
  <c r="F13" s="1"/>
  <c r="C11"/>
  <c r="F11" s="1"/>
  <c r="C10"/>
  <c r="C9"/>
  <c r="C19" s="1"/>
  <c r="J63"/>
  <c r="E58"/>
  <c r="D58"/>
  <c r="F57"/>
  <c r="F56"/>
  <c r="F55"/>
  <c r="F54"/>
  <c r="F53"/>
  <c r="F52"/>
  <c r="F51"/>
  <c r="F50"/>
  <c r="F49"/>
  <c r="F47"/>
  <c r="F58" s="1"/>
  <c r="H46"/>
  <c r="G46"/>
  <c r="E46"/>
  <c r="D46"/>
  <c r="C46"/>
  <c r="J58" s="1"/>
  <c r="F45"/>
  <c r="F44"/>
  <c r="F43"/>
  <c r="F42"/>
  <c r="F41"/>
  <c r="F40"/>
  <c r="F39"/>
  <c r="F38"/>
  <c r="F36"/>
  <c r="F35"/>
  <c r="F34"/>
  <c r="G31"/>
  <c r="H31"/>
  <c r="F31"/>
  <c r="F30"/>
  <c r="G30"/>
  <c r="H30"/>
  <c r="G29"/>
  <c r="H29"/>
  <c r="F29"/>
  <c r="F28"/>
  <c r="G28"/>
  <c r="H28"/>
  <c r="G27"/>
  <c r="H27"/>
  <c r="F27"/>
  <c r="F26"/>
  <c r="G26" s="1"/>
  <c r="H21"/>
  <c r="H20"/>
  <c r="D32"/>
  <c r="G18"/>
  <c r="H18"/>
  <c r="F18"/>
  <c r="F17"/>
  <c r="G17"/>
  <c r="H17"/>
  <c r="G16"/>
  <c r="H16"/>
  <c r="F16"/>
  <c r="F15"/>
  <c r="G15"/>
  <c r="H15"/>
  <c r="G14"/>
  <c r="H14"/>
  <c r="F14"/>
  <c r="F12"/>
  <c r="G12"/>
  <c r="H10"/>
  <c r="F10"/>
  <c r="H9"/>
  <c r="D60"/>
  <c r="G19"/>
  <c r="G59"/>
  <c r="H12"/>
  <c r="H19"/>
  <c r="H59"/>
  <c r="F23"/>
  <c r="H156" i="7"/>
  <c r="H157"/>
  <c r="G156"/>
  <c r="F156"/>
  <c r="I156"/>
  <c r="E156"/>
  <c r="D156"/>
  <c r="D157"/>
  <c r="C156"/>
  <c r="B156"/>
  <c r="I155"/>
  <c r="I154"/>
  <c r="I153"/>
  <c r="H151"/>
  <c r="G151"/>
  <c r="I151"/>
  <c r="F151"/>
  <c r="E151"/>
  <c r="D151"/>
  <c r="C151"/>
  <c r="B151"/>
  <c r="I150"/>
  <c r="I149"/>
  <c r="I148"/>
  <c r="I147"/>
  <c r="I146"/>
  <c r="H145"/>
  <c r="G145"/>
  <c r="F145"/>
  <c r="I145"/>
  <c r="E145"/>
  <c r="D145"/>
  <c r="C145"/>
  <c r="B145"/>
  <c r="B157"/>
  <c r="I144"/>
  <c r="I143"/>
  <c r="B143"/>
  <c r="I142"/>
  <c r="B142"/>
  <c r="H141"/>
  <c r="G141"/>
  <c r="I141"/>
  <c r="F141"/>
  <c r="E141"/>
  <c r="D141"/>
  <c r="C141"/>
  <c r="B141"/>
  <c r="I140"/>
  <c r="H133"/>
  <c r="H134"/>
  <c r="G133"/>
  <c r="F133"/>
  <c r="I133"/>
  <c r="E133"/>
  <c r="D133"/>
  <c r="D134"/>
  <c r="C133"/>
  <c r="B133"/>
  <c r="I132"/>
  <c r="I131"/>
  <c r="I130"/>
  <c r="H128"/>
  <c r="G128"/>
  <c r="I128"/>
  <c r="F128"/>
  <c r="E128"/>
  <c r="D128"/>
  <c r="C128"/>
  <c r="B128"/>
  <c r="I127"/>
  <c r="I126"/>
  <c r="I125"/>
  <c r="I124"/>
  <c r="I123"/>
  <c r="H122"/>
  <c r="G122"/>
  <c r="F122"/>
  <c r="I122"/>
  <c r="E122"/>
  <c r="D122"/>
  <c r="C122"/>
  <c r="B122"/>
  <c r="B134"/>
  <c r="I121"/>
  <c r="I120"/>
  <c r="I119"/>
  <c r="H118"/>
  <c r="G118"/>
  <c r="I118"/>
  <c r="F118"/>
  <c r="E118"/>
  <c r="D118"/>
  <c r="C118"/>
  <c r="B118"/>
  <c r="I117"/>
  <c r="F112"/>
  <c r="B112"/>
  <c r="H111"/>
  <c r="H112"/>
  <c r="G111"/>
  <c r="G112"/>
  <c r="F111"/>
  <c r="I111"/>
  <c r="E111"/>
  <c r="D111"/>
  <c r="D112"/>
  <c r="C111"/>
  <c r="C112"/>
  <c r="B111"/>
  <c r="I110"/>
  <c r="I109"/>
  <c r="I108"/>
  <c r="H106"/>
  <c r="G106"/>
  <c r="I106"/>
  <c r="F106"/>
  <c r="D106"/>
  <c r="C106"/>
  <c r="I105"/>
  <c r="I104"/>
  <c r="I103"/>
  <c r="I102"/>
  <c r="E102"/>
  <c r="E106"/>
  <c r="B102"/>
  <c r="B106"/>
  <c r="I101"/>
  <c r="H100"/>
  <c r="G100"/>
  <c r="F100"/>
  <c r="I100"/>
  <c r="E100"/>
  <c r="D100"/>
  <c r="C100"/>
  <c r="B100"/>
  <c r="I99"/>
  <c r="I98"/>
  <c r="I97"/>
  <c r="H96"/>
  <c r="G96"/>
  <c r="I96"/>
  <c r="F96"/>
  <c r="E96"/>
  <c r="D96"/>
  <c r="C96"/>
  <c r="B96"/>
  <c r="I95"/>
  <c r="H88"/>
  <c r="H89"/>
  <c r="G88"/>
  <c r="F88"/>
  <c r="I88"/>
  <c r="E88"/>
  <c r="D88"/>
  <c r="D89"/>
  <c r="C88"/>
  <c r="B88"/>
  <c r="I87"/>
  <c r="I86"/>
  <c r="I85"/>
  <c r="H83"/>
  <c r="G83"/>
  <c r="I83"/>
  <c r="F83"/>
  <c r="E83"/>
  <c r="D83"/>
  <c r="C83"/>
  <c r="B83"/>
  <c r="I82"/>
  <c r="I81"/>
  <c r="I80"/>
  <c r="I79"/>
  <c r="I78"/>
  <c r="H77"/>
  <c r="G77"/>
  <c r="F77"/>
  <c r="I77"/>
  <c r="E77"/>
  <c r="D77"/>
  <c r="C77"/>
  <c r="I76"/>
  <c r="I75"/>
  <c r="B75"/>
  <c r="I74"/>
  <c r="D74"/>
  <c r="B74"/>
  <c r="B77"/>
  <c r="H73"/>
  <c r="G73"/>
  <c r="F73"/>
  <c r="I73"/>
  <c r="E73"/>
  <c r="D73"/>
  <c r="C73"/>
  <c r="B73"/>
  <c r="I72"/>
  <c r="H66"/>
  <c r="G66"/>
  <c r="G67"/>
  <c r="F66"/>
  <c r="E66"/>
  <c r="E67"/>
  <c r="D66"/>
  <c r="C66"/>
  <c r="C67"/>
  <c r="B66"/>
  <c r="I65"/>
  <c r="I64"/>
  <c r="I63"/>
  <c r="I62"/>
  <c r="H61"/>
  <c r="G61"/>
  <c r="I61"/>
  <c r="F61"/>
  <c r="E61"/>
  <c r="D61"/>
  <c r="C61"/>
  <c r="B61"/>
  <c r="I60"/>
  <c r="I59"/>
  <c r="I58"/>
  <c r="I57"/>
  <c r="I56"/>
  <c r="H55"/>
  <c r="G55"/>
  <c r="F55"/>
  <c r="I55"/>
  <c r="E55"/>
  <c r="D55"/>
  <c r="C55"/>
  <c r="B55"/>
  <c r="I54"/>
  <c r="I53"/>
  <c r="B53"/>
  <c r="I52"/>
  <c r="B52"/>
  <c r="H51"/>
  <c r="G51"/>
  <c r="I51"/>
  <c r="F51"/>
  <c r="E51"/>
  <c r="D51"/>
  <c r="C51"/>
  <c r="B51"/>
  <c r="I50"/>
  <c r="D44"/>
  <c r="H43"/>
  <c r="G43"/>
  <c r="F43"/>
  <c r="D43"/>
  <c r="C43"/>
  <c r="H42"/>
  <c r="G42"/>
  <c r="F42"/>
  <c r="D42"/>
  <c r="C42"/>
  <c r="H41"/>
  <c r="H44"/>
  <c r="G41"/>
  <c r="F41"/>
  <c r="D41"/>
  <c r="B41"/>
  <c r="H40"/>
  <c r="G40"/>
  <c r="G44"/>
  <c r="F40"/>
  <c r="F44"/>
  <c r="E40"/>
  <c r="D40"/>
  <c r="C40"/>
  <c r="H38"/>
  <c r="E38"/>
  <c r="D38"/>
  <c r="C38"/>
  <c r="H37"/>
  <c r="G37"/>
  <c r="F37"/>
  <c r="E37"/>
  <c r="D37"/>
  <c r="C37"/>
  <c r="F36"/>
  <c r="D36"/>
  <c r="C36"/>
  <c r="H35"/>
  <c r="G35"/>
  <c r="F35"/>
  <c r="I35"/>
  <c r="D35"/>
  <c r="C35"/>
  <c r="H34"/>
  <c r="H39"/>
  <c r="D34"/>
  <c r="D39"/>
  <c r="C34"/>
  <c r="C39"/>
  <c r="B34"/>
  <c r="H32"/>
  <c r="G32"/>
  <c r="F32"/>
  <c r="I32"/>
  <c r="E32"/>
  <c r="D32"/>
  <c r="C32"/>
  <c r="B32"/>
  <c r="H31"/>
  <c r="G31"/>
  <c r="F31"/>
  <c r="I31"/>
  <c r="E31"/>
  <c r="D31"/>
  <c r="C31"/>
  <c r="H30"/>
  <c r="H33"/>
  <c r="G30"/>
  <c r="G33"/>
  <c r="F30"/>
  <c r="I30"/>
  <c r="C30"/>
  <c r="C33"/>
  <c r="B30"/>
  <c r="F28"/>
  <c r="D28"/>
  <c r="D29"/>
  <c r="H22"/>
  <c r="G22"/>
  <c r="F22"/>
  <c r="I22"/>
  <c r="D22"/>
  <c r="I21"/>
  <c r="I43"/>
  <c r="E21"/>
  <c r="E43"/>
  <c r="B21"/>
  <c r="B43"/>
  <c r="I20"/>
  <c r="E20"/>
  <c r="E42"/>
  <c r="B20"/>
  <c r="B42"/>
  <c r="I19"/>
  <c r="I41"/>
  <c r="E19"/>
  <c r="C19"/>
  <c r="B19"/>
  <c r="I18"/>
  <c r="I40"/>
  <c r="B18"/>
  <c r="B40"/>
  <c r="D17"/>
  <c r="C17"/>
  <c r="H16"/>
  <c r="G16"/>
  <c r="G38"/>
  <c r="F16"/>
  <c r="F38"/>
  <c r="I38"/>
  <c r="B16"/>
  <c r="B38"/>
  <c r="I15"/>
  <c r="B15"/>
  <c r="B37"/>
  <c r="L14"/>
  <c r="H14"/>
  <c r="H36"/>
  <c r="G14"/>
  <c r="G36"/>
  <c r="F14"/>
  <c r="E14"/>
  <c r="E36"/>
  <c r="B14"/>
  <c r="B36"/>
  <c r="I13"/>
  <c r="H13"/>
  <c r="E13"/>
  <c r="E35"/>
  <c r="B13"/>
  <c r="B35"/>
  <c r="H12"/>
  <c r="H17"/>
  <c r="G12"/>
  <c r="G34"/>
  <c r="G39"/>
  <c r="F12"/>
  <c r="F34"/>
  <c r="E12"/>
  <c r="E34"/>
  <c r="E39"/>
  <c r="B12"/>
  <c r="B17"/>
  <c r="H11"/>
  <c r="G11"/>
  <c r="F11"/>
  <c r="E11"/>
  <c r="C11"/>
  <c r="I10"/>
  <c r="I9"/>
  <c r="B9"/>
  <c r="B31"/>
  <c r="L8"/>
  <c r="I8"/>
  <c r="I11"/>
  <c r="E8"/>
  <c r="E30"/>
  <c r="E33"/>
  <c r="D8"/>
  <c r="D11"/>
  <c r="B8"/>
  <c r="B11"/>
  <c r="G7"/>
  <c r="F7"/>
  <c r="D7"/>
  <c r="D23"/>
  <c r="C7"/>
  <c r="L6"/>
  <c r="H6"/>
  <c r="H28"/>
  <c r="H29"/>
  <c r="G6"/>
  <c r="G28"/>
  <c r="G29"/>
  <c r="E6"/>
  <c r="E28"/>
  <c r="E29"/>
  <c r="C6"/>
  <c r="C28"/>
  <c r="C29"/>
  <c r="B6"/>
  <c r="B7"/>
  <c r="AK210" i="3"/>
  <c r="AK217"/>
  <c r="AJ210"/>
  <c r="AI210"/>
  <c r="AI217"/>
  <c r="AH210"/>
  <c r="AH217"/>
  <c r="AG210"/>
  <c r="AG217"/>
  <c r="AG156"/>
  <c r="AK141"/>
  <c r="AK156"/>
  <c r="AJ141"/>
  <c r="AJ156"/>
  <c r="AI141"/>
  <c r="AI156"/>
  <c r="AK81"/>
  <c r="AJ81"/>
  <c r="AI81"/>
  <c r="AG81"/>
  <c r="AG51"/>
  <c r="AG96"/>
  <c r="AK50"/>
  <c r="AJ50"/>
  <c r="AJ51"/>
  <c r="AI50"/>
  <c r="AI51"/>
  <c r="AK41"/>
  <c r="AJ41"/>
  <c r="AK30"/>
  <c r="AK51"/>
  <c r="AJ30"/>
  <c r="AI25"/>
  <c r="AG25"/>
  <c r="AK24"/>
  <c r="AJ24"/>
  <c r="AJ25"/>
  <c r="AL20"/>
  <c r="AK20"/>
  <c r="AK25"/>
  <c r="AJ20"/>
  <c r="AJ215" i="2"/>
  <c r="AH215"/>
  <c r="AK208"/>
  <c r="AK215"/>
  <c r="AJ208"/>
  <c r="AI208"/>
  <c r="AI215"/>
  <c r="AH208"/>
  <c r="AG208"/>
  <c r="AG215"/>
  <c r="AJ156"/>
  <c r="AH156"/>
  <c r="AK141"/>
  <c r="AK156"/>
  <c r="AJ141"/>
  <c r="AI141"/>
  <c r="AI156"/>
  <c r="AH110"/>
  <c r="AG110"/>
  <c r="AG156"/>
  <c r="AK60"/>
  <c r="AJ60"/>
  <c r="AI60"/>
  <c r="AH60"/>
  <c r="AG60"/>
  <c r="AK50"/>
  <c r="AK51"/>
  <c r="AJ50"/>
  <c r="AI50"/>
  <c r="AI51"/>
  <c r="AH50"/>
  <c r="AG50"/>
  <c r="AG51"/>
  <c r="AK41"/>
  <c r="AJ41"/>
  <c r="AJ51"/>
  <c r="AI41"/>
  <c r="AH41"/>
  <c r="AH51"/>
  <c r="AG41"/>
  <c r="AK33"/>
  <c r="AJ33"/>
  <c r="AK30"/>
  <c r="AJ30"/>
  <c r="AI30"/>
  <c r="AH30"/>
  <c r="AG30"/>
  <c r="AK24"/>
  <c r="AJ24"/>
  <c r="AI24"/>
  <c r="AK20"/>
  <c r="AK25"/>
  <c r="AK96"/>
  <c r="AJ20"/>
  <c r="AJ25"/>
  <c r="AI20"/>
  <c r="AI25"/>
  <c r="AI96"/>
  <c r="AH20"/>
  <c r="AH25"/>
  <c r="AG20"/>
  <c r="AG25"/>
  <c r="AG96"/>
  <c r="AK208" i="1"/>
  <c r="AJ208"/>
  <c r="AK174"/>
  <c r="AK181"/>
  <c r="AJ174"/>
  <c r="AJ181"/>
  <c r="AI174"/>
  <c r="AI181"/>
  <c r="AH174"/>
  <c r="AH181"/>
  <c r="AG174"/>
  <c r="AG181"/>
  <c r="AK155"/>
  <c r="AI155"/>
  <c r="AK147"/>
  <c r="AJ147"/>
  <c r="AI147"/>
  <c r="AK141"/>
  <c r="AJ141"/>
  <c r="AI141"/>
  <c r="AH141"/>
  <c r="AG141"/>
  <c r="AH130"/>
  <c r="AK128"/>
  <c r="AK130"/>
  <c r="AJ128"/>
  <c r="AJ130"/>
  <c r="AI128"/>
  <c r="AI130"/>
  <c r="AG128"/>
  <c r="AG130"/>
  <c r="AL104"/>
  <c r="AK104"/>
  <c r="AK110"/>
  <c r="AK156"/>
  <c r="AJ104"/>
  <c r="AJ110"/>
  <c r="AJ156"/>
  <c r="AI104"/>
  <c r="AI110"/>
  <c r="AI156"/>
  <c r="AH104"/>
  <c r="AH110"/>
  <c r="AH156"/>
  <c r="AG104"/>
  <c r="AG110"/>
  <c r="AG156"/>
  <c r="AL96"/>
  <c r="AK86"/>
  <c r="AJ86"/>
  <c r="AI86"/>
  <c r="AG86"/>
  <c r="AK81"/>
  <c r="AJ81"/>
  <c r="AI81"/>
  <c r="AK73"/>
  <c r="AJ73"/>
  <c r="AI73"/>
  <c r="AH73"/>
  <c r="AG73"/>
  <c r="AK60"/>
  <c r="AJ60"/>
  <c r="AG60"/>
  <c r="AK50"/>
  <c r="AK51"/>
  <c r="AJ50"/>
  <c r="AJ51"/>
  <c r="AI50"/>
  <c r="AI51"/>
  <c r="AG50"/>
  <c r="AG51"/>
  <c r="AK41"/>
  <c r="AJ41"/>
  <c r="AI41"/>
  <c r="AH41"/>
  <c r="AH51"/>
  <c r="AH96"/>
  <c r="AG41"/>
  <c r="AK33"/>
  <c r="AJ33"/>
  <c r="AI33"/>
  <c r="AH33"/>
  <c r="AG33"/>
  <c r="AK30"/>
  <c r="AJ30"/>
  <c r="AI30"/>
  <c r="AH30"/>
  <c r="AG30"/>
  <c r="AK24"/>
  <c r="AK25"/>
  <c r="AK96"/>
  <c r="AJ24"/>
  <c r="AJ25"/>
  <c r="AI24"/>
  <c r="AI25"/>
  <c r="AI96"/>
  <c r="AH24"/>
  <c r="AG24"/>
  <c r="AG25"/>
  <c r="AG96"/>
  <c r="AK20"/>
  <c r="AJ20"/>
  <c r="AI20"/>
  <c r="AG20"/>
  <c r="AI96" i="3"/>
  <c r="AK96"/>
  <c r="AJ96"/>
  <c r="AH96" i="2"/>
  <c r="AJ96"/>
  <c r="AJ96" i="1"/>
  <c r="I34" i="7"/>
  <c r="F39"/>
  <c r="I39"/>
  <c r="I44"/>
  <c r="F45"/>
  <c r="B44"/>
  <c r="B33"/>
  <c r="B39"/>
  <c r="H45"/>
  <c r="B89"/>
  <c r="E7"/>
  <c r="I12"/>
  <c r="I14"/>
  <c r="I16"/>
  <c r="E17"/>
  <c r="G17"/>
  <c r="G23"/>
  <c r="C41"/>
  <c r="C22"/>
  <c r="C23"/>
  <c r="B28"/>
  <c r="B29"/>
  <c r="I28"/>
  <c r="F29"/>
  <c r="I29"/>
  <c r="D30"/>
  <c r="D33"/>
  <c r="D45"/>
  <c r="F33"/>
  <c r="I33"/>
  <c r="I36"/>
  <c r="C44"/>
  <c r="C45"/>
  <c r="E44"/>
  <c r="E45"/>
  <c r="G45"/>
  <c r="I66"/>
  <c r="E112"/>
  <c r="I112"/>
  <c r="C134"/>
  <c r="E134"/>
  <c r="G134"/>
  <c r="F134"/>
  <c r="I134"/>
  <c r="C157"/>
  <c r="E157"/>
  <c r="G157"/>
  <c r="F157"/>
  <c r="I157"/>
  <c r="I6"/>
  <c r="H7"/>
  <c r="H23"/>
  <c r="K12"/>
  <c r="L12"/>
  <c r="F17"/>
  <c r="F23"/>
  <c r="E41"/>
  <c r="E22"/>
  <c r="I42"/>
  <c r="B22"/>
  <c r="B23"/>
  <c r="I37"/>
  <c r="B67"/>
  <c r="D67"/>
  <c r="F67"/>
  <c r="I67"/>
  <c r="H67"/>
  <c r="C89"/>
  <c r="E89"/>
  <c r="G89"/>
  <c r="F89"/>
  <c r="I17"/>
  <c r="I45"/>
  <c r="I89"/>
  <c r="I7"/>
  <c r="I23"/>
  <c r="E23"/>
  <c r="B45"/>
  <c r="H26" i="9" l="1"/>
  <c r="H32" s="1"/>
  <c r="G32"/>
  <c r="F19"/>
  <c r="F59" s="1"/>
  <c r="C59"/>
  <c r="K59" s="1"/>
  <c r="F46"/>
  <c r="C60"/>
  <c r="K60" s="1"/>
  <c r="G58"/>
  <c r="H48"/>
  <c r="H58" s="1"/>
  <c r="H60" s="1"/>
  <c r="F9"/>
  <c r="F20"/>
  <c r="F32" s="1"/>
  <c r="F60" s="1"/>
  <c r="G60" l="1"/>
</calcChain>
</file>

<file path=xl/sharedStrings.xml><?xml version="1.0" encoding="utf-8"?>
<sst xmlns="http://schemas.openxmlformats.org/spreadsheetml/2006/main" count="3590" uniqueCount="1612">
  <si>
    <t>Sor-
szám</t>
  </si>
  <si>
    <t>Rovat megnevezése</t>
  </si>
  <si>
    <t>Rovat
száma</t>
  </si>
  <si>
    <t>Eredeti
előirányzat</t>
  </si>
  <si>
    <t>Módosított előirányzat I.</t>
  </si>
  <si>
    <t>Módosított előirányzat II.</t>
  </si>
  <si>
    <t>Módosított előirányzat III.</t>
  </si>
  <si>
    <t>Teljesítés</t>
  </si>
  <si>
    <t>Önként vállalt feladatok</t>
  </si>
  <si>
    <t>1.</t>
  </si>
  <si>
    <t>2.</t>
  </si>
  <si>
    <t>3.</t>
  </si>
  <si>
    <t>4.</t>
  </si>
  <si>
    <t>5.</t>
  </si>
  <si>
    <t>6.</t>
  </si>
  <si>
    <t>7.</t>
  </si>
  <si>
    <t>Kiadások</t>
  </si>
  <si>
    <t>Törvény szerinti illetmények, munkabérek</t>
  </si>
  <si>
    <t>K1101</t>
  </si>
  <si>
    <t>Normatív jutalmak</t>
  </si>
  <si>
    <t>K1102</t>
  </si>
  <si>
    <t>Céljuttatás, projektprémium</t>
  </si>
  <si>
    <t>K1103</t>
  </si>
  <si>
    <t>Készenléti, ügyeleti, helyettesítési díj, túlóra, túlszolgálat</t>
  </si>
  <si>
    <t>K1104</t>
  </si>
  <si>
    <t>Végkielégítés</t>
  </si>
  <si>
    <t>K1105</t>
  </si>
  <si>
    <t>8.</t>
  </si>
  <si>
    <t>Jubileumi jutalom</t>
  </si>
  <si>
    <t>K1106</t>
  </si>
  <si>
    <t>9.</t>
  </si>
  <si>
    <t>Béren kívüli juttatások</t>
  </si>
  <si>
    <t>K1107</t>
  </si>
  <si>
    <t>10.</t>
  </si>
  <si>
    <t>Ruházati költségtérítés</t>
  </si>
  <si>
    <t>K1108</t>
  </si>
  <si>
    <t>11.</t>
  </si>
  <si>
    <t>Közlekedési költségtérítés</t>
  </si>
  <si>
    <t>K1109</t>
  </si>
  <si>
    <t>12.</t>
  </si>
  <si>
    <t>Egyéb költségtérítések</t>
  </si>
  <si>
    <t>K1110</t>
  </si>
  <si>
    <t>13.</t>
  </si>
  <si>
    <t>Lakhatási támogatások</t>
  </si>
  <si>
    <t>K1111</t>
  </si>
  <si>
    <t>14.</t>
  </si>
  <si>
    <t>Szociális támogatások</t>
  </si>
  <si>
    <t>K1112</t>
  </si>
  <si>
    <t>15.</t>
  </si>
  <si>
    <t>Foglalkoztatottak egyéb személyi juttatásai</t>
  </si>
  <si>
    <t>K1113</t>
  </si>
  <si>
    <t>16.</t>
  </si>
  <si>
    <t>Foglalkoztatottak személyi juttatásai (=05+…+17)</t>
  </si>
  <si>
    <t>K11</t>
  </si>
  <si>
    <t>17.</t>
  </si>
  <si>
    <t>Választott tisztségviselők juttatásai</t>
  </si>
  <si>
    <t>K121</t>
  </si>
  <si>
    <t>18.</t>
  </si>
  <si>
    <t>Munkavégzésre irányuló egyéb jogviszonyban nem saját foglalkoztatottnak fizetett juttatások</t>
  </si>
  <si>
    <t>K122</t>
  </si>
  <si>
    <t>19.</t>
  </si>
  <si>
    <t>Egyéb külső személyi juttatások</t>
  </si>
  <si>
    <t>K123</t>
  </si>
  <si>
    <t>20.</t>
  </si>
  <si>
    <t>Külső személyi juttatások (=17+18+19)</t>
  </si>
  <si>
    <t>K12</t>
  </si>
  <si>
    <t>21.</t>
  </si>
  <si>
    <t>Személyi juttatások (=16+20)</t>
  </si>
  <si>
    <t>K1</t>
  </si>
  <si>
    <t>22.</t>
  </si>
  <si>
    <t xml:space="preserve">Munkaadókat terhelő járulékok és szociális hozzájárulási adó                                                                            </t>
  </si>
  <si>
    <t>K2</t>
  </si>
  <si>
    <t>23.</t>
  </si>
  <si>
    <t>Szakmai anyagok beszerzése</t>
  </si>
  <si>
    <t>K311</t>
  </si>
  <si>
    <t>24.</t>
  </si>
  <si>
    <t>Üzemeltetési anyagok beszerzése</t>
  </si>
  <si>
    <t>K312</t>
  </si>
  <si>
    <t>25.</t>
  </si>
  <si>
    <t>Árubeszerzés</t>
  </si>
  <si>
    <t>K313</t>
  </si>
  <si>
    <t>26.</t>
  </si>
  <si>
    <t>Készletbeszerzés (=23+24+25)</t>
  </si>
  <si>
    <t>K31</t>
  </si>
  <si>
    <t>27.</t>
  </si>
  <si>
    <t>Informatikai szolgáltatások igénybevétele</t>
  </si>
  <si>
    <t>K321</t>
  </si>
  <si>
    <t>28.</t>
  </si>
  <si>
    <t>Egyéb kommunikációs szolgáltatások</t>
  </si>
  <si>
    <t>K322</t>
  </si>
  <si>
    <t>29.</t>
  </si>
  <si>
    <t>Kommunikációs szolgáltatások (=27+28)</t>
  </si>
  <si>
    <t>K32</t>
  </si>
  <si>
    <t>30.</t>
  </si>
  <si>
    <t>Közüzemi díjak</t>
  </si>
  <si>
    <t>K331</t>
  </si>
  <si>
    <t>31.</t>
  </si>
  <si>
    <t>Vásárolt élelmezés</t>
  </si>
  <si>
    <t>K332</t>
  </si>
  <si>
    <t>32.</t>
  </si>
  <si>
    <t>Bérleti és lízing díjak</t>
  </si>
  <si>
    <t>K333</t>
  </si>
  <si>
    <t>33.</t>
  </si>
  <si>
    <t>Karbantartási, kisjavítási szolgáltatások</t>
  </si>
  <si>
    <t>K334</t>
  </si>
  <si>
    <t>34.</t>
  </si>
  <si>
    <t>Közvetített szolgáltatások</t>
  </si>
  <si>
    <t>K335</t>
  </si>
  <si>
    <t>35.</t>
  </si>
  <si>
    <t xml:space="preserve">Szakmai tevékenységet segítő szolgáltatások </t>
  </si>
  <si>
    <t>K336</t>
  </si>
  <si>
    <t>36.</t>
  </si>
  <si>
    <t>Egyéb szolgáltatások</t>
  </si>
  <si>
    <t>K337</t>
  </si>
  <si>
    <t>37.</t>
  </si>
  <si>
    <t>Szolgáltatási kiadások (=30+…+36)</t>
  </si>
  <si>
    <t>K33</t>
  </si>
  <si>
    <t>38.</t>
  </si>
  <si>
    <t>Kiküldetések kiadásai</t>
  </si>
  <si>
    <t>K341</t>
  </si>
  <si>
    <t>39.</t>
  </si>
  <si>
    <t>Reklám- és propagandakiadások</t>
  </si>
  <si>
    <t>K342</t>
  </si>
  <si>
    <t>40.</t>
  </si>
  <si>
    <t>Kiküldetések, reklám- és propagandakiadások (=38+40)</t>
  </si>
  <si>
    <t>K34</t>
  </si>
  <si>
    <t>41.</t>
  </si>
  <si>
    <t>Működési célú előzetesen felszámított általános forgalmi adó</t>
  </si>
  <si>
    <t>K351</t>
  </si>
  <si>
    <t>42.</t>
  </si>
  <si>
    <t xml:space="preserve">Fizetendő általános forgalmi adó </t>
  </si>
  <si>
    <t>K352</t>
  </si>
  <si>
    <t>43.</t>
  </si>
  <si>
    <t xml:space="preserve">Kamatkiadások </t>
  </si>
  <si>
    <t>K353</t>
  </si>
  <si>
    <t>44.</t>
  </si>
  <si>
    <t>Egyéb pénzügyi műveletek kiadásai</t>
  </si>
  <si>
    <t>K354</t>
  </si>
  <si>
    <t>45.</t>
  </si>
  <si>
    <t>Egyéb dologi kiadások</t>
  </si>
  <si>
    <t>K355</t>
  </si>
  <si>
    <t>46.</t>
  </si>
  <si>
    <t>Különféle befizetések és egyéb dologi kiadások (=41+…+45)</t>
  </si>
  <si>
    <t>K35</t>
  </si>
  <si>
    <t>47.</t>
  </si>
  <si>
    <t>Dologi kiadások (=26+29+37+40+46)</t>
  </si>
  <si>
    <t>K3</t>
  </si>
  <si>
    <t>48.</t>
  </si>
  <si>
    <t>Társadalombiztosítási ellátások</t>
  </si>
  <si>
    <t>K41</t>
  </si>
  <si>
    <t>49.</t>
  </si>
  <si>
    <t>Családi támogatások</t>
  </si>
  <si>
    <t>K42</t>
  </si>
  <si>
    <t>50.</t>
  </si>
  <si>
    <t>Pénzbeli kárpótlások, kártérítések</t>
  </si>
  <si>
    <t>K43</t>
  </si>
  <si>
    <t>51.</t>
  </si>
  <si>
    <t>Betegséggel kapcsolatos (nem társadalombiztosítási) ellátások</t>
  </si>
  <si>
    <t>K44</t>
  </si>
  <si>
    <t>52.</t>
  </si>
  <si>
    <t>Foglalkoztatással, munkanélküliséggel kapcsolatos ellátások</t>
  </si>
  <si>
    <t>K45</t>
  </si>
  <si>
    <t>53.</t>
  </si>
  <si>
    <t>Lakhatással kapcsolatos ellátások</t>
  </si>
  <si>
    <t>K46</t>
  </si>
  <si>
    <t>54.</t>
  </si>
  <si>
    <t>Intézményi ellátottak pénzbeli juttatásai</t>
  </si>
  <si>
    <t>K47</t>
  </si>
  <si>
    <t>55.</t>
  </si>
  <si>
    <t>Egyéb nem intézményi ellátások</t>
  </si>
  <si>
    <t>K48</t>
  </si>
  <si>
    <t>56.</t>
  </si>
  <si>
    <t>Ellátottak pénzbeli juttatásai (=48+...+55)</t>
  </si>
  <si>
    <t>K4</t>
  </si>
  <si>
    <t>57.</t>
  </si>
  <si>
    <t>Nemzetközi kötelezettségek</t>
  </si>
  <si>
    <t>K501</t>
  </si>
  <si>
    <t>58.</t>
  </si>
  <si>
    <t>Elvonások és befizetések</t>
  </si>
  <si>
    <t>K502</t>
  </si>
  <si>
    <t>59.</t>
  </si>
  <si>
    <t>Működési célú garancia- és kezességvállalásból származó kifizetés államháztartáson belülre</t>
  </si>
  <si>
    <t>K503</t>
  </si>
  <si>
    <t>60.</t>
  </si>
  <si>
    <t>Működési célú visszatérítendő támogatások, kölcsönök nyújtása államháztartáson belülre</t>
  </si>
  <si>
    <t>K504</t>
  </si>
  <si>
    <t>61.</t>
  </si>
  <si>
    <t>Működési célú visszatérítendő támogatások, kölcsönök törlesztése államháztartáson belülre</t>
  </si>
  <si>
    <t>K505</t>
  </si>
  <si>
    <t>62.</t>
  </si>
  <si>
    <t>Egyéb működési célú támogatások államháztartáson belülre</t>
  </si>
  <si>
    <t>K506</t>
  </si>
  <si>
    <t>63.</t>
  </si>
  <si>
    <t>Működési célú garancia- és kezességvállalásból származó kifizetés államháztartáson kívülre</t>
  </si>
  <si>
    <t>K507</t>
  </si>
  <si>
    <t>64.</t>
  </si>
  <si>
    <t>Működési célú visszatérítendő támogatások, kölcsönök nyújtása államháztartáson kívülre</t>
  </si>
  <si>
    <t>K508</t>
  </si>
  <si>
    <t>65.</t>
  </si>
  <si>
    <t>Árkiegészítések, ártámogatások</t>
  </si>
  <si>
    <t>K509</t>
  </si>
  <si>
    <t>66.</t>
  </si>
  <si>
    <t>Kamattámogatások</t>
  </si>
  <si>
    <t>K510</t>
  </si>
  <si>
    <t>67.</t>
  </si>
  <si>
    <t>Egyéb működési célú támogatások államháztartáson kívülre</t>
  </si>
  <si>
    <t>K511</t>
  </si>
  <si>
    <t>68.</t>
  </si>
  <si>
    <t>Tartalékok</t>
  </si>
  <si>
    <t>K512</t>
  </si>
  <si>
    <t>69.</t>
  </si>
  <si>
    <t>Egyéb működési célú kiadások (=57+…+68)</t>
  </si>
  <si>
    <t>K5</t>
  </si>
  <si>
    <t>70.</t>
  </si>
  <si>
    <t>Immateriális javak beszerzése, létesítése</t>
  </si>
  <si>
    <t>K61</t>
  </si>
  <si>
    <t>71.</t>
  </si>
  <si>
    <t>Ingatlanok beszerzése, létesítése</t>
  </si>
  <si>
    <t>K62</t>
  </si>
  <si>
    <t>72.</t>
  </si>
  <si>
    <t>Informatikai eszközök beszerzése, létesítése</t>
  </si>
  <si>
    <t>K63</t>
  </si>
  <si>
    <t>73.</t>
  </si>
  <si>
    <t>Egyéb tárgyi eszközök beszerzése, létesítése</t>
  </si>
  <si>
    <t>K64</t>
  </si>
  <si>
    <t>74.</t>
  </si>
  <si>
    <t>Részesedések beszerzése</t>
  </si>
  <si>
    <t>K65</t>
  </si>
  <si>
    <t>75.</t>
  </si>
  <si>
    <t>Meglévő részesedések növeléséhez kapcsolódó kiadások</t>
  </si>
  <si>
    <t>K66</t>
  </si>
  <si>
    <t>76.</t>
  </si>
  <si>
    <t>Beruházási célú előzetesen felszámított általános forgalmi adó</t>
  </si>
  <si>
    <t>K67</t>
  </si>
  <si>
    <t>77.</t>
  </si>
  <si>
    <t>Beruházások (=70+…+76)</t>
  </si>
  <si>
    <t>K6</t>
  </si>
  <si>
    <t>78.</t>
  </si>
  <si>
    <t>Ingatlanok felújítása</t>
  </si>
  <si>
    <t>K71</t>
  </si>
  <si>
    <t>79.</t>
  </si>
  <si>
    <t>Informatikai eszközök felújítása</t>
  </si>
  <si>
    <t>K72</t>
  </si>
  <si>
    <t>80.</t>
  </si>
  <si>
    <t xml:space="preserve">Egyéb tárgyi eszközök felújítása </t>
  </si>
  <si>
    <t>K73</t>
  </si>
  <si>
    <t>81.</t>
  </si>
  <si>
    <t>Felújítási célú előzetesen felszámított általános forgalmi adó</t>
  </si>
  <si>
    <t>K74</t>
  </si>
  <si>
    <t>82.</t>
  </si>
  <si>
    <t>Felújítások (=78+...+81)</t>
  </si>
  <si>
    <t>K7</t>
  </si>
  <si>
    <t>83.</t>
  </si>
  <si>
    <t>Felhalmozási célú garancia- és kezességvállalásból származó kifizetés államháztartáson belülre</t>
  </si>
  <si>
    <t>K81</t>
  </si>
  <si>
    <t>84.</t>
  </si>
  <si>
    <t>Felhalmozási célú visszatérítendő támogatások, kölcsönök nyújtása államháztartáson belülre</t>
  </si>
  <si>
    <t>K82</t>
  </si>
  <si>
    <t>85.</t>
  </si>
  <si>
    <t>Felhalmozási célú visszatérítendő támogatások, kölcsönök törlesztése államháztartáson belülre</t>
  </si>
  <si>
    <t>K83</t>
  </si>
  <si>
    <t>86.</t>
  </si>
  <si>
    <t>Egyéb felhalmozási célú támogatások államháztartáson belülre</t>
  </si>
  <si>
    <t>K84</t>
  </si>
  <si>
    <t>87.</t>
  </si>
  <si>
    <t>Felhalmozási célú garancia- és kezességvállalásból származó kifizetés államháztartáson kívülre</t>
  </si>
  <si>
    <t>K85</t>
  </si>
  <si>
    <t>88.</t>
  </si>
  <si>
    <t>Felhalmozási célú visszatérítendő támogatások, kölcsönök nyújtása államháztartáson kívülre</t>
  </si>
  <si>
    <t>K86</t>
  </si>
  <si>
    <t>89.</t>
  </si>
  <si>
    <t>Lakástámogatás</t>
  </si>
  <si>
    <t>K87</t>
  </si>
  <si>
    <t>90.</t>
  </si>
  <si>
    <t xml:space="preserve">Egyéb felhalmozási célú támogatások államháztartáson kívülre </t>
  </si>
  <si>
    <t>K88</t>
  </si>
  <si>
    <t>91.</t>
  </si>
  <si>
    <t>Egyéb felhalmozási célú kiadások (=83+…+90)</t>
  </si>
  <si>
    <t>K8</t>
  </si>
  <si>
    <t>92.</t>
  </si>
  <si>
    <t>Költségvetési kiadások (=21+22+47+56+69+77+82+91)</t>
  </si>
  <si>
    <t>K1-K8</t>
  </si>
  <si>
    <t>ok</t>
  </si>
  <si>
    <t>Bevételek</t>
  </si>
  <si>
    <t>01</t>
  </si>
  <si>
    <t>Helyi önkormányzatok működésének általános támogatása</t>
  </si>
  <si>
    <t>B111</t>
  </si>
  <si>
    <t>02</t>
  </si>
  <si>
    <t>Települési önkormányzatok egyes köznevelési feladatainak támogatása</t>
  </si>
  <si>
    <t>B112</t>
  </si>
  <si>
    <t>03</t>
  </si>
  <si>
    <t>Települési önkormányzatok szociális gyermekjóléti és gyermekétkeztetési feladatainak támogatása</t>
  </si>
  <si>
    <t>B113</t>
  </si>
  <si>
    <t>04</t>
  </si>
  <si>
    <t>Települési önkormányzatok kulturális feladatainak támogatása</t>
  </si>
  <si>
    <t>B114</t>
  </si>
  <si>
    <t>05</t>
  </si>
  <si>
    <t>Működési célú központosított előirányzatok</t>
  </si>
  <si>
    <t>B115</t>
  </si>
  <si>
    <t>06</t>
  </si>
  <si>
    <t>Helyi önkormányzatok kiegészítő támogatásai</t>
  </si>
  <si>
    <t>B116</t>
  </si>
  <si>
    <t>07</t>
  </si>
  <si>
    <t>Önkormányzatok működési támogatásai (=01+…+06)</t>
  </si>
  <si>
    <t>B11</t>
  </si>
  <si>
    <t>08</t>
  </si>
  <si>
    <t>Elvonások és befizetések bevételei</t>
  </si>
  <si>
    <t>B12</t>
  </si>
  <si>
    <t>09</t>
  </si>
  <si>
    <t>Működési célú garancia- és kezességvállalásból származó megtérülések államháztartáson belülről</t>
  </si>
  <si>
    <t>B13</t>
  </si>
  <si>
    <t>10</t>
  </si>
  <si>
    <t>Működési célú visszatérítendő támogatások, kölcsönök visszatérülése államháztartáson belülről</t>
  </si>
  <si>
    <t>B14</t>
  </si>
  <si>
    <t>11</t>
  </si>
  <si>
    <t>Működési célú visszatérítendő támogatások, kölcsönök igénybevétele államháztartáson belülről</t>
  </si>
  <si>
    <t>B15</t>
  </si>
  <si>
    <t>12</t>
  </si>
  <si>
    <t>Egyéb működési célú támogatások bevételei államháztartáson belülről</t>
  </si>
  <si>
    <t>B16</t>
  </si>
  <si>
    <t>13</t>
  </si>
  <si>
    <t>Működési célú támogatások államháztartáson belülről (=07+…+12)</t>
  </si>
  <si>
    <t>B1</t>
  </si>
  <si>
    <t>14</t>
  </si>
  <si>
    <t>Felhalmozási célú önkormányzati támogatások</t>
  </si>
  <si>
    <t>B21</t>
  </si>
  <si>
    <t>15</t>
  </si>
  <si>
    <t>Felhalmozási célú garancia- és kezességvállalásból származó megtérülések államháztartáson belülről</t>
  </si>
  <si>
    <t>B22</t>
  </si>
  <si>
    <t>16</t>
  </si>
  <si>
    <t>Felhalmozási célú visszatérítendő támogatások, kölcsönök visszatérülése államháztartáson belülről</t>
  </si>
  <si>
    <t>B23</t>
  </si>
  <si>
    <t>17</t>
  </si>
  <si>
    <t>Felhalmozási célú visszatérítendő támogatások, kölcsönök igénybevétele államháztartáson belülről</t>
  </si>
  <si>
    <t>B24</t>
  </si>
  <si>
    <t>18</t>
  </si>
  <si>
    <t>Egyéb felhalmozási célú támogatások bevételei államháztartáson belülről</t>
  </si>
  <si>
    <t>B25</t>
  </si>
  <si>
    <t>19</t>
  </si>
  <si>
    <t>Felhalmozási célú támogatások államháztartáson belülről (=14+…+18)</t>
  </si>
  <si>
    <t>B2</t>
  </si>
  <si>
    <t>20</t>
  </si>
  <si>
    <t>Magánszemélyek jövedelemadói</t>
  </si>
  <si>
    <t>B311</t>
  </si>
  <si>
    <t>21</t>
  </si>
  <si>
    <t xml:space="preserve">Társaságok jövedelemadói </t>
  </si>
  <si>
    <t>B312</t>
  </si>
  <si>
    <t>22</t>
  </si>
  <si>
    <t>Jövedelemadók (=20+21)</t>
  </si>
  <si>
    <t>B31</t>
  </si>
  <si>
    <t>23</t>
  </si>
  <si>
    <t>Szociális hozzájárulási adó és járulékok</t>
  </si>
  <si>
    <t>B32</t>
  </si>
  <si>
    <t>24</t>
  </si>
  <si>
    <t>Bérhez és foglalkoztatáshoz kapcsolódó adók</t>
  </si>
  <si>
    <t>B33</t>
  </si>
  <si>
    <t>25</t>
  </si>
  <si>
    <t xml:space="preserve">Vagyoni tipusú adók </t>
  </si>
  <si>
    <t>B34</t>
  </si>
  <si>
    <t>26</t>
  </si>
  <si>
    <t xml:space="preserve">Értékesítési és forgalmi adók </t>
  </si>
  <si>
    <t>B351</t>
  </si>
  <si>
    <t>27</t>
  </si>
  <si>
    <t xml:space="preserve">Fogyasztási adók </t>
  </si>
  <si>
    <t>B352</t>
  </si>
  <si>
    <t>28</t>
  </si>
  <si>
    <t xml:space="preserve">Pénzügyi monopóliumok nyereségét terhelő adók </t>
  </si>
  <si>
    <t>B353</t>
  </si>
  <si>
    <t>29</t>
  </si>
  <si>
    <t>Gépjárműadók</t>
  </si>
  <si>
    <t>B354</t>
  </si>
  <si>
    <t>30</t>
  </si>
  <si>
    <t xml:space="preserve">Egyéb áruhasználati és szolgáltatási adók </t>
  </si>
  <si>
    <t>B355</t>
  </si>
  <si>
    <t>31</t>
  </si>
  <si>
    <t xml:space="preserve">Termékek és szolgáltatások adói (=26+…+30) </t>
  </si>
  <si>
    <t>B35</t>
  </si>
  <si>
    <t>32</t>
  </si>
  <si>
    <t xml:space="preserve">Egyéb közhatalmi bevételek </t>
  </si>
  <si>
    <t>B36</t>
  </si>
  <si>
    <t>33</t>
  </si>
  <si>
    <t>Közhatalmi bevételek (=22+...+25+31+32)</t>
  </si>
  <si>
    <t>B3</t>
  </si>
  <si>
    <t>34</t>
  </si>
  <si>
    <t>Készletértékesítés ellenértéke</t>
  </si>
  <si>
    <t>B401</t>
  </si>
  <si>
    <t>35</t>
  </si>
  <si>
    <t>Szolgáltatások ellenértéke</t>
  </si>
  <si>
    <t>B402</t>
  </si>
  <si>
    <t>36</t>
  </si>
  <si>
    <t>Közvetített szolgáltatások ellenértéke</t>
  </si>
  <si>
    <t>B403</t>
  </si>
  <si>
    <t>37</t>
  </si>
  <si>
    <t>Tulajdonosi bevételek</t>
  </si>
  <si>
    <t>B404</t>
  </si>
  <si>
    <t>38</t>
  </si>
  <si>
    <t>Ellátási díjak</t>
  </si>
  <si>
    <t>B405</t>
  </si>
  <si>
    <t>39</t>
  </si>
  <si>
    <t>Kiszámlázott általános forgalmi adó</t>
  </si>
  <si>
    <t>B406</t>
  </si>
  <si>
    <t>40</t>
  </si>
  <si>
    <t>Általános forgalmi adó visszatérítése</t>
  </si>
  <si>
    <t>B407</t>
  </si>
  <si>
    <t>41</t>
  </si>
  <si>
    <t>Kamatbevételek</t>
  </si>
  <si>
    <t>B408</t>
  </si>
  <si>
    <t>42</t>
  </si>
  <si>
    <t>Egyéb pénzügyi műveletek bevételei</t>
  </si>
  <si>
    <t>B409</t>
  </si>
  <si>
    <t>43</t>
  </si>
  <si>
    <t>Egyéb működési bevételek</t>
  </si>
  <si>
    <t>B410</t>
  </si>
  <si>
    <t>44</t>
  </si>
  <si>
    <t>Működési bevételek (=34+…+43)</t>
  </si>
  <si>
    <t>B4</t>
  </si>
  <si>
    <t>Immateriális javak értékesítése</t>
  </si>
  <si>
    <t>B51</t>
  </si>
  <si>
    <t>Ingatlanok értékesítése</t>
  </si>
  <si>
    <t>B52</t>
  </si>
  <si>
    <t>Egyéb tárgyi eszközök értékesítése</t>
  </si>
  <si>
    <t>B53</t>
  </si>
  <si>
    <t>Részesedések értékesítése</t>
  </si>
  <si>
    <t>B54</t>
  </si>
  <si>
    <t>Részesedések megszűnéséhez kapcsolódó bevételek</t>
  </si>
  <si>
    <t>B55</t>
  </si>
  <si>
    <t>Felhalmozási bevételek (=45+…+49)</t>
  </si>
  <si>
    <t>B5</t>
  </si>
  <si>
    <t>Működési célú garancia- és kezességvállalásból származó megtérülések államháztartáson kívülről</t>
  </si>
  <si>
    <t>B61</t>
  </si>
  <si>
    <t>Működési célú visszatérítendő támogatások, kölcsönök visszatérülése államháztartáson kívülről</t>
  </si>
  <si>
    <t>B62</t>
  </si>
  <si>
    <t>Egyéb működési célú átvett pénzeszközök</t>
  </si>
  <si>
    <t>B63</t>
  </si>
  <si>
    <t>Működési célú átvett pénzeszközök (=51+52+53)</t>
  </si>
  <si>
    <t>B6</t>
  </si>
  <si>
    <t>Felhalmozási célú garancia- és kezességvállalásból származó megtérülések államháztartáson kívülről</t>
  </si>
  <si>
    <t>B71</t>
  </si>
  <si>
    <t>Felhalmozási célú visszatérítendő támogatások, kölcsönök visszatérülése államháztartáson kívülről</t>
  </si>
  <si>
    <t>B72</t>
  </si>
  <si>
    <t>Egyéb felhalmozási célú átvett pénzeszközök</t>
  </si>
  <si>
    <t>B73</t>
  </si>
  <si>
    <t>Felhalmozási célú átvett pénzeszközök (=55+56+57)</t>
  </si>
  <si>
    <t>B7</t>
  </si>
  <si>
    <t>Költségvetési bevételek (=13+19+33+44+50+54+58)</t>
  </si>
  <si>
    <t>B1-B7</t>
  </si>
  <si>
    <t xml:space="preserve">Finanszírozási kiadások </t>
  </si>
  <si>
    <t xml:space="preserve">Hosszú lejáratú hitelek, kölcsönök törlesztése </t>
  </si>
  <si>
    <t>K9111</t>
  </si>
  <si>
    <t>Likviditási célú hitelek, kölcsönök törlesztése pénzügyi vállalkozásnak</t>
  </si>
  <si>
    <t>K9112</t>
  </si>
  <si>
    <t xml:space="preserve">Rövid lejáratú hitelek, kölcsönök törlesztése </t>
  </si>
  <si>
    <t>K9113</t>
  </si>
  <si>
    <t>Hitel-, kölcsöntörlesztés államháztartáson kívülre (=01+02+03)</t>
  </si>
  <si>
    <t>K911</t>
  </si>
  <si>
    <t>Forgatási célú belföldi értékpapírok vásárlása</t>
  </si>
  <si>
    <t>K9121</t>
  </si>
  <si>
    <t>Forgatási célú belföldi értékpapírok beváltása</t>
  </si>
  <si>
    <t>K9122</t>
  </si>
  <si>
    <t>Befektetési célú belföldi értékpapírok vásárlása</t>
  </si>
  <si>
    <t>K9123</t>
  </si>
  <si>
    <t>Befektetési célú belföldi értékpapírok beváltása</t>
  </si>
  <si>
    <t>K9124</t>
  </si>
  <si>
    <t>Belföldi értékpapírok kiadásai (=05+…+08)</t>
  </si>
  <si>
    <t>K912</t>
  </si>
  <si>
    <t>Államháztartáson belüli megelőlegezések folyósítása</t>
  </si>
  <si>
    <t>K913</t>
  </si>
  <si>
    <t>Államháztartáson belüli megelőlegezések visszafizetése</t>
  </si>
  <si>
    <t>K914</t>
  </si>
  <si>
    <t>Központi, irányító szervi támogatások folyósítása</t>
  </si>
  <si>
    <t>K915</t>
  </si>
  <si>
    <t>Pénzeszközök betétként elhelyezése</t>
  </si>
  <si>
    <t>K916</t>
  </si>
  <si>
    <t>Pénzügyi lízing kiadásai</t>
  </si>
  <si>
    <t>K917</t>
  </si>
  <si>
    <t>Központi költségvetés sajátos finanszírozási kiadásai</t>
  </si>
  <si>
    <t>K918</t>
  </si>
  <si>
    <t>Belföldi finanszírozás kiadásai (=04+09+…+15)</t>
  </si>
  <si>
    <t>K91</t>
  </si>
  <si>
    <t>Forgatási célú külföldi értékpapírok vásárlása</t>
  </si>
  <si>
    <t>K921</t>
  </si>
  <si>
    <t>Befektetési célú külföldi értékpapírok vásárlása</t>
  </si>
  <si>
    <t>K922</t>
  </si>
  <si>
    <t>Külföldi értékpapírok beváltása</t>
  </si>
  <si>
    <t>K923</t>
  </si>
  <si>
    <t>Külföldi hitelek, kölcsönök törlesztése</t>
  </si>
  <si>
    <t>K924</t>
  </si>
  <si>
    <t>Külföldi finanszírozás kiadásai (=17+…+20)</t>
  </si>
  <si>
    <t>K92</t>
  </si>
  <si>
    <t>Adóssághoz nem kapcsolódó származékos ügyletek kiadásai</t>
  </si>
  <si>
    <t>K93</t>
  </si>
  <si>
    <t>Finanszírozási kiadások (=16+21+22)</t>
  </si>
  <si>
    <t>K9</t>
  </si>
  <si>
    <t xml:space="preserve">Finanszírozási bevételek </t>
  </si>
  <si>
    <t xml:space="preserve">Hosszú lejáratú hitelek, kölcsönök felvétele </t>
  </si>
  <si>
    <t>B8111</t>
  </si>
  <si>
    <t>Likviditási célú hitelek, kölcsönök felvétele pénzügyi vállalkozástól</t>
  </si>
  <si>
    <t>B8112</t>
  </si>
  <si>
    <t xml:space="preserve">Rövid lejáratú hitelek, kölcsönök felvétele  </t>
  </si>
  <si>
    <t>B8113</t>
  </si>
  <si>
    <t>Hitel-, kölcsönfelvétel államháztartáson kívülről (=01+02+03)</t>
  </si>
  <si>
    <t>B811</t>
  </si>
  <si>
    <t>Forgatási célú belföldi értékpapírok beváltása, értékesítése</t>
  </si>
  <si>
    <t>B8121</t>
  </si>
  <si>
    <t>Forgatási célú belföldi értékpapírok kibocsátása</t>
  </si>
  <si>
    <t>B8122</t>
  </si>
  <si>
    <t>Befektetési célú belföldi értékpapírok beváltása,  értékesítése</t>
  </si>
  <si>
    <t>B8123</t>
  </si>
  <si>
    <t>Befektetési célú belföldi értékpapírok kibocsátása</t>
  </si>
  <si>
    <t>B8124</t>
  </si>
  <si>
    <t>Belföldi értékpapírok bevételei (=05+..+08)</t>
  </si>
  <si>
    <t>B812</t>
  </si>
  <si>
    <t>Előző év költségvetési maradványának igénybevétele</t>
  </si>
  <si>
    <t>B8131</t>
  </si>
  <si>
    <t>Előző év vállalkozási maradványának igénybevétele</t>
  </si>
  <si>
    <t>B8132</t>
  </si>
  <si>
    <t>Maradvány igénybevétele (=10+11)</t>
  </si>
  <si>
    <t>B813</t>
  </si>
  <si>
    <t>Államháztartáson belüli megelőlegezések</t>
  </si>
  <si>
    <t>B814</t>
  </si>
  <si>
    <t>Államháztartáson belüli megelőlegezések törlesztése</t>
  </si>
  <si>
    <t>B815</t>
  </si>
  <si>
    <t>Központi, irányító szervi támogatás</t>
  </si>
  <si>
    <t>B816</t>
  </si>
  <si>
    <t>Betétek megszüntetése</t>
  </si>
  <si>
    <t>B817</t>
  </si>
  <si>
    <t>Központi költségvetés sajátos finanszírozási bevételei</t>
  </si>
  <si>
    <t>B818</t>
  </si>
  <si>
    <t>Belföldi finanszírozás bevételei (=04+09+12+…+17)</t>
  </si>
  <si>
    <t>B81</t>
  </si>
  <si>
    <t>Forgatási célú külföldi értékpapírok beváltása,  értékesítése</t>
  </si>
  <si>
    <t>B821</t>
  </si>
  <si>
    <t>Befektetési célú külföldi értékpapírok beváltása, értékesítése</t>
  </si>
  <si>
    <t>B822</t>
  </si>
  <si>
    <t>Külföldi értékpapírok kibocsátása</t>
  </si>
  <si>
    <t>B823</t>
  </si>
  <si>
    <t xml:space="preserve">Külföldi hitelek, kölcsönök felvétele </t>
  </si>
  <si>
    <t>B824</t>
  </si>
  <si>
    <t>Külföldi finanszírozás bevételei (=19+…+22)</t>
  </si>
  <si>
    <t>B82</t>
  </si>
  <si>
    <t>Adóssághoz nem kapcsolódó származékos ügyletek bevételei</t>
  </si>
  <si>
    <t>B83</t>
  </si>
  <si>
    <t>Finanszírozási bevételek (=18+23+24)</t>
  </si>
  <si>
    <t>B8</t>
  </si>
  <si>
    <t>Foglalkoztatottak személyi juttatásai (=03+…+15)</t>
  </si>
  <si>
    <t>Kiküldetések, reklám- és propagandakiadások (=38+39)</t>
  </si>
  <si>
    <t>Dologi kiadások (=26+29+37+40+44)</t>
  </si>
  <si>
    <t>Egyéb működési célú kiadások (=57+…+69)</t>
  </si>
  <si>
    <t>Költségvetési hiány</t>
  </si>
  <si>
    <t>Költségvetési hiány belső finanszírozása</t>
  </si>
  <si>
    <t>Előző évi működési célú pénzmaradvány igénybevétele</t>
  </si>
  <si>
    <t>Költségvetési hiány külső finanszírozása</t>
  </si>
  <si>
    <t>Működési célú hitelfelvétele</t>
  </si>
  <si>
    <t>Felhalmozási célú hitelfelvétele</t>
  </si>
  <si>
    <t>Összesen</t>
  </si>
  <si>
    <t>Foglalkoztatottak személyi juttatásai (=02+…+15)</t>
  </si>
  <si>
    <t>Egyéb felhalmozási célú kiadások (=83+…+91)</t>
  </si>
  <si>
    <t>Megnevezés</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</si>
  <si>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</si>
  <si>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</si>
  <si>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</si>
  <si>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</si>
  <si>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</si>
  <si>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</si>
  <si>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</si>
  <si>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</si>
  <si>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</si>
  <si>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</si>
  <si>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</si>
  <si>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</si>
  <si>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</si>
  <si>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</si>
  <si>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</si>
  <si>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</si>
  <si>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</si>
  <si>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</si>
  <si>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</si>
  <si>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</si>
  <si>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</si>
  <si>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</si>
  <si>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</si>
  <si>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</si>
  <si>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</si>
  <si>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</si>
  <si>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</si>
  <si>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</si>
  <si>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</si>
  <si>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</si>
  <si>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</si>
  <si>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</si>
  <si>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</si>
  <si>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</si>
  <si>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</si>
  <si>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</si>
  <si>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</si>
  <si>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</si>
  <si>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</si>
  <si>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</si>
  <si>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</si>
  <si>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</si>
  <si>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</si>
  <si>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</si>
  <si>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</si>
  <si>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</si>
  <si>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</si>
  <si>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</si>
  <si>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</si>
  <si>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</si>
  <si>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</si>
  <si>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</si>
  <si>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</si>
  <si>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</si>
  <si>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</si>
  <si>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</si>
  <si>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</si>
  <si>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</si>
  <si>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</si>
  <si>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</si>
  <si>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</si>
  <si>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</si>
  <si>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</si>
  <si>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</si>
  <si>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</si>
  <si>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</si>
  <si>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</si>
  <si>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</si>
  <si>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</si>
  <si>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</si>
  <si>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</si>
  <si>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</si>
  <si>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</si>
  <si>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</si>
  <si>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</si>
  <si>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</si>
  <si>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</si>
  <si>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</si>
  <si>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</si>
  <si>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</si>
  <si>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</si>
  <si>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</si>
  <si>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</si>
  <si>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</si>
  <si>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</si>
  <si>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</si>
  <si>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</si>
  <si>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</si>
  <si>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</si>
  <si>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</si>
  <si>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</si>
  <si>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</si>
  <si>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</si>
  <si>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</si>
  <si>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</si>
  <si>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</si>
  <si>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</si>
  <si>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</si>
  <si>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</si>
  <si>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</si>
  <si>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</si>
  <si>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</si>
  <si>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</si>
  <si>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</si>
  <si>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</si>
  <si>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</si>
  <si>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</si>
  <si>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</si>
  <si>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</si>
  <si>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</si>
  <si>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Közös Hivatal</t>
  </si>
  <si>
    <t>Művelődési Ház</t>
  </si>
  <si>
    <t xml:space="preserve"> Vagyonkimutatás bontása törzsvagyon és egyéb vagyon szerint 2014.12.31 -én MINDÖSSZESEN    Ft-ban</t>
  </si>
  <si>
    <t>Eszköz-                              csoport         Bruttó                                                 értéke</t>
  </si>
  <si>
    <t>Bruttó értékből                 0-ra leírt                    használatba lévő eszközök értéke</t>
  </si>
  <si>
    <t>Bruttó értékből                 0-ra leírt                    kisértékű eszközök értéke</t>
  </si>
  <si>
    <t>Eszköz-                                  csoport         Nettó                                 értéke</t>
  </si>
  <si>
    <t>Törzsvagyon</t>
  </si>
  <si>
    <t xml:space="preserve">Egyéb           vagyon </t>
  </si>
  <si>
    <t>Forgalom képtelen</t>
  </si>
  <si>
    <t>Korlátozot-                       tan forgalom-       képes</t>
  </si>
  <si>
    <t>Forgalom-                             képes</t>
  </si>
  <si>
    <t>Szellemi termékek és vagyoni értékű jogok</t>
  </si>
  <si>
    <t>Immateriális javak összesen</t>
  </si>
  <si>
    <t>Ügyvitel- és számítástechnikai eszközök</t>
  </si>
  <si>
    <t>Egyéb gépek berendezések és felszerelések</t>
  </si>
  <si>
    <t>Járművek</t>
  </si>
  <si>
    <t>Gépek, berendezések, felszerelések összesen</t>
  </si>
  <si>
    <t>analitika</t>
  </si>
  <si>
    <t>itt</t>
  </si>
  <si>
    <t>kül</t>
  </si>
  <si>
    <t>Épületek</t>
  </si>
  <si>
    <t>Idegen tulajdonú épületek</t>
  </si>
  <si>
    <t>Építmények</t>
  </si>
  <si>
    <t>Erdők, ültetvények</t>
  </si>
  <si>
    <t>Földterületek, telkek</t>
  </si>
  <si>
    <t>Ingatlanok, vagyoni értékű jogok összesen</t>
  </si>
  <si>
    <t>Konyha üzemektetésre átadott gépek</t>
  </si>
  <si>
    <t>Csatorna üzemeltetésre átadott gépek</t>
  </si>
  <si>
    <t>Csatorna üzemeltetésre átadott építmények</t>
  </si>
  <si>
    <t>Víztorony üzemeltetésre átadott építmények</t>
  </si>
  <si>
    <t>Üzemelésre átadott eszközök összesen</t>
  </si>
  <si>
    <t xml:space="preserve"> T Á R G Y I   E S Z K Ö Z Ö K                                                                  Ö S S Z E S E N </t>
  </si>
  <si>
    <t>jó</t>
  </si>
  <si>
    <t xml:space="preserve"> Vagyonkimutatás bontása törzsvagyon és egyéb vagyon szerint 2014.12.31 -én ÖNKORMÁNYZAT</t>
  </si>
  <si>
    <t xml:space="preserve"> Vagyonkimutatás bontása törzsvagyon és egyéb vagyon szerint 2014.12.31 -én Műv Ház</t>
  </si>
  <si>
    <t>Törzsvagyon (bruttó érték)</t>
  </si>
  <si>
    <t xml:space="preserve">Egyéb           vagyon (bruttó érték) </t>
  </si>
  <si>
    <t xml:space="preserve"> Vagyonkimutatás bontása törzsvagyon és egyéb vagyon szerint 2014.12.31 -én  Óvoda (Társulás óta)</t>
  </si>
  <si>
    <t xml:space="preserve"> Vagyonkimutatás bontása törzsvagyon és egyéb vagyon szerint 2014.12.31 -én Társulás pályázat</t>
  </si>
  <si>
    <t xml:space="preserve"> Vagyonkimutatás bontása törzsvagyon és egyéb vagyon szerint 2014.12.31 -én CSANA pályázat</t>
  </si>
  <si>
    <t xml:space="preserve"> Vagyonkimutatás bontása törzsvagyon és egyéb vagyon szerint 2014.12.31 -én Német Nemzetiségi Általános Iskola</t>
  </si>
  <si>
    <t>Az önkormányzat közvetett támogatásai</t>
  </si>
  <si>
    <t>a.) Ellátottak térítési díjának, illetve kártérítésének méltányossági alapon történő elengedésének összege</t>
  </si>
  <si>
    <t>Intézmény</t>
  </si>
  <si>
    <t>Kedvezményben részesülők száma</t>
  </si>
  <si>
    <t>Kedvezmény összege</t>
  </si>
  <si>
    <t>Óvoda</t>
  </si>
  <si>
    <t>Iskola</t>
  </si>
  <si>
    <t>b.) Lakosság részére lakásépítéshez, lakásfelújításhoz nyújtott kölcsönök elengedésének összege:</t>
  </si>
  <si>
    <t>c.) Helyi adónál, gépjárműadónál biztosított kedvezmény, mentesség összege adónemenként.</t>
  </si>
  <si>
    <t>d.) Helyiségek, eszközök hasznosításából származó bevételből nyújtott kedvezmény, mentesség összege:</t>
  </si>
  <si>
    <t xml:space="preserve">e.) Egyéb nyújtott kedvezmény, vagy kölcsön elengedésének összege (Ámr. 36.§ (2) bek.): </t>
  </si>
  <si>
    <t>A működési és felhalmozási célú bevételek és kiadások</t>
  </si>
  <si>
    <t>Sor-szám</t>
  </si>
  <si>
    <t>Önkor-mányzat</t>
  </si>
  <si>
    <t>2015 év összes törzsszám</t>
  </si>
  <si>
    <t>2016 év összes törzsszám</t>
  </si>
  <si>
    <t>2017 év                     összes törzsszám</t>
  </si>
  <si>
    <t>I. Működési bevételek és kiadások</t>
  </si>
  <si>
    <t>Működési célú támogatások államháztartáson belülről</t>
  </si>
  <si>
    <t>Közhatalmi bevételek</t>
  </si>
  <si>
    <t>Működési bevételek</t>
  </si>
  <si>
    <t>Felhalmozási bevételek</t>
  </si>
  <si>
    <t>Finanszírozási bevételek</t>
  </si>
  <si>
    <t>Továbbadási (lebonyolítási) célú működési bevétel</t>
  </si>
  <si>
    <t>Műk. célú kölcsönök visszatérülése, igénybevétele</t>
  </si>
  <si>
    <t>Rövid lejáratú hitel</t>
  </si>
  <si>
    <t>Rövid lejáratú értékpapírok értékesítése, kibocsátása</t>
  </si>
  <si>
    <t>Működési célú előző évi pénzmaradvány igénybevétele</t>
  </si>
  <si>
    <t>Működési célú bevételek összesen (01+....+10)</t>
  </si>
  <si>
    <t>Személyi juttatások</t>
  </si>
  <si>
    <t>Munkaadókat terhelő járulékok és szoc.hj. Adó</t>
  </si>
  <si>
    <t xml:space="preserve">Dologi kiadások és egyéb folyó kiadások </t>
  </si>
  <si>
    <t>Ellátottak pénzbeli juttatása</t>
  </si>
  <si>
    <t>Egyéb műk. Célú kiadások</t>
  </si>
  <si>
    <t xml:space="preserve">     - ebből Működési tartalékok</t>
  </si>
  <si>
    <t>Finanszírozási kiadások</t>
  </si>
  <si>
    <t>Működési célú kölcsönök nyújtása és törlesztése</t>
  </si>
  <si>
    <t>Rövid lejáratú hitel visszafizetése</t>
  </si>
  <si>
    <t>Rövid lejáratú hitel kamata</t>
  </si>
  <si>
    <t>Rövid lejáratú értékpapírok beváltása, vásárlása</t>
  </si>
  <si>
    <t>Működési tartalékok</t>
  </si>
  <si>
    <t>Működési célú kiadások összesen (12+....+23)</t>
  </si>
  <si>
    <t>II. Felhalmozási célú bevételek és kiadások</t>
  </si>
  <si>
    <t>Önk. sajátos felhalmozási és tőke bevételei</t>
  </si>
  <si>
    <t xml:space="preserve">Fejlesztési célú támogatások </t>
  </si>
  <si>
    <t>Felhalmozási célú pénzeszközátvétel államháztartáson kívülről</t>
  </si>
  <si>
    <t>Támogatásértékű felhalmozási bevétel</t>
  </si>
  <si>
    <t>Továbbadási (lebonyolítási) célú felhalmozási bevétel</t>
  </si>
  <si>
    <t>Beruházási és felújítási áfa visszatérülése</t>
  </si>
  <si>
    <t>Értékesített tárgyi eszk. és immateriális javak áfa-ja</t>
  </si>
  <si>
    <t>Felhalm.célú kölcsönök visszatérülése, igénybevétele</t>
  </si>
  <si>
    <t>Hosszú lejáratú hitel</t>
  </si>
  <si>
    <t>Hosszú lejáratú értékpapírok kibocsátása</t>
  </si>
  <si>
    <t>Felhalmozási célú előző évi pénzmaradvány igénybevétele</t>
  </si>
  <si>
    <t>Felhalmozási célú bevételek összesen (25+....+36)</t>
  </si>
  <si>
    <t>Felhalmozási kiadások (áfa-val együtt)</t>
  </si>
  <si>
    <t>Felújítási kiadások (áfa-val együtt)</t>
  </si>
  <si>
    <t>Egyéb felhalmozási célú kiadás</t>
  </si>
  <si>
    <t>Felhalmozási célú pénzeszközátadás államháztartáson kívülre</t>
  </si>
  <si>
    <t>Támogatásértékű felhalmozási kiadás</t>
  </si>
  <si>
    <t>Továbbadási (lebonyolítási) célú felhalmozási kiadás</t>
  </si>
  <si>
    <t>Felhalmozási célú kölcsönök nyújtása és törlesztése</t>
  </si>
  <si>
    <t>Hosszú lejáratú hitel visszafizetése</t>
  </si>
  <si>
    <t>Hosszú lejáratú hitel kamata</t>
  </si>
  <si>
    <t>Hosszú lejáratú értékpapírok beváltása</t>
  </si>
  <si>
    <t>Felhalmozási tartalékok</t>
  </si>
  <si>
    <t>Felhalmozási célú kiadások összesen (38+....+48)</t>
  </si>
  <si>
    <t>Önkormányzat bevételei összesen (11+37)</t>
  </si>
  <si>
    <t>Önkormányzat kiadásai összesen (24+49)</t>
  </si>
  <si>
    <t>eFt</t>
  </si>
  <si>
    <t>Konszolidálás előtti összeg</t>
  </si>
  <si>
    <t>Konszolidálás</t>
  </si>
  <si>
    <t>Konszolidált összeg</t>
  </si>
  <si>
    <t>Törvény szerinti illetmények, munkabérek        (K1101)</t>
  </si>
  <si>
    <t>Normatív jutalmak        (K1102)</t>
  </si>
  <si>
    <t>Céljuttatás, projektprémium        (K1103)</t>
  </si>
  <si>
    <t>Készenléti, ügyeleti, helyettesítési díj, túlóra, túlszolgálat        (K1104)</t>
  </si>
  <si>
    <t>Végkielégítés        (K1105)</t>
  </si>
  <si>
    <t>Jubileumi jutalom        (K1106)</t>
  </si>
  <si>
    <t>Béren kívüli juttatások        (K1107)</t>
  </si>
  <si>
    <t>Ruházati költségtérítés        (K1108)</t>
  </si>
  <si>
    <t>Közlekedési költségtérítés        (K1109)</t>
  </si>
  <si>
    <t>Egyéb költségtérítések        (K1110)</t>
  </si>
  <si>
    <t>Lakhatási támogatások        (K1111)</t>
  </si>
  <si>
    <t>Szociális támogatások        (K1112)</t>
  </si>
  <si>
    <t>Foglalkoztatottak egyéb személyi juttatásai(&gt;=14)        (K1113)</t>
  </si>
  <si>
    <t>ebből:biztosítási díjak        (K1113)</t>
  </si>
  <si>
    <t>Foglalkoztatottak személyi juttatásai (=01+…+13)        (K11)</t>
  </si>
  <si>
    <t>Választott tisztségviselők juttatásai        (K121)</t>
  </si>
  <si>
    <t>Munkavégzésre irányuló egyéb jogviszonyban nem saját foglalkoztatottnak fizetett juttatások        (K122)</t>
  </si>
  <si>
    <t>Egyéb külső személyi juttatások        (K123)</t>
  </si>
  <si>
    <t>Külső személyi juttatások (=16+17+18)        (K12)</t>
  </si>
  <si>
    <t>Személyi juttatások összesen (=15+19)        (K1)</t>
  </si>
  <si>
    <t>Munkaadókat terhelő járulékok és szociális hozzájárulási adó (=22+…+28)                                                                                  (K2)</t>
  </si>
  <si>
    <t>ebből: szociális hozzájárulási adó        (K2)</t>
  </si>
  <si>
    <t>ebből: rehabilitációs hozzájárulás        (K2)</t>
  </si>
  <si>
    <t>ebből: korkedvezmény-biztosítási járulék        (K2)</t>
  </si>
  <si>
    <t>ebből: egészségügyi hozzájárulás        (K2)</t>
  </si>
  <si>
    <t>ebből: táppénz hozzájárulás        (K2)</t>
  </si>
  <si>
    <t>ebből: munkaadót a foglalkoztatottak részére történő kifizetésekkel kapcsolatban terhelő más járulék jellegű kötelezettségek        (K2)</t>
  </si>
  <si>
    <t>ebből: munkáltatót terhelő személyi jövedelemadó        (K2)</t>
  </si>
  <si>
    <t>Szakmai anyagok beszerzése        (K311)</t>
  </si>
  <si>
    <t>Üzemeltetési anyagok beszerzése        (K312)</t>
  </si>
  <si>
    <t>Árubeszerzés        (K313)</t>
  </si>
  <si>
    <t>Készletbeszerzés (=29+30+31)        (K31)</t>
  </si>
  <si>
    <t>Informatikai szolgáltatások igénybevétele        (K321)</t>
  </si>
  <si>
    <t>Egyéb kommunikációs szolgáltatások        (K322)</t>
  </si>
  <si>
    <t>Kommunikációs szolgáltatások (=33+34)        (K32)</t>
  </si>
  <si>
    <t>Közüzemi díjak        (K331)</t>
  </si>
  <si>
    <t>Vásárolt élelmezés        (K332)</t>
  </si>
  <si>
    <t>Bérleti és lízing díjak (&gt;=39)        (K333)</t>
  </si>
  <si>
    <t>ebből: a közszféra és a magánszféra együttműködésén (PPP) alapuló szerződéses konstrukció        (K333)</t>
  </si>
  <si>
    <t>Karbantartási, kisjavítási szolgáltatások        (K334)</t>
  </si>
  <si>
    <t>Közvetített szolgáltatások  (&gt;=42)        (K335)</t>
  </si>
  <si>
    <t>ebből: államháztartáson belül        (K335)</t>
  </si>
  <si>
    <t>Szakmai tevékenységet segítő szolgáltatások         (K336)</t>
  </si>
  <si>
    <t>Egyéb szolgáltatások         (K337)</t>
  </si>
  <si>
    <t>Szolgáltatási kiadások (=36+37+38+40+41+43+44)        (K33)</t>
  </si>
  <si>
    <t>Kiküldetések kiadásai        (K341)</t>
  </si>
  <si>
    <t>Reklám- és propagandakiadások        (K342)</t>
  </si>
  <si>
    <t>Kiküldetések, reklám- és propagandakiadások (=46+47)        (K34)</t>
  </si>
  <si>
    <t>Működési célú előzetesen felszámított általános forgalmi adó        (K351)</t>
  </si>
  <si>
    <t>Fizetendő általános forgalmi adó         (K352)</t>
  </si>
  <si>
    <t>Kamatkiadások   (&gt;=52+53)        (K353)</t>
  </si>
  <si>
    <t>ebből: államháztartáson belül        (K353)</t>
  </si>
  <si>
    <t>ebből: fedezeti ügyletek kamatkiadásai        (K353)</t>
  </si>
  <si>
    <t>Egyéb pénzügyi műveletek kiadásai  (&gt;=55+…+57)        (K354)</t>
  </si>
  <si>
    <t>ebből: valuta, deviza eszközök realizált árfolyamvesztesége        (K354)</t>
  </si>
  <si>
    <t>ebből: hitelviszonyt megtestesítő értékpapírok árfolyamkülönbözete        (K354)</t>
  </si>
  <si>
    <t>ebből: deviza kötelezettségek realizált árfolyamvesztesége        (K354)</t>
  </si>
  <si>
    <t>Egyéb dologi kiadások        (K355)</t>
  </si>
  <si>
    <t>Különféle befizetések és egyéb dologi kiadások (=49+50+51+54+58)        (K35)</t>
  </si>
  <si>
    <t>Dologi kiadások (=32+35+45+48+59)        (K3)</t>
  </si>
  <si>
    <t>Társadalombiztosítási ellátások        (K41)</t>
  </si>
  <si>
    <t>Családi támogatások (=63+…+73)        (K42)</t>
  </si>
  <si>
    <t>ebből: családi pótlék        (K42)</t>
  </si>
  <si>
    <t>ebből: anyasági támogatás        (K42)</t>
  </si>
  <si>
    <t>ebből: gyermekgondozási segély        (K42)</t>
  </si>
  <si>
    <t>ebből: gyermeknevelési támogatás        (K42)</t>
  </si>
  <si>
    <t>ebből: gyermekek születésével kapcsolatos szabadság megtérítése        (K42)</t>
  </si>
  <si>
    <t>ebből: életkezdési támogatás        (K42)</t>
  </si>
  <si>
    <t>ebből: otthonteremtési támogatás        (K42)</t>
  </si>
  <si>
    <t>ebből: gyermektartásdíj megelőlegezése        (K42)</t>
  </si>
  <si>
    <t>ebből: GYES-en és GYED-en lévők hallgatói hitelének célzott támogatása        (K42)</t>
  </si>
  <si>
    <t>ebből: óvodáztatási támogatás [Gyvt. 20/C. §]        (K42)</t>
  </si>
  <si>
    <t>ebből:  az egyéb pénzbeli és természetbeni gyermekvédelmi támogatások         (K42)</t>
  </si>
  <si>
    <t>Pénzbeli kárpótlások, kártérítések        (K43)</t>
  </si>
  <si>
    <t>Betegséggel kapcsolatos (nem társadalombiztosítási) ellátások (=76+…+82)        (K44)</t>
  </si>
  <si>
    <t>ebből: ápolási díj        (K44)</t>
  </si>
  <si>
    <t>ebből: fogyatékossági támogatás és vakok személyi járadéka        (K44)</t>
  </si>
  <si>
    <t>ebből: mozgáskorlátozottak szerzési és átalakítási támogatása        (K44)</t>
  </si>
  <si>
    <t>ebből: megváltozott munkaképességűek illetve egészségkárosodottak kereset-kiegészítése        (K44)</t>
  </si>
  <si>
    <t>ebből: kormányhivatalok által folyósított közgyógyellátás [Szoctv.50.§ (1)-(2) bek.]        (K44)</t>
  </si>
  <si>
    <t>ebből: cukorbetegek támogatása        (K44)</t>
  </si>
  <si>
    <t>ebből: helyi megállapítású közgyógyellátás [Szoctv.50.§ (3) bek.]         (K44)</t>
  </si>
  <si>
    <t>Foglalkoztatással, munkanélküliséggel kapcsolatos ellátások (=84+…+92)        (K45)</t>
  </si>
  <si>
    <t>ebből: a Nemzeti Foglalkoztatási Alalpból folyósított passzív, ellátási típusú támogatások, így különösen az álláskeresési járadék, a nyugdíj előtti álláskeresési segély, valamint az ellátások megállapításával kapcsolatos utiköltség-térítés        (K45)</t>
  </si>
  <si>
    <t>ebből: korhatár előtti ellátás és a fegyveres testületek volt tagjai szolgálati járandósága        (K45)</t>
  </si>
  <si>
    <t>ebből: munkáltatói befizetésből finanszírozott korengedményes nyugdíj        (K45)</t>
  </si>
  <si>
    <t>ebből: átmeneti bányászjáradék        (K45)</t>
  </si>
  <si>
    <t>ebből: szénjárandóság pénzbeli megváltása        (K45)</t>
  </si>
  <si>
    <t>ebből: mecseki bányászatban munkát végzők bányászati kereset-kiegészítése        (K45)</t>
  </si>
  <si>
    <t>ebből: mezőgazdasági járadék        (K45)</t>
  </si>
  <si>
    <t>ebből: foglalkoztatást helyettesítő támogatás [Szoctv. 35. § (1) bek.]        (K45)</t>
  </si>
  <si>
    <t>ebből: polgármesterek korhatár előtti ellátása         (K45)</t>
  </si>
  <si>
    <t>Lakhatással kapcsolatos ellátások (=94+…+99)        (K46)</t>
  </si>
  <si>
    <t>ebből: hozzájárulás a lakossági energiaköltségekhez        (K46)</t>
  </si>
  <si>
    <t>ebből: lakbértámogatás        (K46)</t>
  </si>
  <si>
    <t>ebből: lakásfenntartási támogatás [Szoctv. 38. § (1) bek. a) és b) pontok]         (K46)</t>
  </si>
  <si>
    <t>ebből: adósságcsökkentési támogatás [Szoctv. 55/A. § 1. bek. b) pont]        (K46)</t>
  </si>
  <si>
    <t>ebből: természetben nyújtott lakásfenntartási támogatás [Szoctv. 47.§ (1) bek. b) pont]        (K46)</t>
  </si>
  <si>
    <t>ebből: adósságkezelési szolgáltatás keretében gáz-vagy áram fogyasztást mérő készülék biztosítása [Szoctv. 55/A. § (3) bek.]        (K46)</t>
  </si>
  <si>
    <t>Intézményi ellátottak pénzbeli juttatásai (&gt;=101+102)        (K47)</t>
  </si>
  <si>
    <t>ebből: állami gondozottak pénzbeli juttatásai        (K47)</t>
  </si>
  <si>
    <t>ebből: oktatásban résztvevők pénzbeli juttatásai        (K47)</t>
  </si>
  <si>
    <t>Egyéb nem intézményi ellátások (&gt;=104+…+126)        (K48)</t>
  </si>
  <si>
    <t>ebből: házastársi pótlék        (K48)</t>
  </si>
  <si>
    <t>ebből: Hadigondozottak Közalapítványát terhelő hadigondozotti ellátások        (K48)</t>
  </si>
  <si>
    <t>ebből: tudományos fokozattal rendelkezők nyugdíjkiegészítése        (K48)</t>
  </si>
  <si>
    <t>ebből:nemzeti gondozotti ellátások        (K48)</t>
  </si>
  <si>
    <t>ebből: nemzeti helytállásért pótlék        (K48)</t>
  </si>
  <si>
    <t>ebből: egyes nyugdíjjogi hátrányok enyhítése miatti (közszolgálati idő után járó) nyugdíj-kiegészítés        (K48)</t>
  </si>
  <si>
    <t>ebből: egyes, tartós időtartamú szabadságelvonást elszenvedettek részére járó juttatás        (K48)</t>
  </si>
  <si>
    <t>ebből: a Nemzet Színésze címet viselő színészek havi életjáradéka, művészeti nyugdíjsegélyek, balettművészeti életjáradék        (K48)</t>
  </si>
  <si>
    <t>ebből: az elhunyt akadémikusok hozzátartozóinak folyósított özvegyi- és árvaellátás        (K48)</t>
  </si>
  <si>
    <t>ebből: a Nemzet Sportolója címmel járó járadék, olimpiai járadék, idős sportolók szociális támogatása        (K48)</t>
  </si>
  <si>
    <t>ebből: életjáradék termőföldért        (K48)</t>
  </si>
  <si>
    <t>ebből: Bevándorlási és Állampolgársági Hivatal által folyósított ellátások        (K48)</t>
  </si>
  <si>
    <t>ebből: szépkorúak jubileumi juttatása        (K48)</t>
  </si>
  <si>
    <t>ebből: időskorúak járadéka [Szoctv. 32/B. § (1) bek.]        (K48)</t>
  </si>
  <si>
    <t>ebből: rendszeres szociális segély [Szoctv. 37. § (1) bek. a) - d) pontok]        (K48)</t>
  </si>
  <si>
    <t>ebből: átmeneti segély [Szoctv. 45.§]        (K48)</t>
  </si>
  <si>
    <t>ebből: egyéb, az önkormányzat rendeletében megállapított juttatás        (K48)</t>
  </si>
  <si>
    <t>ebből: természetben nyújtott rendszeres szociális segély [Szoctv. 47.§ (1) bek. a) pont]        (K48)</t>
  </si>
  <si>
    <t>ebből: átmeneti segély [Szoctv. 47.§ (1) bek. c) pont]        (K48)</t>
  </si>
  <si>
    <t>ebből: köztemetés [Szoctv. 48.§]        (K48)</t>
  </si>
  <si>
    <t>ebből: rászorultságtól függõ normatív kedvezmények [Gyvt. 151. § (5) bek.]        (K48)</t>
  </si>
  <si>
    <t>ebből: önkormányzat által saját hatáskörben (nem szociális és gyermekvédelmi előírások alapján) adott pénzügyi ellátás        (K48)</t>
  </si>
  <si>
    <t>ebből: önkormányzat által saját hatáskörben (nem szociális és gyermekvédelmi előírások alapján) adott természetbeni ellátás        (K48)</t>
  </si>
  <si>
    <t>Ellátottak pénzbeli juttatásai (=61+62+74+75+83+93+100+103)        (K4)</t>
  </si>
  <si>
    <t>Nemzetközi kötelezettségek (&gt;=129)        (K501)</t>
  </si>
  <si>
    <t>ebből: Európai Unió        (K501)</t>
  </si>
  <si>
    <t>Elvonások és befizetések        (K502)</t>
  </si>
  <si>
    <t>Működési célú garancia- és kezességvállalásból származó kifizetés államháztartáson belülre        (K503)</t>
  </si>
  <si>
    <t>Működési célú visszatérítendő támogatások, kölcsönök nyújtása államháztartáson belülre (=133+…+142)        (K504)</t>
  </si>
  <si>
    <t>ebből: központi költségvetési szervek        (K504)</t>
  </si>
  <si>
    <t>ebből: központi kezelésű előirányzatok        (K504)</t>
  </si>
  <si>
    <t>ebből: fejezeti kezelésű előirányzatok EU-s programokra és azok hazai társfinanszírozása        (K504)</t>
  </si>
  <si>
    <t>ebből: egyéb fejezeti kezelésű előirányzatok        (K504)</t>
  </si>
  <si>
    <t>ebből: társadalombiztosítás pénzügyi alapjai        (K504)</t>
  </si>
  <si>
    <t>ebből: elkülönített állami pénzalapok        (K504)</t>
  </si>
  <si>
    <t>ebből: helyi önkormányzatok és költségvetési szerveik        (K504)</t>
  </si>
  <si>
    <t>ebből: társulások és költségvetési szerveik        (K504)</t>
  </si>
  <si>
    <t>ebből: nemzetiségi önkormányzatok és költségvetési szerveik        (K504)</t>
  </si>
  <si>
    <t>ebből: térségi fejlesztési tanácsok és költségvetési szerveik        (K504)</t>
  </si>
  <si>
    <t>Működési célú visszatérítendő támogatások, kölcsönök törlesztése államháztartáson belülre (=144+…+153)        (K505)</t>
  </si>
  <si>
    <t>ebből: központi költségvetési szervek        (K505)</t>
  </si>
  <si>
    <t>ebből: központi kezelésű előirányzatok        (K505)</t>
  </si>
  <si>
    <t>ebből: fejezeti kezelésű előirányzatok EU-s programokra és azok hazai társfinanszírozása        (K505)</t>
  </si>
  <si>
    <t>ebből: egyéb fejezeti kezelésű előirányzatok        (K505)</t>
  </si>
  <si>
    <t>ebből: társadalombiztosítás pénzügyi alapjai        (K505)</t>
  </si>
  <si>
    <t>ebből: elkülönített állami pénzalapok        (K505)</t>
  </si>
  <si>
    <t>ebből: helyi önkormányzatok és költségvetési szerveik        (K505)</t>
  </si>
  <si>
    <t>ebből: társulások és költségvetési szerveik        (K505)</t>
  </si>
  <si>
    <t>ebből: nemzetiségi önkormányzatok és költségvetési szerveik        (K505)</t>
  </si>
  <si>
    <t>ebből: térségi fejlesztési tanácsok és költségvetési szerveik        (K505)</t>
  </si>
  <si>
    <t>Egyéb működési célú támogatások államháztartáson belülre (=155+…+164)        (K506)</t>
  </si>
  <si>
    <t>155</t>
  </si>
  <si>
    <t>ebből: központi költségvetési szervek        (K506)</t>
  </si>
  <si>
    <t>156</t>
  </si>
  <si>
    <t>ebből: központi kezelésű előirányzatok        (K506)</t>
  </si>
  <si>
    <t>157</t>
  </si>
  <si>
    <t>ebből: fejezeti kezelésű előirányzatok EU-s programokra és azok hazai társfinanszírozása        (K506)</t>
  </si>
  <si>
    <t>158</t>
  </si>
  <si>
    <t>ebből: egyéb fejezeti kezelésű előirányzatok        (K506)</t>
  </si>
  <si>
    <t>159</t>
  </si>
  <si>
    <t>ebből: társadalombiztosítás pénzügyi alapjai        (K506)</t>
  </si>
  <si>
    <t>160</t>
  </si>
  <si>
    <t>ebből: elkülönített állami pénzalapok        (K506)</t>
  </si>
  <si>
    <t>161</t>
  </si>
  <si>
    <t>ebből: helyi önkormányzatok és költségvetési szerveik        (K506)</t>
  </si>
  <si>
    <t>162</t>
  </si>
  <si>
    <t>ebből: társulások és költségvetési szerveik        (K506)</t>
  </si>
  <si>
    <t>163</t>
  </si>
  <si>
    <t>ebből: nemzetiségi önkormányzatok és költségvetési szerveik        (K506)</t>
  </si>
  <si>
    <t>164</t>
  </si>
  <si>
    <t>ebből: térségi fejlesztési tanácsok és költségvetési szerveik        (K506)</t>
  </si>
  <si>
    <t>165</t>
  </si>
  <si>
    <t>Működési célú garancia- és kezességvállalásból származó kifizetés államháztartáson kívülre (&gt;=166)        (K507)</t>
  </si>
  <si>
    <t>166</t>
  </si>
  <si>
    <t>ebből: állami vagy önkormányzati tulajdonban lévő gazdasági társaságok tartozásai miatti kifizetések        (K507)</t>
  </si>
  <si>
    <t>167</t>
  </si>
  <si>
    <t>Működési célú visszatérítendő támogatások, kölcsönök nyújtása államháztartáson kívülre (=168+…+178)        (K508)</t>
  </si>
  <si>
    <t>168</t>
  </si>
  <si>
    <t>ebből: egyházi jogi személyek        (K508)</t>
  </si>
  <si>
    <t>169</t>
  </si>
  <si>
    <t>ebből: nonprofit gazdasági társaságok        (K508)</t>
  </si>
  <si>
    <t>170</t>
  </si>
  <si>
    <t>ebből: egyéb civil szervezetek        (K508)</t>
  </si>
  <si>
    <t>171</t>
  </si>
  <si>
    <t>ebből: háztartások        (K508)</t>
  </si>
  <si>
    <t>172</t>
  </si>
  <si>
    <t>ebből: pénzügyi vállalkozások        (K508)</t>
  </si>
  <si>
    <t>173</t>
  </si>
  <si>
    <t>ebből: állami többségi tulajdonú nem pénzügyi vállalkozások        (K508)</t>
  </si>
  <si>
    <t>174</t>
  </si>
  <si>
    <t>ebből:önkormányzati többségi tulajdonú nem pénzügyi vállalkozások        (K508)</t>
  </si>
  <si>
    <t>175</t>
  </si>
  <si>
    <t>ebből: egyéb vállalkozások        (K508)</t>
  </si>
  <si>
    <t>176</t>
  </si>
  <si>
    <t>ebből: Európai Unió         (K508)</t>
  </si>
  <si>
    <t>177</t>
  </si>
  <si>
    <t>ebből: kormányok és nemzetközi szervezetek        (K508)</t>
  </si>
  <si>
    <t>178</t>
  </si>
  <si>
    <t>ebből: egyéb külföldiek        (K508)</t>
  </si>
  <si>
    <t>179</t>
  </si>
  <si>
    <t>Árkiegészítések, ártámogatások        (K509)</t>
  </si>
  <si>
    <t>180</t>
  </si>
  <si>
    <t>Kamattámogatások        (K510)</t>
  </si>
  <si>
    <t>181</t>
  </si>
  <si>
    <t>Egyéb működési célú támogatások államháztartáson kívülre (=182+…+192)        (K511)</t>
  </si>
  <si>
    <t>182</t>
  </si>
  <si>
    <t>ebből: egyházi jogi személyek        (K511)</t>
  </si>
  <si>
    <t>183</t>
  </si>
  <si>
    <t>ebből: nonprofit gazdasági társaságok        (K511)</t>
  </si>
  <si>
    <t>184</t>
  </si>
  <si>
    <t>ebből: egyéb civil szervezetek        (K511)</t>
  </si>
  <si>
    <t>185</t>
  </si>
  <si>
    <t>ebből: háztartások        (K511)</t>
  </si>
  <si>
    <t>186</t>
  </si>
  <si>
    <t>ebből: pénzügyi vállalkozások        (K511)</t>
  </si>
  <si>
    <t>187</t>
  </si>
  <si>
    <t>ebből: állami többségi tulajdonú nem pénzügyi vállalkozások        (K511)</t>
  </si>
  <si>
    <t>188</t>
  </si>
  <si>
    <t>ebből:önkormányzati többségi tulajdonú nem pénzügyi vállalkozások        (K511)</t>
  </si>
  <si>
    <t>189</t>
  </si>
  <si>
    <t>ebből: egyéb vállalkozások        (K511)</t>
  </si>
  <si>
    <t>190</t>
  </si>
  <si>
    <t>ebből: Európai Unió         (K511)</t>
  </si>
  <si>
    <t>191</t>
  </si>
  <si>
    <t>ebből: kormányok és nemzetközi szervezetek        (K511)</t>
  </si>
  <si>
    <t>192</t>
  </si>
  <si>
    <t>ebből: egyéb külföldiek        (K511)</t>
  </si>
  <si>
    <t>193</t>
  </si>
  <si>
    <t>Tartalékok        (K512)</t>
  </si>
  <si>
    <t>194</t>
  </si>
  <si>
    <t>Egyéb működési célú kiadások (=128+130+131+132+143+154+165+167+179+180+181+193)        (K5)</t>
  </si>
  <si>
    <t>195</t>
  </si>
  <si>
    <t>Immateriális javak beszerzése, létesítése        (K61)</t>
  </si>
  <si>
    <t>196</t>
  </si>
  <si>
    <t>Ingatlanok beszerzése, létesítése (&gt;=197)        (K62)</t>
  </si>
  <si>
    <t>197</t>
  </si>
  <si>
    <t>ebből: termőföld-vásárlás kiadásai        (K62)</t>
  </si>
  <si>
    <t>198</t>
  </si>
  <si>
    <t>Informatikai eszközök beszerzése, létesítése        (K63)</t>
  </si>
  <si>
    <t>199</t>
  </si>
  <si>
    <t>Egyéb tárgyi eszközök beszerzése, létesítése        (K64)</t>
  </si>
  <si>
    <t>200</t>
  </si>
  <si>
    <t>Részesedések beszerzése        (K65)</t>
  </si>
  <si>
    <t>201</t>
  </si>
  <si>
    <t>Meglévő részesedések növeléséhez kapcsolódó kiadások        (K66)</t>
  </si>
  <si>
    <t>202</t>
  </si>
  <si>
    <t>Beruházási célú előzetesen felszámított általános forgalmi adó        (K67)</t>
  </si>
  <si>
    <t>203</t>
  </si>
  <si>
    <t>Beruházások (=195+196+198+…+202)        (K6)</t>
  </si>
  <si>
    <t>204</t>
  </si>
  <si>
    <t>Ingatlanok felújítása        (K71)</t>
  </si>
  <si>
    <t>205</t>
  </si>
  <si>
    <t>Informatikai eszközök felújítása        (K72)</t>
  </si>
  <si>
    <t>206</t>
  </si>
  <si>
    <t>Egyéb tárgyi eszközök felújítása         (K73)</t>
  </si>
  <si>
    <t>207</t>
  </si>
  <si>
    <t>Felújítási célú előzetesen felszámított általános forgalmi adó        (K74)</t>
  </si>
  <si>
    <t>208</t>
  </si>
  <si>
    <t>Felújítások (=204+...+207)        (K7)</t>
  </si>
  <si>
    <t>209</t>
  </si>
  <si>
    <t>Felhalmozási célú garancia- és kezességvállalásból származó kifizetés államháztartáson belülre        (K81)</t>
  </si>
  <si>
    <t>210</t>
  </si>
  <si>
    <t>Felhalmozási célú visszatérítendő támogatások, kölcsönök nyújtása államháztartáson belülre (=211+…+220)        (K82)</t>
  </si>
  <si>
    <t>211</t>
  </si>
  <si>
    <t>ebből: központi költségvetési szervek        (K82)</t>
  </si>
  <si>
    <t>212</t>
  </si>
  <si>
    <t>ebből: központi kezelésű előirányzatok        (K82)</t>
  </si>
  <si>
    <t>213</t>
  </si>
  <si>
    <t>ebből: fejezeti kezelésű előirányzatok EU-s programokra és azok hazai társfinanszírozása        (K82)</t>
  </si>
  <si>
    <t>214</t>
  </si>
  <si>
    <t>ebből: egyéb fejezeti kezelésű előirányzatok        (K82)</t>
  </si>
  <si>
    <t>215</t>
  </si>
  <si>
    <t>ebből: társadalombiztosítás pénzügyi alapjai        (K82)</t>
  </si>
  <si>
    <t>216</t>
  </si>
  <si>
    <t>ebből: elkülönített állami pénzalapok        (K82)</t>
  </si>
  <si>
    <t>217</t>
  </si>
  <si>
    <t>ebből: helyi önkormányzatok és költségvetési szerveik        (K82)</t>
  </si>
  <si>
    <t>218</t>
  </si>
  <si>
    <t>ebből: társulások és költségvetési szerveik        (K82)</t>
  </si>
  <si>
    <t>219</t>
  </si>
  <si>
    <t>ebből: nemzetiségi önkormányzatok és költségvetési szerveik        (K82)</t>
  </si>
  <si>
    <t>220</t>
  </si>
  <si>
    <t>ebből: térségi fejlesztési tanácsok és költségvetési szerveik        (K82)</t>
  </si>
  <si>
    <t>221</t>
  </si>
  <si>
    <t>Felhalmozási célú visszatérítendő támogatások, kölcsönök törlesztése államháztartáson belülre (=222+…+231)        (K83)</t>
  </si>
  <si>
    <t>222</t>
  </si>
  <si>
    <t>ebből: központi költségvetési szervek        (K83)</t>
  </si>
  <si>
    <t>223</t>
  </si>
  <si>
    <t>ebből: központi kezelésű előirányzatok        (K83)</t>
  </si>
  <si>
    <t>224</t>
  </si>
  <si>
    <t>ebből: fejezeti kezelésű előirányzatok EU-s programokra és azok hazai társfinanszírozása        (K83)</t>
  </si>
  <si>
    <t>225</t>
  </si>
  <si>
    <t>ebből: egyéb fejezeti kezelésű előirányzatok        (K83)</t>
  </si>
  <si>
    <t>226</t>
  </si>
  <si>
    <t>ebből: társadalombiztosítás pénzügyi alapjai        (K83)</t>
  </si>
  <si>
    <t>227</t>
  </si>
  <si>
    <t>ebből: elkülönített állami pénzalapok        (K83)</t>
  </si>
  <si>
    <t>228</t>
  </si>
  <si>
    <t>ebből: helyi önkormányzatok és költségvetési szerveik        (K83)</t>
  </si>
  <si>
    <t>229</t>
  </si>
  <si>
    <t>ebből: társulások és költségvetési szerveik        (K83)</t>
  </si>
  <si>
    <t>230</t>
  </si>
  <si>
    <t>ebből: nemzetiségi önkormányzatok és költségvetési szerveik        (K83)</t>
  </si>
  <si>
    <t>231</t>
  </si>
  <si>
    <t>ebből: térségi fejlesztési tanácsok és költségvetési szerveik        (K83)</t>
  </si>
  <si>
    <t>232</t>
  </si>
  <si>
    <t>Egyéb felhalmozási célú támogatások államháztartáson belülre (=233+…+242)        (K84)</t>
  </si>
  <si>
    <t>233</t>
  </si>
  <si>
    <t>ebből: központi költségvetési szervek        (K84)</t>
  </si>
  <si>
    <t>234</t>
  </si>
  <si>
    <t>ebből: központi kezelésű előirányzatok        (K84)</t>
  </si>
  <si>
    <t>235</t>
  </si>
  <si>
    <t>ebből: fejezeti kezelésű előirányzatok EU-s programokra és azok hazai társfinanszírozása        (K84)</t>
  </si>
  <si>
    <t>236</t>
  </si>
  <si>
    <t>ebből: egyéb fejezeti kezelésű előirányzatok        (K84)</t>
  </si>
  <si>
    <t>237</t>
  </si>
  <si>
    <t>ebből: társadalombiztosítás pénzügyi alapjai        (K84)</t>
  </si>
  <si>
    <t>238</t>
  </si>
  <si>
    <t>ebből: elkülönített állami pénzalapok        (K84)</t>
  </si>
  <si>
    <t>239</t>
  </si>
  <si>
    <t>ebből: helyi önkormányzatok és költségvetési szerveik        (K84)</t>
  </si>
  <si>
    <t>240</t>
  </si>
  <si>
    <t>ebből: társulások és költségvetési szerveik        (K84)</t>
  </si>
  <si>
    <t>241</t>
  </si>
  <si>
    <t>ebből: nemzetiségi önkormányzatok és költségvetési szerveik        (K84)</t>
  </si>
  <si>
    <t>242</t>
  </si>
  <si>
    <t>ebből: térségi fejlesztési tanácsok és költségvetési szerveik        (K84)</t>
  </si>
  <si>
    <t>243</t>
  </si>
  <si>
    <t>Felhalmozási célú garancia- és kezességvállalásból származó kifizetés államháztartáson kívülre (&gt;=244)        (K85)</t>
  </si>
  <si>
    <t>244</t>
  </si>
  <si>
    <t>ebből: állami vagy önkormányzati tulajdonban lévő gazdasági társaságok tartozásai miatti kifizetések        (K85)</t>
  </si>
  <si>
    <t>245</t>
  </si>
  <si>
    <t>Felhalmozási célú visszatérítendő támogatások, kölcsönök nyújtása államháztartáson kívülre (=246+…+256)        (K86)</t>
  </si>
  <si>
    <t>246</t>
  </si>
  <si>
    <t>ebből: egyházi jogi személyek        (K86)</t>
  </si>
  <si>
    <t>247</t>
  </si>
  <si>
    <t>ebből: nonprofit gazdasági társaságok        (K86)</t>
  </si>
  <si>
    <t>248</t>
  </si>
  <si>
    <t>ebből: egyéb civil szervezetek        (K86)</t>
  </si>
  <si>
    <t>249</t>
  </si>
  <si>
    <t>ebből: háztartások        (K86)</t>
  </si>
  <si>
    <t>250</t>
  </si>
  <si>
    <t>ebből: pénzügyi vállalkozások        (K86)</t>
  </si>
  <si>
    <t>251</t>
  </si>
  <si>
    <t>ebből: állami többségi tulajdonú nem pénzügyi vállalkozások        (K86)</t>
  </si>
  <si>
    <t>252</t>
  </si>
  <si>
    <t>ebből:önkormányzati többségi tulajdonú nem pénzügyi vállalkozások        (K86)</t>
  </si>
  <si>
    <t>253</t>
  </si>
  <si>
    <t>ebből: egyéb vállalkozások        (K86)</t>
  </si>
  <si>
    <t>254</t>
  </si>
  <si>
    <t>ebből: Európai Unió         (K86)</t>
  </si>
  <si>
    <t>255</t>
  </si>
  <si>
    <t>ebből: kormányok és nemzetközi szervezetek        (K86)</t>
  </si>
  <si>
    <t>256</t>
  </si>
  <si>
    <t>ebből: egyéb külföldiek        (K86)</t>
  </si>
  <si>
    <t>257</t>
  </si>
  <si>
    <t>Lakástámogatás        (K87)</t>
  </si>
  <si>
    <t>258</t>
  </si>
  <si>
    <t>Egyéb felhalmozási célú támogatások államháztartáson kívülre (=259+…+269)        (K88)</t>
  </si>
  <si>
    <t>259</t>
  </si>
  <si>
    <t>ebből: egyházi jogi személyek        (K88)</t>
  </si>
  <si>
    <t>260</t>
  </si>
  <si>
    <t>ebből: nonprofit gazdasági társaságok        (K88)</t>
  </si>
  <si>
    <t>261</t>
  </si>
  <si>
    <t>ebből: egyéb civil szervezetek        (K88)</t>
  </si>
  <si>
    <t>262</t>
  </si>
  <si>
    <t>ebből: háztartások        (K88)</t>
  </si>
  <si>
    <t>263</t>
  </si>
  <si>
    <t>ebből: pénzügyi vállalkozások        (K88)</t>
  </si>
  <si>
    <t>264</t>
  </si>
  <si>
    <t>ebből: állami többségi tulajdonú nem pénzügyi vállalkozások        (K88)</t>
  </si>
  <si>
    <t>265</t>
  </si>
  <si>
    <t>ebből:önkormányzati többségi tulajdonú nem pénzügyi vállalkozások        (K88)</t>
  </si>
  <si>
    <t>266</t>
  </si>
  <si>
    <t>ebből: egyéb vállalkozások        (K88)</t>
  </si>
  <si>
    <t>267</t>
  </si>
  <si>
    <t>ebből: Európai Unió         (K88)</t>
  </si>
  <si>
    <t>268</t>
  </si>
  <si>
    <t>ebből: kormányok és nemzetközi szervezetek        (K88)</t>
  </si>
  <si>
    <t>269</t>
  </si>
  <si>
    <t>ebből: egyéb külföldiek        (K88)</t>
  </si>
  <si>
    <t>270</t>
  </si>
  <si>
    <t>Egyéb felhalmozási célú kiadások (=209+210+221+232+243+245+257+258)        (K8)</t>
  </si>
  <si>
    <t>271</t>
  </si>
  <si>
    <t>Költségvetési kiadások (=20+21+60+127+194+203+208+270)        (K1-K8)</t>
  </si>
  <si>
    <t>Helyi önkormányzatok működésének általános támogatása        (B111)</t>
  </si>
  <si>
    <t>Települési önkormányzatok egyes köznevelési feladatainak támogatása        (B112)</t>
  </si>
  <si>
    <t>Települési önkormányzatok szociális, gyermekjóléti és gyermekétkeztetési feladatainak támogatása        (B113)</t>
  </si>
  <si>
    <t>Települési önkormányzatok kulturális feladatainak támogatása        (B114)</t>
  </si>
  <si>
    <t>Működési célú központosított előirányzatok        (B115)</t>
  </si>
  <si>
    <t>Helyi önkormányzatok kiegészítő támogatásai        (B116)</t>
  </si>
  <si>
    <t>Önkormányzatok működési támogatásai (=01+…+06)        (B11)</t>
  </si>
  <si>
    <t>Elvonások és befizetések bevételei        (B12)</t>
  </si>
  <si>
    <t>Működési célú garancia- és kezességvállalásból származó megtérülések államháztartáson belülről        (B13)</t>
  </si>
  <si>
    <t>Működési célú visszatérítendő támogatások, kölcsönök visszatérülése államháztartáson belülről (=11+…+20)        (B14)</t>
  </si>
  <si>
    <t>ebből: központi költségvetési szervek        (B14)</t>
  </si>
  <si>
    <t>ebből: központi kezelésű előirányzatok        (B14)</t>
  </si>
  <si>
    <t>ebből: fejezeti kezelésű előirányzatok EU-s programokra és azok hazai társfinanszírozása        (B14)</t>
  </si>
  <si>
    <t>ebből: egyéb fejezeti kezelésű előirányzatok        (B14)</t>
  </si>
  <si>
    <t>ebből: társadalombiztosítás pénzügyi alapjai        (B14)</t>
  </si>
  <si>
    <t>ebből: elkülönített állami pénzalapok        (B14)</t>
  </si>
  <si>
    <t>ebből: helyi önkormányzatok és költségvetési szerveik        (B14)</t>
  </si>
  <si>
    <t>ebből: társulások és költségvetési szerveik        (B14)</t>
  </si>
  <si>
    <t>ebből: nemzetiségi önkormányzatok és költségvetési szerveik        (B14)</t>
  </si>
  <si>
    <t>ebből: térségi fejlesztési tanácsok és költségvetési szerveik        (B14)</t>
  </si>
  <si>
    <t>Működési célú visszatérítendő támogatások, kölcsönök igénybevétele államháztartáson belülről (=22+…+31)        (B15)</t>
  </si>
  <si>
    <t>ebből: központi költségvetési szervek        (B15)</t>
  </si>
  <si>
    <t>ebből: központi kezelésű előirányzatok        (B15)</t>
  </si>
  <si>
    <t>ebből: fejezeti kezelésű előirányzatok EU-s programokra és azok hazai társfinanszírozása        (B15)</t>
  </si>
  <si>
    <t>ebből: egyéb fejezeti kezelésű előirányzatok        (B15)</t>
  </si>
  <si>
    <t>ebből: társadalombiztosítás pénzügyi alapjai        (B15)</t>
  </si>
  <si>
    <t>ebből: elkülönített állami pénzalapok        (B15)</t>
  </si>
  <si>
    <t>ebből: helyi önkormányzatok és költségvetési szerveik        (B15)</t>
  </si>
  <si>
    <t>ebből: társulások és költségvetési szerveik        (B15)</t>
  </si>
  <si>
    <t>ebből: nemzetiségi önkormányzatok és költségvetési szerveik        (B15)</t>
  </si>
  <si>
    <t>ebből: térségi fejlesztési tanácsok és költségvetési szerveik        (B15)</t>
  </si>
  <si>
    <t>Egyéb működési célú támogatások bevételei államháztartáson belülről (=33+…+42)        (B16)</t>
  </si>
  <si>
    <t>ebből: központi költségvetési szervek        (B16)</t>
  </si>
  <si>
    <t>ebből: központi kezelésű előirányzatok        (B16)</t>
  </si>
  <si>
    <t>ebből: fejezeti kezelésű előirányzatok EU-s programokra és azok hazai társfinanszírozása        (B16)</t>
  </si>
  <si>
    <t>ebből: egyéb fejezeti kezelésű előirányzatok        (B16)</t>
  </si>
  <si>
    <t>ebből: társadalombiztosítás pénzügyi alapjai        (B16)</t>
  </si>
  <si>
    <t>ebből: elkülönített állami pénzalapok        (B16)</t>
  </si>
  <si>
    <t>ebből: helyi önkormányzatok és költségvetési szerveik        (B16)</t>
  </si>
  <si>
    <t>ebből: társulások és költségvetési szerveik        (B16)</t>
  </si>
  <si>
    <t>ebből: nemzetiségi önkormányzatok és költségvetési szerveik        (B16)</t>
  </si>
  <si>
    <t>ebből: térségi fejlesztési tanácsok és költségvetési szerveik        (B16)</t>
  </si>
  <si>
    <t>Működési célú támogatások államháztartáson belülről (=07+...+10+21+32)        (B1)</t>
  </si>
  <si>
    <t>Felhalmozási célú önkormányzati támogatások        (B21)</t>
  </si>
  <si>
    <t>Felhalmozási célú garancia- és kezességvállalásból származó megtérülések államháztartáson belülről        (B22)</t>
  </si>
  <si>
    <t>Felhalmozási célú visszatérítendő támogatások, kölcsönök visszatérülése államháztartáson belülről (=47+…+56)        (B23)</t>
  </si>
  <si>
    <t>ebből: központi költségvetési szervek        (B23)</t>
  </si>
  <si>
    <t>ebből: központi kezelésű előirányzatok        (B23)</t>
  </si>
  <si>
    <t>ebből: fejezeti kezelésű előirányzatok EU-s programokra és azok hazai társfinanszírozása        (B23)</t>
  </si>
  <si>
    <t>ebből: egyéb fejezeti kezelésű előirányzatok        (B23)</t>
  </si>
  <si>
    <t>ebből: társadalombiztosítás pénzügyi alapjai        (B23)</t>
  </si>
  <si>
    <t>ebből: elkülönített állami pénzalapok        (B23)</t>
  </si>
  <si>
    <t>ebből: helyi önkormányzatok és költségvetési szerveik        (B23)</t>
  </si>
  <si>
    <t>ebből: társulások és költségvetési szerveik        (B23)</t>
  </si>
  <si>
    <t>ebből: nemzetiségi önkormányzatok és költségvetési szerveik        (B23)</t>
  </si>
  <si>
    <t>ebből: térségi fejlesztési tanácsok és költségvetési szerveik        (B23)</t>
  </si>
  <si>
    <t>Felhalmozási célú visszatérítendő támogatások, kölcsönök igénybevétele államháztartáson belülről (=58+…+67)        (B24)</t>
  </si>
  <si>
    <t>ebből: központi költségvetési szervek        (B24)</t>
  </si>
  <si>
    <t>ebből: központi kezelésű előirányzatok        (B24)</t>
  </si>
  <si>
    <t>ebből: fejezeti kezelésű előirányzatok EU-s programokra és azok hazai társfinanszírozása        (B24)</t>
  </si>
  <si>
    <t>ebből: egyéb fejezeti kezelésű előirányzatok        (B24)</t>
  </si>
  <si>
    <t>ebből: társadalombiztosítás pénzügyi alapjai        (B24)</t>
  </si>
  <si>
    <t>ebből: elkülönített állami pénzalapok        (B24)</t>
  </si>
  <si>
    <t>ebből: helyi önkormányzatok és költségvetési szerveik        (B24)</t>
  </si>
  <si>
    <t>ebből: társulások és költségvetési szerveik        (B24)</t>
  </si>
  <si>
    <t>ebből: nemzetiségi önkormányzatok és költségvetési szerveik        (B24)</t>
  </si>
  <si>
    <t>ebből: térségi fejlesztési tanácsok és költségvetési szerveik        (B24)</t>
  </si>
  <si>
    <t>Egyéb felhalmozási célú támogatások bevételei államháztartáson belülről (=69+…+78)        (B25)</t>
  </si>
  <si>
    <t>ebből: központi költségvetési szervek        (B25)</t>
  </si>
  <si>
    <t>ebből: központi kezelésű előirányzatok        (B25)</t>
  </si>
  <si>
    <t>ebből: fejezeti kezelésű előirányzatok EU-s programokra és azok hazai társfinanszírozása        (B25)</t>
  </si>
  <si>
    <t>ebből: egyéb fejezeti kezelésű előirányzatok        (B25)</t>
  </si>
  <si>
    <t>ebből: társadalombiztosítás pénzügyi alapjai        (B25)</t>
  </si>
  <si>
    <t>ebből: elkülönített állami pénzalapok        (B25)</t>
  </si>
  <si>
    <t>ebből: helyi önkormányzatok és költségvetési szerveik        (B25)</t>
  </si>
  <si>
    <t>ebből: társulások és költségvetési szerveik        (B25)</t>
  </si>
  <si>
    <t>ebből: nemzetiségi önkormányzatok és költségvetési szerveik        (B25)</t>
  </si>
  <si>
    <t>ebből: térségi fejlesztési tanácsok és költségvetési szerveik        (B25)</t>
  </si>
  <si>
    <t>Felhalmozási célú támogatások államháztartáson belülről (=44+45+46+57+68)        (B2)</t>
  </si>
  <si>
    <t>Magánszemélyek jövedelemadói (=81+82+83)        (B311)</t>
  </si>
  <si>
    <t>ebből: személyi jövedelemadó        (B311)</t>
  </si>
  <si>
    <t>ebből: magánszemély jogviszonyának megszűnéséhez kapcsolódó egyes jövedelmek különadója        (B311)</t>
  </si>
  <si>
    <t>ebből: termőföld bérbeadásából származó jövedelem utáni személyi jövedelemadó        (B311)</t>
  </si>
  <si>
    <t>Társaságok jövedelemadói (=85+…+92)        (B312)</t>
  </si>
  <si>
    <t>ebből: társasági adó        (B312)</t>
  </si>
  <si>
    <t>ebből: társas vállalkozások különadója        (B312)</t>
  </si>
  <si>
    <t>ebből: hitelintézetek és pénzügyi vállalkozások különadója        (B312)</t>
  </si>
  <si>
    <t>ebből: hiteintézeti járadék        (B312)</t>
  </si>
  <si>
    <t>ebből: pénzügyi szervezetek különadója        (B312)</t>
  </si>
  <si>
    <t>ebből: energiaellátók jövedelemadója        (B312)</t>
  </si>
  <si>
    <t>ebből: kisvállalati adó        (B312)</t>
  </si>
  <si>
    <t>ebből: kisadózó vállalkozások tételes adója        (B312)</t>
  </si>
  <si>
    <t>Jövedelemadók (=80+84)        (B31)</t>
  </si>
  <si>
    <t>Szociális hozzájárulási adó és járulékok (=95+…+103)        (B32)</t>
  </si>
  <si>
    <t>ebből: szociális hozzájárulási adó        (B32)</t>
  </si>
  <si>
    <t>ebből: nyugdíjjárulék, egészségbiztosítási járulék, ide értve a megállapodás alapján fizetők járulékait is        (B32)</t>
  </si>
  <si>
    <t>ebből: korkedvezmény-biztosítási járulék        (B32)</t>
  </si>
  <si>
    <t>ebből: egészségbiztosítási és munkaerőpiaci járulék        (B32)</t>
  </si>
  <si>
    <t>ebből: egészségügyi szolgáltatási járulék        (B32)</t>
  </si>
  <si>
    <t>ebből: egyszerűsített közteherviselési hozzájárulás        (B32)</t>
  </si>
  <si>
    <t>ebből: biztosítotti nyugdíjjárulék, egészségbiztosítási járulék        (B32)</t>
  </si>
  <si>
    <t>ebből: megállapodás alapján fizetők járulékai        (B32)</t>
  </si>
  <si>
    <t>ebből: munkáltatói táppénz hozzájárulás        (B32)</t>
  </si>
  <si>
    <t>Bérhez és foglalkoztatáshoz kapcsolódó adók (=105+…+108)        (B33)</t>
  </si>
  <si>
    <t>ebből: szakképzési hozzájárulás        (B33)</t>
  </si>
  <si>
    <t>ebből: rehabilitációs hozzájárulás        (B33)</t>
  </si>
  <si>
    <t>ebből: egészségügyi hozzájárulás        (B33)</t>
  </si>
  <si>
    <t>ebből: egyszerűsített foglalkoztatás utáni közterhek        (B33)</t>
  </si>
  <si>
    <t>Vagyoni tipusú adók (=110+…+116)        (B34)</t>
  </si>
  <si>
    <t>ebből: építményadó        (B34)</t>
  </si>
  <si>
    <t>ebből: épület után fizetett idegenforgalmi adó        (B34)</t>
  </si>
  <si>
    <t>ebből: magánszemélyek kommunális adója        (B34)</t>
  </si>
  <si>
    <t>ebből: telekadó        (B34)</t>
  </si>
  <si>
    <t>ebből: cégautóadó        (B34)</t>
  </si>
  <si>
    <t>ebből: közművezetékek adója        (B34)</t>
  </si>
  <si>
    <t>ebből: öröklési és ajándékozási illeték        (B34)</t>
  </si>
  <si>
    <t>Értékesítési és forgalmi adók (=118+…+137)        (B351)</t>
  </si>
  <si>
    <t>ebből: általános forgalmi adó        (B351)</t>
  </si>
  <si>
    <t>ebből: távközlési ágazatot terhelő különadó        (B351)</t>
  </si>
  <si>
    <t>ebből: kiskereskedői ágazatot terhelő különadó        (B351)</t>
  </si>
  <si>
    <t>ebből: energia ágazatot terhelő különadó        (B351)</t>
  </si>
  <si>
    <t>ebből: bank- és biztosítási ágazatot terhelő különadó        (B351)</t>
  </si>
  <si>
    <t>ebből: visszterhes vagyonátruházási illeték        (B351)</t>
  </si>
  <si>
    <t>ebből: állandó jeleggel végzett iparűzési tevékenység után fizetett helyi iparűzési adó        (B351)</t>
  </si>
  <si>
    <t>ebből: ideiglenes jeleggel végzett tevékenység után fizetett helyi iparűzési adó        (B351)</t>
  </si>
  <si>
    <t>ebből: innovációs járulék        (B351)</t>
  </si>
  <si>
    <t>ebből: egyszerűsített vállalkozási adó        (B351)</t>
  </si>
  <si>
    <t>ebből: gyógyszer forgalmazási jogosultak befizetései [2006. évi XCVIII. tv. 36. § (1) bek.]        (B351)</t>
  </si>
  <si>
    <t>ebből: gyógyszer nagykereskedést végzők befizetései [2006. évi XCVIII. tv. 36. § (2) bek.]        (B351)</t>
  </si>
  <si>
    <t>ebből: gyógyszergyártók 10 %-os befizetési kötelezettsége        (B351)</t>
  </si>
  <si>
    <t>ebből: gyógyszer és gyógyászati segédeszköz ismertetés utáni befizetések [2006. évi XCVIII. tv. 36. § (4) bek.]        (B351)</t>
  </si>
  <si>
    <t>ebből: gyógyszertámogatás többletének sávos kockázatviseléséből származó bevételek [2006. évi XCVIII. tv. 42. § ]        (B351)</t>
  </si>
  <si>
    <t>ebből: népegészségügyi termékadó        (B351)</t>
  </si>
  <si>
    <t>ebből: távközlési adó        (B351)</t>
  </si>
  <si>
    <t>ebből: pénzügyi tranzakciós illeték        (B351)</t>
  </si>
  <si>
    <t>ebből: biztosítási adó        (B351)</t>
  </si>
  <si>
    <t>ebből: reklámadó (B351)</t>
  </si>
  <si>
    <t>Fogyasztási adók (=139+140+141)        (B352)</t>
  </si>
  <si>
    <t>ebből: jövedéki adó        (B352)</t>
  </si>
  <si>
    <t>ebből: regisztrációs adó        (B352)</t>
  </si>
  <si>
    <t>ebből: energiaadó        (B352)</t>
  </si>
  <si>
    <t>Pénzügyi monopóliumok nyereségét terhelő adók        (B353)</t>
  </si>
  <si>
    <t>Gépjárműadók (=144+…+147)        (B354)</t>
  </si>
  <si>
    <t>ebből: belföldi gépjárművek adójának a központi költségvetést megillető része        (B354)</t>
  </si>
  <si>
    <t>ebből: belföldi gépjárművek adójának a helyi önkormányzatot megillető része        (B354)</t>
  </si>
  <si>
    <t>ebből: külföldi gépjárművek adója        (B354)</t>
  </si>
  <si>
    <t>ebből: gépjármű túlsúlydíj        (B354)</t>
  </si>
  <si>
    <t>Egyéb áruhasználati és szolgáltatási adók (=149+…+164)        (B355)</t>
  </si>
  <si>
    <t>ebből: kulturális adó        (B355)</t>
  </si>
  <si>
    <t>ebből: baleseti adó        (B355)</t>
  </si>
  <si>
    <t>ebből: nukleáris létesítmények Központi Nukleáris Pénzügyi Alapba történő kötelező befizetései        (B355)</t>
  </si>
  <si>
    <t>ebből: környezetterhelési díj        (B355)</t>
  </si>
  <si>
    <t>ebből: környezetvédelmi termékdíj        (B355)</t>
  </si>
  <si>
    <t>ebből: bérfőzési szeszadó        (B355)</t>
  </si>
  <si>
    <t>ebből: szerencsejáték szervezési díj        (B355)</t>
  </si>
  <si>
    <t>ebből: tartózkodás után fizetett idegenforgalmi adó        (B355)</t>
  </si>
  <si>
    <t>ebből: talajterhelési díj        (B355)</t>
  </si>
  <si>
    <t>ebből: vizkészletjárulék        (B355)</t>
  </si>
  <si>
    <t>ebből: állami vadászjegyek díjai        (B355)</t>
  </si>
  <si>
    <t>ebből: erdővédelmi járulék        (B355)</t>
  </si>
  <si>
    <t>ebből: földvédelmi járulék        (B355)</t>
  </si>
  <si>
    <t>ebből: halászati haszonbérleti díj        (B355)</t>
  </si>
  <si>
    <t>ebből: hulladéklerakási járulék        (B355)</t>
  </si>
  <si>
    <t>ebből: korábbi évek megszünt adónemei áthúzódó fizetéseiből befolyt bevételek        (B355)</t>
  </si>
  <si>
    <t>Termékek és szolgáltatások adói (=117+138+142+143+148)        (B35)</t>
  </si>
  <si>
    <t>Egyéb közhatalmi bevételek (&gt;=167+…+178)        (B36)</t>
  </si>
  <si>
    <t>ebből: cégnyílvántartás bevételei        (B36)</t>
  </si>
  <si>
    <t>ebből: eljárási illetékek        (B36)</t>
  </si>
  <si>
    <t>ebből: igazgatási szolgáltatási díjak        (B36)</t>
  </si>
  <si>
    <t>ebből: felügyeleti díjak        (B36)</t>
  </si>
  <si>
    <t>ebből:ebrendészeti hozzájárulás        (B36)</t>
  </si>
  <si>
    <t>ebből: mezőgazdasági termelést érintő időjárási és más természeti kockázatok kezeléséről szóló törvény szerinti kárenyhítési hozzájárulás        (B36)</t>
  </si>
  <si>
    <t>ebből: környezetvédelmi bírság        (B36)</t>
  </si>
  <si>
    <t>ebből: természetvédelmi bírság        (B36)</t>
  </si>
  <si>
    <t>ebből: műemlékvédelmi bírság        (B36)</t>
  </si>
  <si>
    <t>ebből: építésügyi bírság        (B36)</t>
  </si>
  <si>
    <t>ebből: szabálysértési pénz- és helyszíni bírság és a közlekedési szabályszegések után kiszabott közigazgatási bírság helyi önkormányzatot megillető része        (B36)</t>
  </si>
  <si>
    <t>ebből: egyéb bírság        (B36)</t>
  </si>
  <si>
    <t>Közhatalmi bevételek (93+94+104+109+165+166)        (B3)</t>
  </si>
  <si>
    <t>Készletértékesítés ellenértéke        (B401)</t>
  </si>
  <si>
    <t>Szolgáltatások ellenértéke (&gt;=182+183)        (B402)</t>
  </si>
  <si>
    <t>ebből:tárgyi eszközök bérbeadásából származó bevétel        (B402)</t>
  </si>
  <si>
    <t>ebből: utak használata ellenében beszedett használati díj, pótdíj, elektronikus útdíj        (B402)</t>
  </si>
  <si>
    <t>Közvetített szolgáltatások ellenértéke (&gt;=185)        (B403)</t>
  </si>
  <si>
    <t>ebből: államháztartáson belül        (B403)</t>
  </si>
  <si>
    <t>Tulajdonosi bevételek (&gt;=187+…+192)        (B404)</t>
  </si>
  <si>
    <t>ebből: vadászati jog bérbeadásból származó bevétel        (B404)</t>
  </si>
  <si>
    <t>ebből: önkormányzati vagyon üzemeltetéséből, koncesszióból származó bevétel        (B404)</t>
  </si>
  <si>
    <t>ebből: önkormányzati vagyon vagyonkezelésbe adásából származó bevétel        (B404)</t>
  </si>
  <si>
    <t>ebből: állami többségi tulajdonú vállalkozástól kapott osztalék        (B404)</t>
  </si>
  <si>
    <t>ebből: önkormányzati többségi tulajdonú vállalkozástól kapott osztalék        (B404)</t>
  </si>
  <si>
    <t>ebből: egyéb részesedések után kapott osztalék        (B404)</t>
  </si>
  <si>
    <t>Ellátási díjak        (B405)</t>
  </si>
  <si>
    <t>Kiszámlázott általános forgalmi adó        (B406)</t>
  </si>
  <si>
    <t>Általános forgalmi adó visszatérítése        (B407)</t>
  </si>
  <si>
    <t>Kamatbevételek (&gt;=197+198+199)        (B408)</t>
  </si>
  <si>
    <t>ebből: államháztartáson belül        (B408)</t>
  </si>
  <si>
    <t>ebből: befektetési jegyek kamatbevételei        (B408)</t>
  </si>
  <si>
    <t>ebből: fedezeti ügyletek kamatbevételei        (B408)</t>
  </si>
  <si>
    <t>Egyéb pénzügyi műveletek bevételei (&gt;=201+…+204)        (B409)</t>
  </si>
  <si>
    <t>ebből: részesedések értékesítéséhez kapcsolódó realizált nyereség        (B409)</t>
  </si>
  <si>
    <t>ebből: hitelviszonyt megtestesítő értékpapírok értékesítési nyeresége        (B409)</t>
  </si>
  <si>
    <t>ebből: hitelviszonyt megtestesítő értékpapírok kibocsátási nyeresége        (B409)</t>
  </si>
  <si>
    <t>ebből: valuta és deviza eszközök realizált árfolyamnyeresége        (B409)</t>
  </si>
  <si>
    <t>Egyéb működési bevételek (&gt;=206+207+208)        (B410)</t>
  </si>
  <si>
    <t>ebből: biztosító által fizetett kártérítés        (B410)</t>
  </si>
  <si>
    <t>ebből: szerződésben vállalt kötelezettségek elmulasztásához kapcsolódó bevételek, káreseményekkel kapcsolatosan kapott bevételek, biztosítási bevételek, visszakapott óvadék (kaució), bánatpénz        (B410)</t>
  </si>
  <si>
    <t>ebből: költségek visszatérítései        (B410)</t>
  </si>
  <si>
    <t>Működési bevételek (=180+181+184+186+193+…+196+200+205)        (B4)</t>
  </si>
  <si>
    <t>Immateriális javak értékesítése (&gt;=211)        (B51)</t>
  </si>
  <si>
    <t>ebből: kiotói egységek és kibocsátási egységek eladásából befolyt eladási ár        (B51)</t>
  </si>
  <si>
    <t>Ingatlanok értékesítése (&gt;=213)        (B52)</t>
  </si>
  <si>
    <t>ebből: termőföld-eladás bevételei        (B52)</t>
  </si>
  <si>
    <t>Egyéb tárgyi eszközök értékesítése        (B53)</t>
  </si>
  <si>
    <t>Részesedések értékesítése (&gt;=216)        (B54)</t>
  </si>
  <si>
    <t>ebből: privatizációból származó bevétel        (B54)</t>
  </si>
  <si>
    <t>Részesedések megszűnéséhez kapcsolódó bevételek        (B55)</t>
  </si>
  <si>
    <t>Felhalmozási bevételek (=210+212+214+215+217)        (B5)</t>
  </si>
  <si>
    <t>Működési célú garancia- és kezességvállalásból származó megtérülések államháztartáson kívülről        (B61)</t>
  </si>
  <si>
    <t>Működési célú visszatérítendő támogatások, kölcsönök visszatérülése államháztartáson kívülről (=221+…+231)        (B62)</t>
  </si>
  <si>
    <t>ebből: egyházi jogi személyek        (B62)</t>
  </si>
  <si>
    <t>ebből: nonprofit gazdasági társaságok        (B62)</t>
  </si>
  <si>
    <t>ebből: egyéb civil szervezetek        (B62)</t>
  </si>
  <si>
    <t>ebből: háztartások        (B62)</t>
  </si>
  <si>
    <t>ebből: pénzügyi vállalkozások        (B62)</t>
  </si>
  <si>
    <t>ebből: állami többségi tulajdonú nem pénzügyi vállalkozások        (B62)</t>
  </si>
  <si>
    <t>ebből:önkormányzati többségi tulajdonú nem pénzügyi vállalkozások        (B62)</t>
  </si>
  <si>
    <t>ebből: egyéb vállalkozások        (B62)</t>
  </si>
  <si>
    <t>ebből: Európai Unió        (B62)</t>
  </si>
  <si>
    <t>ebből: kormányok és nemzetközi szervezetek        (B62)</t>
  </si>
  <si>
    <t>ebből: egyéb külföldiek        (B62)</t>
  </si>
  <si>
    <t>Egyéb működési célú átvett pénzeszközök (=233+…+243)        (B63)</t>
  </si>
  <si>
    <t>ebből: egyházi jogi személyek        (B63)</t>
  </si>
  <si>
    <t>ebből: nonprofit gazdasági társaságok        (B63)</t>
  </si>
  <si>
    <t>ebből: egyéb civil szervezetek        (B63)</t>
  </si>
  <si>
    <t>ebből: háztartások        (B63)</t>
  </si>
  <si>
    <t>ebből: pénzügyi vállalkozások        (B63)</t>
  </si>
  <si>
    <t>ebből: állami többségi tulajdonú nem pénzügyi vállalkozások        (B63)</t>
  </si>
  <si>
    <t>ebből:önkormányzati többségi tulajdonú nem pénzügyi vállalkozások        (B63)</t>
  </si>
  <si>
    <t>ebből: egyéb vállalkozások        (B63)</t>
  </si>
  <si>
    <t>ebből: Európai Unió        (B63)</t>
  </si>
  <si>
    <t>ebből: kormányok és nemzetközi szervezetek        (B63)</t>
  </si>
  <si>
    <t>ebből: egyéb külföldiek        (B63)</t>
  </si>
  <si>
    <t>Működési célú átvett pénzeszközök (=219+220+232)        (B6)</t>
  </si>
  <si>
    <t>Felhalmozási célú garancia- és kezességvállalásból származó megtérülések államháztartáson kívülről        (B71)</t>
  </si>
  <si>
    <t>Felhalmozási célú visszatérítendő támogatások, kölcsönök visszatérülése államháztartáson kívülről (=247+…+257)        (B72)</t>
  </si>
  <si>
    <t>ebből: egyházi jogi személyek        (B72)</t>
  </si>
  <si>
    <t>ebből: nonprofit gazdasági társaságok        (B72)</t>
  </si>
  <si>
    <t>ebből: egyéb civil szervezetek        (B72)</t>
  </si>
  <si>
    <t>ebből: háztartások        (B72)</t>
  </si>
  <si>
    <t>ebből: pénzügyi vállalkozások        (B72)</t>
  </si>
  <si>
    <t>ebből: állami többségi tulajdonú nem pénzügyi vállalkozások        (B72)</t>
  </si>
  <si>
    <t>ebből:önkormányzati többségi tulajdonú nem pénzügyi vállalkozások        (B72)</t>
  </si>
  <si>
    <t>ebből: egyéb vállalkozások        (B72)</t>
  </si>
  <si>
    <t>ebből: Európai Unió        (B72)</t>
  </si>
  <si>
    <t>ebből: kormányok és nemzetközi szervezetek        (B72)</t>
  </si>
  <si>
    <t>ebből: egyéb külföldiek        (B72)</t>
  </si>
  <si>
    <t>Egyéb felhalmozási célú átvett pénzeszközök (=259+…+269)        (B73)</t>
  </si>
  <si>
    <t>ebből: egyházi jogi személyek        (B73)</t>
  </si>
  <si>
    <t>ebből: nonprofit gazdasági társaságok        (B73)</t>
  </si>
  <si>
    <t>ebből: egyéb civil szervezetek        (B73)</t>
  </si>
  <si>
    <t>ebből: háztartások        (B73)</t>
  </si>
  <si>
    <t>ebből: pénzügyi vállalkozások        (B73)</t>
  </si>
  <si>
    <t>ebből: állami többségi tulajdonú nem pénzügyi vállalkozások        (B73)</t>
  </si>
  <si>
    <t>ebből:önkormányzati többségi tulajdonú nem pénzügyi vállalkozások        (B73)</t>
  </si>
  <si>
    <t>ebből: egyéb vállalkozások        (B73)</t>
  </si>
  <si>
    <t>ebből: Európai Unió        (B73)</t>
  </si>
  <si>
    <t>ebből: kormányok és nemzetközi szervezetek        (B73)</t>
  </si>
  <si>
    <t>ebből: egyéb külföldiek        (B73)</t>
  </si>
  <si>
    <t>Felhalmozási célú átvett pénzeszközök (=245+246+258)        (B7)</t>
  </si>
  <si>
    <t>Költségvetési bevételek (=43+79+179+209+218+244+270)        (B1-B7)</t>
  </si>
  <si>
    <t>Hosszú lejáratú hitelek, kölcsönök törlesztése (&gt;=02+03)        (K9111)</t>
  </si>
  <si>
    <t>ebből: pénzügyi vállalkozás        (K9111)</t>
  </si>
  <si>
    <t>ebből: fedezeti ügyletek nettó kiadásai        (K9111)</t>
  </si>
  <si>
    <t>Likviditási célú hitelek, kölcsönök törlesztése pénzügyi vállalkozásnak        (K9112)</t>
  </si>
  <si>
    <t>Rövid lejáratú hitelek, kölcsönök törlesztése (&gt;=06+07)        (K9113)</t>
  </si>
  <si>
    <t>ebből: pénzügyi vállalkozás        (K9113)</t>
  </si>
  <si>
    <t>ebből: fedezeti ügyletek nettó kiadásai        (K9113)</t>
  </si>
  <si>
    <t>Hitel-, kölcsöntörlesztés államháztartáson kívülre (=01+04+05)        (K911)</t>
  </si>
  <si>
    <t>Forgatási célú belföldi értékpapírok vásárlása (&gt;=10+11)        (K9121)</t>
  </si>
  <si>
    <t>ebből: befektetési jegyek        (K9121)</t>
  </si>
  <si>
    <t>ebből: kárpótlási jegyek        (K9121)</t>
  </si>
  <si>
    <t>Forgatási célú belföldi értékpapírok beváltása (&gt;=13+14+15)        (K9122)</t>
  </si>
  <si>
    <t>ebből: fedezeti ügyletek nettó kiadásai        (K9122)</t>
  </si>
  <si>
    <t>ebből: befektetési jegyek        (K9122)</t>
  </si>
  <si>
    <t>ebből: kárpótlási jegyek        (K9122)</t>
  </si>
  <si>
    <t>Befektetési célú belföldi értékpapírok vásárlása        (K9123)</t>
  </si>
  <si>
    <t>Befektetési célú belföldi értékpapírok beváltása (&gt;=18)        (K9124)</t>
  </si>
  <si>
    <t>ebből: fedezeti ügyletek nettó kiadásai        (K9124)</t>
  </si>
  <si>
    <t>Belföldi értékpapírok kiadásai (=09+12+16+17)        (K912)</t>
  </si>
  <si>
    <t>Államháztartáson belüli megelőlegezések folyósítása        (K913)</t>
  </si>
  <si>
    <t>Államháztartáson belüli megelőlegezések visszafizetése        (K914)</t>
  </si>
  <si>
    <t>Központi, irányító szervi támogatások folyósítása        (K915)</t>
  </si>
  <si>
    <t>Pénzeszközök betétként elhelyezése        (K916)</t>
  </si>
  <si>
    <t>Pénzügyi lízing kiadásai        (K917)</t>
  </si>
  <si>
    <t>Központi költségvetés sajátos finanszírozási kiadásai        (K918)</t>
  </si>
  <si>
    <t>Belföldi finanszírozás kiadásai (=08+19+…+25)        (K91)</t>
  </si>
  <si>
    <t>Forgatási célú külföldi értékpapírok vásárlása        (K921)</t>
  </si>
  <si>
    <t>Befektetési célú külföldi értékpapírok vásárlása        (K922)</t>
  </si>
  <si>
    <t>Külföldi értékpapírok beváltása (&gt;=30)        (K923)</t>
  </si>
  <si>
    <t>ebből: fedezeti ügyletek nettó kiadásai        (K923)</t>
  </si>
  <si>
    <t>Külföldi hitelek, kölcsönök törlesztése (&gt;=32+…+35)        (K924)</t>
  </si>
  <si>
    <t>ebből: nemzetközi fejlesztési szervezetek        (K924)</t>
  </si>
  <si>
    <t>ebből: más kormányok        (K924)</t>
  </si>
  <si>
    <t>ebből: külföldi pénzintézetek        (K924)</t>
  </si>
  <si>
    <t>ebből: fedezeti ügyletek nettó kiadásai        (K924)</t>
  </si>
  <si>
    <t>Külföldi finanszírozás kiadásai (=27+28+29+31)        (K92)</t>
  </si>
  <si>
    <t>Adóssághoz nem kapcsolódó származékos ügyletek kiadásai        (K93)</t>
  </si>
  <si>
    <t>Finanszírozási kiadások (=26+36+37)        (K9)</t>
  </si>
  <si>
    <t>K04 - Önkormányzati (irányító szervi) konszolidált beszámoló -  B8. Finanszírozási bevételek</t>
  </si>
  <si>
    <t>Hosszú lejáratú hitelek, kölcsönök felvétele (&gt;=02)        (B8111)</t>
  </si>
  <si>
    <t>ebből: pénzügyi vállalkozás        (B8111)</t>
  </si>
  <si>
    <t>Likviditási célú hitelek, kölcsönök felvétele pénzügyi vállalkozástól        (B8112)</t>
  </si>
  <si>
    <t>Rövid lejáratú hitelek, kölcsönök felvétele (&gt;=05)        (B8113)</t>
  </si>
  <si>
    <t>ebből: pénzügyi vállalkozás        (B8113)</t>
  </si>
  <si>
    <t>Hitel-, kölcsönfelvétel államháztartáson kívülről (=01+03+04)        (B811)</t>
  </si>
  <si>
    <t>Forgatási célú belföldi értékpapírok beváltása, értékesítése (&gt;=08+09)        (B8121)</t>
  </si>
  <si>
    <t>ebből: befektetési jegyek        (B8121)</t>
  </si>
  <si>
    <t>ebből: kárpótlási jegyek        (B8121)</t>
  </si>
  <si>
    <t>Forgatási célú belföldi értékpapírok kibocsátása        (B8122)</t>
  </si>
  <si>
    <t>Befektetési célú belföldi értékpapírok beváltása, értékesítése        (B8123)</t>
  </si>
  <si>
    <t>Befektetési célú belföldi értékpapírok kibocsátása        (B8124)</t>
  </si>
  <si>
    <t>Belföldi értékpapírok bevételei (=07+10+11+12)        (B812)</t>
  </si>
  <si>
    <t>Előző év költségvetési maradványának igénybevétele        (B8131)</t>
  </si>
  <si>
    <t>Előző év vállalkozási maradványának igénybevétele        (B8132)</t>
  </si>
  <si>
    <t>Maradvány igénybevétele (=14+15)        (B813)</t>
  </si>
  <si>
    <t>Államháztartáson belüli megelőlegezések        (B814)</t>
  </si>
  <si>
    <t>Államháztartáson belüli megelőlegezések törlesztése        (B815)</t>
  </si>
  <si>
    <t>Központi, irányító szervi támogatás        (B816)</t>
  </si>
  <si>
    <t>Betétek megszüntetése        (B817)</t>
  </si>
  <si>
    <t>Központi költségvetés sajátos finanszírozási bevételei (&gt;=22)        (B818)</t>
  </si>
  <si>
    <t>ebből: tulajdonosi kölcsönök visszatérülése        (B818)</t>
  </si>
  <si>
    <t>Belföldi finanszírozás bevételei (=06+13+16+…+21)        (B81)</t>
  </si>
  <si>
    <t>Forgatási célú külföldi értékpapírok beváltása, értékesítése        (B821)</t>
  </si>
  <si>
    <t>Befektetési célú külföldi értékpapírok beváltása, értékesítése        (B822)</t>
  </si>
  <si>
    <t>Külföldi értékpapírok kibocsátása        (B823)</t>
  </si>
  <si>
    <t>Külföldi hitelek, kölcsönök felvétele (&gt;=28+29+30)        (B824)</t>
  </si>
  <si>
    <t>ebből: nemzetközi fejlesztési szervezetek        (B824)</t>
  </si>
  <si>
    <t>ebből: más kormányok        (B824)</t>
  </si>
  <si>
    <t>ebből: külföldi pénzintézetek        (B824)</t>
  </si>
  <si>
    <t>Külföldi finanszírozás bevételei (=24+…+27)        (B82)</t>
  </si>
  <si>
    <t>Adóssághoz nem kapcsolódó származékos ügyletek bevételei        (B83)</t>
  </si>
  <si>
    <t>Finanszírozási bevételek (=23+31+32)        (B8)</t>
  </si>
  <si>
    <t>A/I	Immateriális javak  (=A/I/1+A/I/2+A/I/3)</t>
  </si>
  <si>
    <t>A/II	Tárgyi eszközök  (=A/II/1+...+A/II/5)</t>
  </si>
  <si>
    <t>A/III	Befektetett pénzügyi eszközök (=A/III/1+A/III/2+A/III/3)</t>
  </si>
  <si>
    <t>A/IV	Koncesszióba, vagyonkezelésbe adott eszközök  (=A/IV/1+A/IV/2)</t>
  </si>
  <si>
    <t>A)	NEMZETI VAGYONBA TARTOZÓ BEFEKTETETT ESZKÖZÖK (=A/I+A/II+A/III+A/IV)</t>
  </si>
  <si>
    <t>B/I	Készletek (=B/I/1+…+B/I/5)</t>
  </si>
  <si>
    <t>B/II	Értékpapírok (=B/II/1+B/II/2)</t>
  </si>
  <si>
    <t>B)	NEMZETI VAGYONBA TARTOZÓ FORGÓESZKÖZÖK (= B/I+B/II)</t>
  </si>
  <si>
    <t>C/I	Hosszú lejáratú betétek</t>
  </si>
  <si>
    <t>C/II	Pénztárak, csekkek, betétkönyvek</t>
  </si>
  <si>
    <t>Forintszámlák, devizaszámlák</t>
  </si>
  <si>
    <t>C/V	Idegen pénzeszközök</t>
  </si>
  <si>
    <t>C)	PÉNZESZKÖZÖK (=C/I+…+C/V)</t>
  </si>
  <si>
    <t>D/I	Költségvetési évben esedékes követelések (=D/I/1+…+D/I/8)</t>
  </si>
  <si>
    <t>D/II	Költségvetési évet követően esedékes követelések (=D/II/1+…+D/II/8)</t>
  </si>
  <si>
    <t>D/III	Követelés jellegű sajátos elszámolások (=D/III/1+…+D/III/7)</t>
  </si>
  <si>
    <t>D)	KÖVETELÉSEK  (=D/I+D/II+D/III)</t>
  </si>
  <si>
    <t>E)	EGYÉB SAJÁTOS ESZKÖZOLDALI  ELSZÁMOLÁSOK</t>
  </si>
  <si>
    <t>F)	AKTÍV IDŐBELI  ELHATÁROLÁSOK  (=F/1+F/2+F/3)</t>
  </si>
  <si>
    <t>ESZKÖZÖK ÖSSZESEN (=A+B+C+D+E+F)</t>
  </si>
  <si>
    <t>Nemzeti vagyon és egyéb eszközök induláskori értéke és változásai</t>
  </si>
  <si>
    <t>G/IV	Felhalmozott eredmény</t>
  </si>
  <si>
    <t>G/V	Eszközök értékhelyesbítésének forrása</t>
  </si>
  <si>
    <t>G/VI	Mérleg szerinti eredmény</t>
  </si>
  <si>
    <t>G)	SAJÁT TŐKE (=G/I+…+G/VI)</t>
  </si>
  <si>
    <t>H/I	Költségvetési évben esedékes kötelezettségek (=H/I/1+…+H/I/9)</t>
  </si>
  <si>
    <t>H/II	Költségvetési évet követően esedékes kötelezettségek (=H/II/1+…+H/II/9)</t>
  </si>
  <si>
    <t>H/III	Kötelezettség jellegű sajátos elszámolások (=H)/III/1+…+H)/III/7)</t>
  </si>
  <si>
    <t>H)	KÖTELEZETTSÉGEK (=H/I+H/II+H/III)</t>
  </si>
  <si>
    <t>I)	EGYÉB SAJÁTOS FORRÁSOLDALI ELSZÁMOLÁSOK</t>
  </si>
  <si>
    <t>J)	KINCSTÁRI SZÁMLAVEZETÉSSEL KAPCSOLATOS ELSZÁMOLÁSOK</t>
  </si>
  <si>
    <t>K)	PASSZÍV IDŐBELI ELHATÁROLÁSOK (=K/1+K/2+K/3)</t>
  </si>
  <si>
    <t>FORRÁSOK ÖSSZESEN (=G+H+I+J+K)</t>
  </si>
  <si>
    <t>01 Közhatalmi eredményszemléletű bevételek</t>
  </si>
  <si>
    <t>02 Eszközök és szolgáltatások értékesítése nettó eredményszemléletű bevételei</t>
  </si>
  <si>
    <t>03 Tevékenység egyéb nettó eredményszemléletű bevételei</t>
  </si>
  <si>
    <t>I Tevékenység nettó eredményszemléletű bevétele (=01+02+03)</t>
  </si>
  <si>
    <t>04 Saját termelésű készletek állományváltozása</t>
  </si>
  <si>
    <t>05 Saját előállítású eszközök aktivált értéke</t>
  </si>
  <si>
    <t>II Aktivált saját teljesítmények értéke (=±04+05)</t>
  </si>
  <si>
    <t>06 Központi működési célú támogatások eredményszemléletű bevételei</t>
  </si>
  <si>
    <t>07 Egyéb működési célú támogatások eredményszemléletű bevételei</t>
  </si>
  <si>
    <t>08 Különféle egyéb eredményszemléletű bevételek</t>
  </si>
  <si>
    <t>III Egyéb eredményszemléletű bevételek (=06+07+08)</t>
  </si>
  <si>
    <t>09 Anyagköltség</t>
  </si>
  <si>
    <t>10 Igénybe vett szolgáltatások értéke</t>
  </si>
  <si>
    <t>11 Eladott áruk beszerzési értéke</t>
  </si>
  <si>
    <t>12 Eladott (közvetített) szolgáltatások értéke</t>
  </si>
  <si>
    <t>IV Anyagjellegű ráfordítások (=09+10+11+12)</t>
  </si>
  <si>
    <t>13 Bérköltség</t>
  </si>
  <si>
    <t>14 Személyi jellegű egyéb kifizetések</t>
  </si>
  <si>
    <t>15 Bérjárulékok</t>
  </si>
  <si>
    <t>V Személyi jellegű ráfordítások (=13+14+15)</t>
  </si>
  <si>
    <t>VI Értékcsökkenési leírás</t>
  </si>
  <si>
    <t>VII Egyéb ráfordítások</t>
  </si>
  <si>
    <t>A)  TEVÉKENYSÉGEK EREDMÉNYE (=I±II+III-IV-V-VI-VII)</t>
  </si>
  <si>
    <t>16 Kapott (járó) osztalék és részesedés</t>
  </si>
  <si>
    <t>17 Kapott (járó) kamatok és kamatjellegű eredményszemléletű bevételek</t>
  </si>
  <si>
    <t>18 Pénzügyi műveletek egyéb eredményszemléletű bevételei (&gt;=18a)</t>
  </si>
  <si>
    <t>18a - ebből: árfolyamnyereség</t>
  </si>
  <si>
    <t>VIII Pénzügyi műveletek eredményszemléletű bevételei (=16+17+18)</t>
  </si>
  <si>
    <t>19 Fizetendő kamatok és kamatjellegű ráfordítások</t>
  </si>
  <si>
    <t>20 Részesedések, értékpapírok, pénzeszközök értékvesztése</t>
  </si>
  <si>
    <t>21 Pénzügyi műveletek egyéb ráfordításai (&gt;=21a)</t>
  </si>
  <si>
    <t>21a - ebből: árfolyamveszteség</t>
  </si>
  <si>
    <t>IX Pénzügyi műveletek ráfordításai (=19+20+21)</t>
  </si>
  <si>
    <t>B)  PÉNZÜGYI MŰVELETEK EREDMÉNYE (=VIII-IX)</t>
  </si>
  <si>
    <t>C)  SZOKÁSOS EREDMÉNY (=±A±B)</t>
  </si>
  <si>
    <t>22 Felhalmozási célú támogatások eredményszemléletű bevételei</t>
  </si>
  <si>
    <t>23 Különféle rendkívüli eredményszemléletű bevételek</t>
  </si>
  <si>
    <t>X Rendkívüli eredményszemléletű bevételek (=22+23)</t>
  </si>
  <si>
    <t>XI Rendkívüli ráfordítások</t>
  </si>
  <si>
    <t>D)  RENDKÍVÜLI EREDMÉNY(=X-XI)</t>
  </si>
  <si>
    <t>E)  MÉRLEG SZERINTI EREDMÉNY (=±C±D)</t>
  </si>
  <si>
    <t>Csolnok Község Önkormányzata</t>
  </si>
  <si>
    <t>2014.évi</t>
  </si>
  <si>
    <t>Összevont (Konszolidált) beszámoló</t>
  </si>
  <si>
    <t>Csolnok, 2015. április 17.</t>
  </si>
  <si>
    <t xml:space="preserve">Kolonics Péterné </t>
  </si>
  <si>
    <t>Pőczéné Dr. Csorba Erika</t>
  </si>
  <si>
    <t xml:space="preserve">   polgármester</t>
  </si>
  <si>
    <t xml:space="preserve">               jegyző</t>
  </si>
  <si>
    <t>Készítette:</t>
  </si>
  <si>
    <t>Szabó Zsoltné</t>
  </si>
  <si>
    <t>Könyvvizsgálói Hitelesítő záradék</t>
  </si>
  <si>
    <t>" A  könyvvizsgálat   során    Csolnok   Község   Önrkormányzatának    2014.  évi  összevont (konszolidált)  éves költségvetési beszámolóját, annak részeit és tételeit, azok könyvelési és bizonylati alátámasztását az  érvényes  nemzeti könyvvizsgálati  standardokban  foglaltak  szerint  felülvizsgáltam,  és  ennek  alapján elegendő  és  megfelelő  bizonyosságot  szereztem  arról,  hogy  az  összevont  éves  költségvetési  beszámolót  a  számviteli törvényben,  illetve  az  államháztartási számvitelről  szóló  4/2013. (I.11.)  Korm.  rendeletben  foglaltak  és  az  általános  számviteli  elvek szerint készítették el. Csolnok Község Önkormányzatának 2014. évi összevont éves beszámolója az önkormányzat vagyoni, pénzügyi és jövedelmi helyzetéről megbízható és valós képet ad."</t>
  </si>
  <si>
    <t xml:space="preserve"> Önkormányzati (irányító szervi) konszolidált beszámoló - K1.-K8. Költségvetési kiadások</t>
  </si>
  <si>
    <t xml:space="preserve"> Önkormányzati (irányító szervi) konszolidált beszámoló - B1. - B7.  költségvetési bevételek</t>
  </si>
  <si>
    <t>Önkormányzati (irányító szervi) konszolidált beszámoló - K9. Finanszírozási kiadások</t>
  </si>
  <si>
    <t>Önkormányzati (irányító szervi) konszolidált beszámoló - Konszolidált mérleg</t>
  </si>
  <si>
    <t xml:space="preserve"> Önkormányzati (irányító szervi) konszolidált beszámoló - Konszolidált eredménykimutatás</t>
  </si>
  <si>
    <t>Csolnok, 2015. április 23.</t>
  </si>
  <si>
    <t>Garami Ferenc</t>
  </si>
  <si>
    <t>könyvvizsgáló</t>
  </si>
  <si>
    <t>3. melléklet a        5/2015(IV.30) önkormányzati rendelethez</t>
  </si>
  <si>
    <t>5. melléklet a    5/2015.(IV.30) számú önkormányzati rendelethez</t>
  </si>
  <si>
    <t>1. melléklet a       5/2015(IV.30) önkormányzati rendelethez</t>
  </si>
  <si>
    <t>2. melléklet a        5/2015(IV.30) önkormányzati rendelethez</t>
  </si>
</sst>
</file>

<file path=xl/styles.xml><?xml version="1.0" encoding="utf-8"?>
<styleSheet xmlns="http://schemas.openxmlformats.org/spreadsheetml/2006/main">
  <numFmts count="2">
    <numFmt numFmtId="164" formatCode="00"/>
    <numFmt numFmtId="165" formatCode="0__"/>
  </numFmts>
  <fonts count="31">
    <font>
      <sz val="10"/>
      <name val="Arial"/>
      <charset val="238"/>
    </font>
    <font>
      <sz val="12"/>
      <name val="Times New Roman CE"/>
      <charset val="238"/>
    </font>
    <font>
      <sz val="11"/>
      <name val="Times New Roman CE"/>
      <family val="1"/>
      <charset val="238"/>
    </font>
    <font>
      <sz val="10"/>
      <name val="Arial CE"/>
      <charset val="238"/>
    </font>
    <font>
      <b/>
      <sz val="10"/>
      <color indexed="8"/>
      <name val="Arial"/>
      <family val="2"/>
      <charset val="238"/>
    </font>
    <font>
      <b/>
      <sz val="10"/>
      <name val="Arial"/>
      <family val="2"/>
      <charset val="238"/>
    </font>
    <font>
      <sz val="10"/>
      <color indexed="8"/>
      <name val="Arial"/>
      <family val="2"/>
      <charset val="238"/>
    </font>
    <font>
      <b/>
      <sz val="12"/>
      <color indexed="8"/>
      <name val="Arial"/>
      <family val="2"/>
      <charset val="238"/>
    </font>
    <font>
      <b/>
      <sz val="12"/>
      <name val="Arial"/>
      <family val="2"/>
      <charset val="238"/>
    </font>
    <font>
      <sz val="10"/>
      <name val="Arial"/>
      <family val="2"/>
      <charset val="238"/>
    </font>
    <font>
      <sz val="10"/>
      <name val="MS Sans Serif"/>
      <family val="2"/>
      <charset val="238"/>
    </font>
    <font>
      <sz val="12"/>
      <name val="Arial"/>
    </font>
    <font>
      <b/>
      <sz val="10"/>
      <name val="Arial"/>
    </font>
    <font>
      <sz val="10"/>
      <name val="Arial"/>
    </font>
    <font>
      <sz val="12"/>
      <name val="Arial"/>
      <family val="2"/>
      <charset val="238"/>
    </font>
    <font>
      <b/>
      <sz val="11"/>
      <name val="Times New Roman"/>
      <family val="1"/>
      <charset val="238"/>
    </font>
    <font>
      <b/>
      <sz val="8"/>
      <name val="Arial"/>
      <family val="2"/>
      <charset val="238"/>
    </font>
    <font>
      <sz val="9"/>
      <name val="Arial"/>
      <family val="2"/>
      <charset val="238"/>
    </font>
    <font>
      <b/>
      <sz val="14"/>
      <color indexed="8"/>
      <name val="Arial"/>
      <family val="2"/>
      <charset val="238"/>
    </font>
    <font>
      <sz val="9"/>
      <name val="Arial CE"/>
      <charset val="238"/>
    </font>
    <font>
      <sz val="12"/>
      <name val="Arial CE"/>
      <charset val="238"/>
    </font>
    <font>
      <b/>
      <sz val="9"/>
      <color indexed="8"/>
      <name val="Arial"/>
      <family val="2"/>
      <charset val="238"/>
    </font>
    <font>
      <b/>
      <sz val="16"/>
      <color indexed="8"/>
      <name val="Arial"/>
      <family val="2"/>
      <charset val="238"/>
    </font>
    <font>
      <b/>
      <sz val="16"/>
      <name val="Arial CE"/>
      <charset val="238"/>
    </font>
    <font>
      <b/>
      <sz val="14"/>
      <name val="Arial CE"/>
      <charset val="238"/>
    </font>
    <font>
      <sz val="8"/>
      <color indexed="8"/>
      <name val="Arial"/>
      <family val="2"/>
      <charset val="238"/>
    </font>
    <font>
      <sz val="10"/>
      <name val="Times New Roman CE"/>
      <family val="1"/>
      <charset val="238"/>
    </font>
    <font>
      <b/>
      <i/>
      <sz val="11"/>
      <name val="Times New Roman CE"/>
      <charset val="238"/>
    </font>
    <font>
      <b/>
      <sz val="12"/>
      <name val="Arial CE"/>
      <charset val="238"/>
    </font>
    <font>
      <b/>
      <sz val="11"/>
      <color indexed="8"/>
      <name val="Arial"/>
      <family val="2"/>
      <charset val="238"/>
    </font>
    <font>
      <sz val="16"/>
      <name val="Arial"/>
      <family val="2"/>
      <charset val="238"/>
    </font>
  </fonts>
  <fills count="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65"/>
        <bgColor indexed="64"/>
      </patternFill>
    </fill>
    <fill>
      <patternFill patternType="solid">
        <fgColor indexed="41"/>
        <bgColor indexed="64"/>
      </patternFill>
    </fill>
    <fill>
      <patternFill patternType="solid">
        <fgColor indexed="11"/>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8"/>
      </left>
      <right/>
      <top/>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8">
    <xf numFmtId="0" fontId="0" fillId="0" borderId="0"/>
    <xf numFmtId="0" fontId="10" fillId="0" borderId="0"/>
    <xf numFmtId="0" fontId="3" fillId="0" borderId="0"/>
    <xf numFmtId="0" fontId="26" fillId="0" borderId="0"/>
    <xf numFmtId="0" fontId="1" fillId="0" borderId="0"/>
    <xf numFmtId="0" fontId="3" fillId="0" borderId="0"/>
    <xf numFmtId="0" fontId="3" fillId="0" borderId="0"/>
    <xf numFmtId="0" fontId="3" fillId="0" borderId="0"/>
  </cellStyleXfs>
  <cellXfs count="256">
    <xf numFmtId="0" fontId="0" fillId="0" borderId="0" xfId="0"/>
    <xf numFmtId="0" fontId="5" fillId="0" borderId="1" xfId="6" applyFont="1" applyBorder="1" applyAlignment="1">
      <alignment horizontal="center" vertical="center" wrapText="1"/>
    </xf>
    <xf numFmtId="0" fontId="5" fillId="0" borderId="0" xfId="6" applyFont="1" applyBorder="1" applyAlignment="1">
      <alignment horizontal="center" vertical="center" wrapText="1"/>
    </xf>
    <xf numFmtId="1" fontId="6" fillId="0" borderId="2" xfId="6" applyNumberFormat="1" applyFont="1" applyFill="1" applyBorder="1" applyAlignment="1">
      <alignment horizontal="center" vertical="center"/>
    </xf>
    <xf numFmtId="1" fontId="6" fillId="0" borderId="3" xfId="6" applyNumberFormat="1" applyFont="1" applyFill="1" applyBorder="1" applyAlignment="1">
      <alignment horizontal="center" vertical="center"/>
    </xf>
    <xf numFmtId="0" fontId="6" fillId="0" borderId="2" xfId="6" applyFont="1" applyFill="1" applyBorder="1" applyAlignment="1">
      <alignment horizontal="center" vertical="center"/>
    </xf>
    <xf numFmtId="0" fontId="6" fillId="0" borderId="4" xfId="6" applyFont="1" applyFill="1" applyBorder="1" applyAlignment="1">
      <alignment horizontal="center" vertical="center"/>
    </xf>
    <xf numFmtId="0" fontId="6" fillId="0" borderId="3" xfId="6" applyFont="1" applyFill="1" applyBorder="1" applyAlignment="1">
      <alignment horizontal="center" vertical="center"/>
    </xf>
    <xf numFmtId="0" fontId="6" fillId="0" borderId="1" xfId="6" applyFont="1" applyFill="1" applyBorder="1" applyAlignment="1">
      <alignment horizontal="center" vertical="center"/>
    </xf>
    <xf numFmtId="1" fontId="6" fillId="0" borderId="4" xfId="6" applyNumberFormat="1" applyFont="1" applyFill="1" applyBorder="1" applyAlignment="1">
      <alignment horizontal="center" vertical="center"/>
    </xf>
    <xf numFmtId="0" fontId="6" fillId="0" borderId="4" xfId="6" applyFont="1" applyFill="1" applyBorder="1" applyAlignment="1">
      <alignment vertical="center"/>
    </xf>
    <xf numFmtId="0" fontId="6" fillId="0" borderId="2" xfId="6" applyNumberFormat="1" applyFont="1" applyFill="1" applyBorder="1" applyAlignment="1">
      <alignment vertical="center"/>
    </xf>
    <xf numFmtId="0" fontId="6" fillId="0" borderId="4" xfId="6" applyNumberFormat="1" applyFont="1" applyFill="1" applyBorder="1" applyAlignment="1">
      <alignment vertical="center"/>
    </xf>
    <xf numFmtId="0" fontId="6" fillId="0" borderId="3" xfId="6" applyNumberFormat="1" applyFont="1" applyFill="1" applyBorder="1" applyAlignment="1">
      <alignment vertical="center"/>
    </xf>
    <xf numFmtId="3" fontId="6" fillId="0" borderId="1" xfId="6" applyNumberFormat="1" applyFont="1" applyFill="1" applyBorder="1" applyAlignment="1">
      <alignment horizontal="right" vertical="center"/>
    </xf>
    <xf numFmtId="1" fontId="4" fillId="0" borderId="2" xfId="6" applyNumberFormat="1" applyFont="1" applyFill="1" applyBorder="1" applyAlignment="1">
      <alignment horizontal="center" vertical="center"/>
    </xf>
    <xf numFmtId="0" fontId="4" fillId="0" borderId="2" xfId="6" applyNumberFormat="1" applyFont="1" applyFill="1" applyBorder="1" applyAlignment="1">
      <alignment vertical="center"/>
    </xf>
    <xf numFmtId="3" fontId="4" fillId="0" borderId="1" xfId="6" applyNumberFormat="1" applyFont="1" applyFill="1" applyBorder="1" applyAlignment="1">
      <alignment horizontal="right" vertical="center"/>
    </xf>
    <xf numFmtId="0" fontId="4" fillId="0" borderId="2" xfId="0" quotePrefix="1" applyFont="1" applyFill="1" applyBorder="1" applyAlignment="1">
      <alignment horizontal="center"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0" fillId="0" borderId="0" xfId="0" applyBorder="1"/>
    <xf numFmtId="3" fontId="4" fillId="0" borderId="0" xfId="6" applyNumberFormat="1" applyFont="1" applyFill="1" applyBorder="1" applyAlignment="1">
      <alignment horizontal="right" vertical="center"/>
    </xf>
    <xf numFmtId="0" fontId="0" fillId="0" borderId="1" xfId="0" applyBorder="1"/>
    <xf numFmtId="0" fontId="0" fillId="0" borderId="0" xfId="0" applyAlignment="1">
      <alignment horizontal="center" wrapText="1"/>
    </xf>
    <xf numFmtId="0" fontId="0" fillId="0" borderId="5" xfId="0" applyBorder="1" applyAlignment="1">
      <alignment horizontal="center" wrapText="1"/>
    </xf>
    <xf numFmtId="0" fontId="16" fillId="0" borderId="6" xfId="0" applyFont="1" applyBorder="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xf>
    <xf numFmtId="0" fontId="0" fillId="0" borderId="8" xfId="0"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16" fillId="0" borderId="1" xfId="0" applyFont="1" applyBorder="1" applyAlignment="1">
      <alignment horizontal="center" wrapText="1"/>
    </xf>
    <xf numFmtId="0" fontId="5" fillId="0" borderId="9" xfId="0" applyFont="1" applyBorder="1" applyAlignment="1">
      <alignment horizontal="center"/>
    </xf>
    <xf numFmtId="3" fontId="0" fillId="0" borderId="8" xfId="0" applyNumberFormat="1" applyBorder="1" applyAlignment="1">
      <alignment horizontal="left" wrapText="1"/>
    </xf>
    <xf numFmtId="3" fontId="0" fillId="7" borderId="1" xfId="0" applyNumberFormat="1" applyFill="1" applyBorder="1" applyAlignment="1">
      <alignment horizontal="right" wrapText="1"/>
    </xf>
    <xf numFmtId="3" fontId="0" fillId="8" borderId="1" xfId="0" applyNumberFormat="1" applyFill="1" applyBorder="1" applyAlignment="1">
      <alignment horizontal="right" wrapText="1"/>
    </xf>
    <xf numFmtId="3" fontId="0" fillId="0" borderId="1" xfId="0" applyNumberFormat="1" applyBorder="1" applyAlignment="1">
      <alignment horizontal="right"/>
    </xf>
    <xf numFmtId="3" fontId="0" fillId="0" borderId="0" xfId="0" applyNumberFormat="1"/>
    <xf numFmtId="3" fontId="5" fillId="2" borderId="10" xfId="0" applyNumberFormat="1" applyFont="1" applyFill="1" applyBorder="1" applyAlignment="1">
      <alignment horizontal="center" wrapText="1"/>
    </xf>
    <xf numFmtId="3" fontId="5" fillId="2" borderId="11" xfId="0" applyNumberFormat="1" applyFont="1" applyFill="1" applyBorder="1" applyAlignment="1">
      <alignment horizontal="right" wrapText="1"/>
    </xf>
    <xf numFmtId="3" fontId="5" fillId="2" borderId="10" xfId="0" applyNumberFormat="1" applyFont="1" applyFill="1" applyBorder="1" applyAlignment="1">
      <alignment horizontal="right" wrapText="1"/>
    </xf>
    <xf numFmtId="3" fontId="0" fillId="0" borderId="12" xfId="0" applyNumberFormat="1" applyBorder="1" applyAlignment="1">
      <alignment horizontal="left" wrapText="1"/>
    </xf>
    <xf numFmtId="3" fontId="0" fillId="0" borderId="13" xfId="0" applyNumberFormat="1" applyBorder="1" applyAlignment="1">
      <alignment horizontal="right"/>
    </xf>
    <xf numFmtId="3" fontId="0" fillId="8" borderId="14" xfId="0" applyNumberFormat="1" applyFill="1" applyBorder="1" applyAlignment="1">
      <alignment horizontal="right" wrapText="1"/>
    </xf>
    <xf numFmtId="3" fontId="0" fillId="0" borderId="5" xfId="0" applyNumberFormat="1" applyBorder="1" applyAlignment="1">
      <alignment horizontal="left" wrapText="1"/>
    </xf>
    <xf numFmtId="3" fontId="0" fillId="0" borderId="15" xfId="0" applyNumberFormat="1" applyBorder="1" applyAlignment="1">
      <alignment horizontal="left" wrapText="1"/>
    </xf>
    <xf numFmtId="3" fontId="0" fillId="0" borderId="16" xfId="0" applyNumberFormat="1" applyBorder="1" applyAlignment="1">
      <alignment horizontal="right"/>
    </xf>
    <xf numFmtId="3" fontId="0" fillId="0" borderId="17" xfId="0" applyNumberFormat="1" applyBorder="1" applyAlignment="1">
      <alignment horizontal="left" wrapText="1"/>
    </xf>
    <xf numFmtId="3" fontId="0" fillId="0" borderId="18" xfId="0" applyNumberFormat="1" applyBorder="1" applyAlignment="1">
      <alignment horizontal="right"/>
    </xf>
    <xf numFmtId="3" fontId="0" fillId="0" borderId="19" xfId="0" applyNumberFormat="1" applyBorder="1" applyAlignment="1">
      <alignment horizontal="right"/>
    </xf>
    <xf numFmtId="3" fontId="0" fillId="0" borderId="0" xfId="0" applyNumberFormat="1" applyAlignment="1">
      <alignment horizontal="center" wrapText="1"/>
    </xf>
    <xf numFmtId="3" fontId="5" fillId="3" borderId="0" xfId="0" applyNumberFormat="1" applyFont="1" applyFill="1" applyBorder="1" applyAlignment="1">
      <alignment wrapText="1"/>
    </xf>
    <xf numFmtId="3" fontId="0" fillId="0" borderId="1" xfId="0" applyNumberFormat="1" applyBorder="1" applyAlignment="1">
      <alignment wrapText="1"/>
    </xf>
    <xf numFmtId="3" fontId="0" fillId="0" borderId="16" xfId="0" applyNumberFormat="1" applyBorder="1" applyAlignment="1">
      <alignment wrapText="1"/>
    </xf>
    <xf numFmtId="3" fontId="0" fillId="0" borderId="1" xfId="0" applyNumberFormat="1" applyBorder="1"/>
    <xf numFmtId="3" fontId="0" fillId="0" borderId="1" xfId="0" applyNumberFormat="1" applyBorder="1" applyAlignment="1">
      <alignment horizontal="right" wrapText="1"/>
    </xf>
    <xf numFmtId="3" fontId="0" fillId="0" borderId="8" xfId="0" applyNumberFormat="1" applyBorder="1" applyAlignment="1">
      <alignment horizontal="right" wrapText="1"/>
    </xf>
    <xf numFmtId="3" fontId="0" fillId="0" borderId="13" xfId="0" applyNumberFormat="1" applyBorder="1" applyAlignment="1">
      <alignment horizontal="right" wrapText="1"/>
    </xf>
    <xf numFmtId="3" fontId="0" fillId="0" borderId="12" xfId="0" applyNumberFormat="1" applyBorder="1" applyAlignment="1">
      <alignment horizontal="right" wrapText="1"/>
    </xf>
    <xf numFmtId="3" fontId="0" fillId="0" borderId="3" xfId="0" applyNumberFormat="1" applyBorder="1" applyAlignment="1">
      <alignment horizontal="right" wrapText="1"/>
    </xf>
    <xf numFmtId="0" fontId="0" fillId="0" borderId="0" xfId="0" applyAlignment="1">
      <alignment wrapText="1"/>
    </xf>
    <xf numFmtId="0" fontId="5" fillId="0" borderId="0" xfId="0" applyFont="1"/>
    <xf numFmtId="3" fontId="0" fillId="0" borderId="16" xfId="0" applyNumberFormat="1" applyBorder="1" applyAlignment="1">
      <alignment horizontal="right" wrapText="1"/>
    </xf>
    <xf numFmtId="3" fontId="0" fillId="0" borderId="5" xfId="0" applyNumberFormat="1" applyBorder="1" applyAlignment="1">
      <alignment horizontal="right" wrapText="1"/>
    </xf>
    <xf numFmtId="0" fontId="5" fillId="0" borderId="1" xfId="0" applyFont="1" applyBorder="1"/>
    <xf numFmtId="0" fontId="6" fillId="0" borderId="0" xfId="7" applyFont="1" applyAlignment="1">
      <alignment horizontal="left"/>
    </xf>
    <xf numFmtId="49" fontId="6" fillId="0" borderId="0" xfId="7" applyNumberFormat="1" applyFont="1" applyAlignment="1">
      <alignment horizontal="center"/>
    </xf>
    <xf numFmtId="0" fontId="6" fillId="0" borderId="0" xfId="7" applyFont="1"/>
    <xf numFmtId="0" fontId="18" fillId="0" borderId="0" xfId="7" applyFont="1"/>
    <xf numFmtId="0" fontId="3" fillId="0" borderId="0" xfId="7"/>
    <xf numFmtId="0" fontId="3" fillId="0" borderId="0" xfId="7" applyAlignment="1"/>
    <xf numFmtId="0" fontId="6" fillId="4" borderId="0" xfId="7" applyFont="1" applyFill="1"/>
    <xf numFmtId="0" fontId="21" fillId="4" borderId="0" xfId="7" applyFont="1" applyFill="1" applyBorder="1" applyAlignment="1">
      <alignment horizontal="center"/>
    </xf>
    <xf numFmtId="0" fontId="22" fillId="4" borderId="0" xfId="7" applyFont="1" applyFill="1" applyBorder="1" applyAlignment="1">
      <alignment horizontal="center"/>
    </xf>
    <xf numFmtId="0" fontId="23" fillId="0" borderId="0" xfId="7" applyFont="1" applyBorder="1" applyAlignment="1">
      <alignment horizontal="center"/>
    </xf>
    <xf numFmtId="0" fontId="24" fillId="0" borderId="0" xfId="7" applyFont="1" applyBorder="1" applyAlignment="1">
      <alignment horizontal="center"/>
    </xf>
    <xf numFmtId="0" fontId="6" fillId="0" borderId="5" xfId="7" applyFont="1" applyBorder="1" applyAlignment="1">
      <alignment horizontal="left" vertical="center" wrapText="1"/>
    </xf>
    <xf numFmtId="49" fontId="25" fillId="0" borderId="6" xfId="7" applyNumberFormat="1" applyFont="1" applyBorder="1" applyAlignment="1">
      <alignment horizontal="center" vertical="center" wrapText="1"/>
    </xf>
    <xf numFmtId="0" fontId="6" fillId="0" borderId="6" xfId="7" applyFont="1" applyBorder="1" applyAlignment="1">
      <alignment horizontal="center" vertical="center" wrapText="1"/>
    </xf>
    <xf numFmtId="0" fontId="6" fillId="4" borderId="0" xfId="7" applyFont="1" applyFill="1" applyAlignment="1">
      <alignment wrapText="1"/>
    </xf>
    <xf numFmtId="0" fontId="6" fillId="0" borderId="0" xfId="7" applyFont="1" applyAlignment="1">
      <alignment wrapText="1"/>
    </xf>
    <xf numFmtId="0" fontId="3" fillId="0" borderId="0" xfId="7" applyAlignment="1">
      <alignment wrapText="1"/>
    </xf>
    <xf numFmtId="0" fontId="6" fillId="0" borderId="17" xfId="7" applyFont="1" applyBorder="1" applyAlignment="1">
      <alignment horizontal="center" vertical="center" wrapText="1"/>
    </xf>
    <xf numFmtId="49" fontId="6" fillId="0" borderId="18" xfId="7" applyNumberFormat="1" applyFont="1" applyBorder="1" applyAlignment="1">
      <alignment horizontal="center" vertical="center" wrapText="1"/>
    </xf>
    <xf numFmtId="0" fontId="27" fillId="0" borderId="18" xfId="3" applyFont="1" applyBorder="1" applyAlignment="1">
      <alignment horizontal="center" wrapText="1"/>
    </xf>
    <xf numFmtId="0" fontId="7" fillId="0" borderId="12" xfId="7" applyFont="1" applyBorder="1" applyAlignment="1">
      <alignment horizontal="center" vertical="center"/>
    </xf>
    <xf numFmtId="0" fontId="7" fillId="0" borderId="20" xfId="7" applyFont="1" applyBorder="1" applyAlignment="1">
      <alignment horizontal="center" vertical="center"/>
    </xf>
    <xf numFmtId="0" fontId="7" fillId="0" borderId="21" xfId="7" applyFont="1" applyBorder="1" applyAlignment="1">
      <alignment horizontal="center" vertical="center"/>
    </xf>
    <xf numFmtId="0" fontId="7" fillId="0" borderId="13" xfId="7" applyFont="1" applyBorder="1" applyAlignment="1">
      <alignment horizontal="center" vertical="center"/>
    </xf>
    <xf numFmtId="0" fontId="18" fillId="0" borderId="22" xfId="7" applyFont="1" applyBorder="1" applyAlignment="1">
      <alignment horizontal="center" vertical="center"/>
    </xf>
    <xf numFmtId="0" fontId="7" fillId="0" borderId="22" xfId="7" applyFont="1" applyBorder="1" applyAlignment="1">
      <alignment horizontal="center" vertical="center"/>
    </xf>
    <xf numFmtId="3" fontId="6" fillId="4" borderId="8" xfId="7" applyNumberFormat="1" applyFont="1" applyFill="1" applyBorder="1" applyAlignment="1">
      <alignment horizontal="left" vertical="center" wrapText="1"/>
    </xf>
    <xf numFmtId="3" fontId="6" fillId="4" borderId="2" xfId="7" quotePrefix="1" applyNumberFormat="1" applyFont="1" applyFill="1" applyBorder="1" applyAlignment="1">
      <alignment horizontal="center" vertical="center"/>
    </xf>
    <xf numFmtId="3" fontId="6" fillId="4" borderId="1" xfId="7" applyNumberFormat="1" applyFont="1" applyFill="1" applyBorder="1" applyAlignment="1">
      <alignment horizontal="right" vertical="center"/>
    </xf>
    <xf numFmtId="3" fontId="18" fillId="4" borderId="9" xfId="7" applyNumberFormat="1" applyFont="1" applyFill="1" applyBorder="1" applyAlignment="1">
      <alignment horizontal="right" vertical="center"/>
    </xf>
    <xf numFmtId="3" fontId="6" fillId="4" borderId="3" xfId="7" applyNumberFormat="1" applyFont="1" applyFill="1" applyBorder="1" applyAlignment="1">
      <alignment horizontal="right" vertical="center"/>
    </xf>
    <xf numFmtId="3" fontId="6" fillId="4" borderId="9" xfId="7" applyNumberFormat="1" applyFont="1" applyFill="1" applyBorder="1" applyAlignment="1">
      <alignment horizontal="right" vertical="center"/>
    </xf>
    <xf numFmtId="0" fontId="6" fillId="4" borderId="0" xfId="7" applyFont="1" applyFill="1" applyAlignment="1">
      <alignment vertical="center"/>
    </xf>
    <xf numFmtId="0" fontId="6" fillId="0" borderId="0" xfId="7" applyFont="1" applyAlignment="1">
      <alignment vertical="center"/>
    </xf>
    <xf numFmtId="0" fontId="3" fillId="0" borderId="0" xfId="7" applyAlignment="1">
      <alignment vertical="center"/>
    </xf>
    <xf numFmtId="3" fontId="6" fillId="4" borderId="8" xfId="7" applyNumberFormat="1" applyFont="1" applyFill="1" applyBorder="1" applyAlignment="1">
      <alignment horizontal="right" vertical="center"/>
    </xf>
    <xf numFmtId="3" fontId="6" fillId="4" borderId="2" xfId="7" applyNumberFormat="1" applyFont="1" applyFill="1" applyBorder="1" applyAlignment="1">
      <alignment horizontal="center" vertical="center"/>
    </xf>
    <xf numFmtId="3" fontId="4" fillId="5" borderId="8" xfId="7" applyNumberFormat="1" applyFont="1" applyFill="1" applyBorder="1" applyAlignment="1">
      <alignment horizontal="left" vertical="center" wrapText="1"/>
    </xf>
    <xf numFmtId="3" fontId="4" fillId="5" borderId="2" xfId="7" quotePrefix="1" applyNumberFormat="1" applyFont="1" applyFill="1" applyBorder="1" applyAlignment="1">
      <alignment horizontal="center" vertical="center"/>
    </xf>
    <xf numFmtId="3" fontId="4" fillId="5" borderId="8" xfId="7" applyNumberFormat="1" applyFont="1" applyFill="1" applyBorder="1" applyAlignment="1">
      <alignment horizontal="right" vertical="center"/>
    </xf>
    <xf numFmtId="3" fontId="18" fillId="5" borderId="9" xfId="7" applyNumberFormat="1" applyFont="1" applyFill="1" applyBorder="1" applyAlignment="1">
      <alignment horizontal="right" vertical="center"/>
    </xf>
    <xf numFmtId="3" fontId="4" fillId="5" borderId="3" xfId="7" applyNumberFormat="1" applyFont="1" applyFill="1" applyBorder="1" applyAlignment="1">
      <alignment horizontal="right" vertical="center"/>
    </xf>
    <xf numFmtId="3" fontId="4" fillId="5" borderId="9" xfId="7" applyNumberFormat="1" applyFont="1" applyFill="1" applyBorder="1" applyAlignment="1">
      <alignment horizontal="right" vertical="center"/>
    </xf>
    <xf numFmtId="3" fontId="6" fillId="0" borderId="2" xfId="7" quotePrefix="1" applyNumberFormat="1" applyFont="1" applyBorder="1" applyAlignment="1">
      <alignment horizontal="center" vertical="center"/>
    </xf>
    <xf numFmtId="3" fontId="6" fillId="0" borderId="2" xfId="7" quotePrefix="1" applyNumberFormat="1" applyFont="1" applyBorder="1" applyAlignment="1">
      <alignment horizontal="center" vertical="center" wrapText="1"/>
    </xf>
    <xf numFmtId="3" fontId="6" fillId="0" borderId="2" xfId="7" applyNumberFormat="1" applyFont="1" applyBorder="1" applyAlignment="1">
      <alignment horizontal="center" vertical="center" wrapText="1"/>
    </xf>
    <xf numFmtId="3" fontId="4" fillId="2" borderId="8" xfId="7" applyNumberFormat="1" applyFont="1" applyFill="1" applyBorder="1" applyAlignment="1">
      <alignment horizontal="left" vertical="center" wrapText="1"/>
    </xf>
    <xf numFmtId="3" fontId="4" fillId="2" borderId="2" xfId="7" applyNumberFormat="1" applyFont="1" applyFill="1" applyBorder="1" applyAlignment="1">
      <alignment horizontal="center" vertical="center"/>
    </xf>
    <xf numFmtId="3" fontId="4" fillId="2" borderId="8" xfId="7" applyNumberFormat="1" applyFont="1" applyFill="1" applyBorder="1" applyAlignment="1">
      <alignment horizontal="right" vertical="center"/>
    </xf>
    <xf numFmtId="3" fontId="4" fillId="2" borderId="1" xfId="7" applyNumberFormat="1" applyFont="1" applyFill="1" applyBorder="1" applyAlignment="1">
      <alignment horizontal="right" vertical="center"/>
    </xf>
    <xf numFmtId="3" fontId="18" fillId="2" borderId="9" xfId="7" applyNumberFormat="1" applyFont="1" applyFill="1" applyBorder="1" applyAlignment="1">
      <alignment horizontal="right" vertical="center"/>
    </xf>
    <xf numFmtId="3" fontId="6" fillId="0" borderId="0" xfId="7" applyNumberFormat="1" applyFont="1" applyAlignment="1">
      <alignment vertical="center"/>
    </xf>
    <xf numFmtId="3" fontId="7" fillId="0" borderId="23" xfId="7" applyNumberFormat="1" applyFont="1" applyBorder="1" applyAlignment="1">
      <alignment horizontal="center" vertical="center"/>
    </xf>
    <xf numFmtId="3" fontId="7" fillId="0" borderId="4" xfId="7" applyNumberFormat="1" applyFont="1" applyBorder="1" applyAlignment="1">
      <alignment horizontal="center" vertical="center"/>
    </xf>
    <xf numFmtId="3" fontId="7" fillId="0" borderId="8" xfId="7" applyNumberFormat="1" applyFont="1" applyBorder="1" applyAlignment="1">
      <alignment horizontal="center" vertical="center"/>
    </xf>
    <xf numFmtId="3" fontId="7" fillId="0" borderId="3" xfId="7" applyNumberFormat="1" applyFont="1" applyBorder="1" applyAlignment="1">
      <alignment horizontal="center" vertical="center"/>
    </xf>
    <xf numFmtId="3" fontId="7" fillId="0" borderId="1" xfId="7" applyNumberFormat="1" applyFont="1" applyBorder="1" applyAlignment="1">
      <alignment horizontal="center" vertical="center"/>
    </xf>
    <xf numFmtId="3" fontId="18" fillId="0" borderId="9" xfId="7" applyNumberFormat="1" applyFont="1" applyBorder="1" applyAlignment="1">
      <alignment horizontal="center" vertical="center"/>
    </xf>
    <xf numFmtId="3" fontId="7" fillId="0" borderId="24" xfId="7" applyNumberFormat="1" applyFont="1" applyBorder="1" applyAlignment="1">
      <alignment horizontal="center" vertical="center"/>
    </xf>
    <xf numFmtId="3" fontId="4" fillId="5" borderId="2" xfId="7" applyNumberFormat="1" applyFont="1" applyFill="1" applyBorder="1" applyAlignment="1">
      <alignment horizontal="center" vertical="center"/>
    </xf>
    <xf numFmtId="3" fontId="18" fillId="5" borderId="1" xfId="7" applyNumberFormat="1" applyFont="1" applyFill="1" applyBorder="1" applyAlignment="1">
      <alignment horizontal="right" vertical="center"/>
    </xf>
    <xf numFmtId="3" fontId="6" fillId="0" borderId="2" xfId="7" applyNumberFormat="1" applyFont="1" applyBorder="1" applyAlignment="1">
      <alignment horizontal="center" vertical="center"/>
    </xf>
    <xf numFmtId="3" fontId="4" fillId="2" borderId="15" xfId="7" applyNumberFormat="1" applyFont="1" applyFill="1" applyBorder="1" applyAlignment="1">
      <alignment horizontal="left" vertical="center" wrapText="1"/>
    </xf>
    <xf numFmtId="3" fontId="4" fillId="2" borderId="25" xfId="7" applyNumberFormat="1" applyFont="1" applyFill="1" applyBorder="1" applyAlignment="1">
      <alignment horizontal="center" vertical="center"/>
    </xf>
    <xf numFmtId="3" fontId="29" fillId="2" borderId="8" xfId="7" applyNumberFormat="1" applyFont="1" applyFill="1" applyBorder="1" applyAlignment="1">
      <alignment horizontal="right" vertical="center"/>
    </xf>
    <xf numFmtId="3" fontId="4" fillId="5" borderId="10" xfId="7" applyNumberFormat="1" applyFont="1" applyFill="1" applyBorder="1" applyAlignment="1">
      <alignment horizontal="left" vertical="center" wrapText="1"/>
    </xf>
    <xf numFmtId="3" fontId="4" fillId="5" borderId="26" xfId="7" applyNumberFormat="1" applyFont="1" applyFill="1" applyBorder="1" applyAlignment="1">
      <alignment horizontal="center" vertical="center"/>
    </xf>
    <xf numFmtId="3" fontId="29" fillId="5" borderId="8" xfId="7" applyNumberFormat="1" applyFont="1" applyFill="1" applyBorder="1" applyAlignment="1">
      <alignment horizontal="right" vertical="center"/>
    </xf>
    <xf numFmtId="0" fontId="6" fillId="4" borderId="0" xfId="7" applyFont="1" applyFill="1" applyAlignment="1">
      <alignment horizontal="center" vertical="center"/>
    </xf>
    <xf numFmtId="0" fontId="6" fillId="0" borderId="0" xfId="7" applyFont="1" applyAlignment="1">
      <alignment horizontal="center" vertical="center"/>
    </xf>
    <xf numFmtId="3" fontId="3" fillId="0" borderId="0" xfId="7" applyNumberFormat="1" applyAlignment="1">
      <alignment vertical="center"/>
    </xf>
    <xf numFmtId="3" fontId="4" fillId="6" borderId="27" xfId="7" applyNumberFormat="1" applyFont="1" applyFill="1" applyBorder="1" applyAlignment="1">
      <alignment horizontal="left" vertical="center" wrapText="1"/>
    </xf>
    <xf numFmtId="3" fontId="4" fillId="6" borderId="28" xfId="7" applyNumberFormat="1" applyFont="1" applyFill="1" applyBorder="1" applyAlignment="1">
      <alignment horizontal="center" vertical="center"/>
    </xf>
    <xf numFmtId="3" fontId="29" fillId="6" borderId="17" xfId="7" applyNumberFormat="1" applyFont="1" applyFill="1" applyBorder="1" applyAlignment="1">
      <alignment horizontal="right" vertical="center"/>
    </xf>
    <xf numFmtId="3" fontId="18" fillId="6" borderId="29" xfId="7" applyNumberFormat="1" applyFont="1" applyFill="1" applyBorder="1" applyAlignment="1">
      <alignment horizontal="right" vertical="center"/>
    </xf>
    <xf numFmtId="49" fontId="6" fillId="0" borderId="0" xfId="7" quotePrefix="1" applyNumberFormat="1" applyFont="1" applyBorder="1" applyAlignment="1">
      <alignment horizontal="center" vertical="center"/>
    </xf>
    <xf numFmtId="0" fontId="6" fillId="0" borderId="0" xfId="7" applyFont="1" applyBorder="1"/>
    <xf numFmtId="0" fontId="18" fillId="0" borderId="0" xfId="7" applyFont="1" applyBorder="1"/>
    <xf numFmtId="165" fontId="6" fillId="0" borderId="0" xfId="7" applyNumberFormat="1" applyFont="1" applyAlignment="1">
      <alignment horizontal="left"/>
    </xf>
    <xf numFmtId="0" fontId="9" fillId="0" borderId="0" xfId="0" applyFont="1"/>
    <xf numFmtId="0" fontId="3" fillId="0" borderId="0" xfId="2"/>
    <xf numFmtId="0" fontId="30" fillId="0" borderId="0" xfId="0" applyFont="1"/>
    <xf numFmtId="0" fontId="13" fillId="0" borderId="1" xfId="2" applyFont="1" applyBorder="1" applyAlignment="1">
      <alignment horizontal="center" vertical="top" wrapText="1"/>
    </xf>
    <xf numFmtId="0" fontId="13" fillId="0" borderId="1" xfId="2" applyFont="1" applyBorder="1" applyAlignment="1">
      <alignment horizontal="left" vertical="top" wrapText="1"/>
    </xf>
    <xf numFmtId="3" fontId="13" fillId="0" borderId="1" xfId="2" applyNumberFormat="1" applyFont="1" applyBorder="1" applyAlignment="1">
      <alignment horizontal="right" vertical="top" wrapText="1"/>
    </xf>
    <xf numFmtId="0" fontId="12" fillId="0" borderId="1" xfId="2" applyFont="1" applyBorder="1" applyAlignment="1">
      <alignment horizontal="center" vertical="top" wrapText="1"/>
    </xf>
    <xf numFmtId="0" fontId="12" fillId="0" borderId="1" xfId="2" applyFont="1" applyBorder="1" applyAlignment="1">
      <alignment horizontal="left" vertical="top" wrapText="1"/>
    </xf>
    <xf numFmtId="3" fontId="12" fillId="0" borderId="1" xfId="2" applyNumberFormat="1" applyFont="1" applyBorder="1" applyAlignment="1">
      <alignment horizontal="right" vertical="top" wrapText="1"/>
    </xf>
    <xf numFmtId="0" fontId="11" fillId="0" borderId="1" xfId="2" applyFont="1" applyFill="1" applyBorder="1" applyAlignment="1">
      <alignment horizontal="center" vertical="top" wrapText="1"/>
    </xf>
    <xf numFmtId="0" fontId="2" fillId="0" borderId="0" xfId="4" applyFont="1" applyFill="1" applyAlignment="1">
      <alignment horizontal="left"/>
    </xf>
    <xf numFmtId="0" fontId="0" fillId="0" borderId="0" xfId="0" applyAlignment="1"/>
    <xf numFmtId="164" fontId="4" fillId="0" borderId="1" xfId="6" applyNumberFormat="1" applyFont="1" applyFill="1" applyBorder="1" applyAlignment="1">
      <alignment horizontal="center" vertical="center" wrapText="1"/>
    </xf>
    <xf numFmtId="0" fontId="5" fillId="0" borderId="1" xfId="6" applyFont="1" applyBorder="1" applyAlignment="1">
      <alignment horizontal="center" vertical="center" wrapText="1"/>
    </xf>
    <xf numFmtId="0" fontId="4" fillId="0" borderId="1" xfId="6" applyFont="1" applyFill="1" applyBorder="1" applyAlignment="1">
      <alignment horizontal="center" vertical="center"/>
    </xf>
    <xf numFmtId="0" fontId="5" fillId="0" borderId="1" xfId="6" applyFont="1" applyBorder="1" applyAlignment="1">
      <alignment horizontal="center" vertical="center"/>
    </xf>
    <xf numFmtId="0" fontId="4" fillId="0" borderId="1" xfId="6" applyFont="1" applyFill="1" applyBorder="1" applyAlignment="1">
      <alignment horizontal="center" vertical="center" wrapText="1"/>
    </xf>
    <xf numFmtId="0" fontId="6" fillId="0" borderId="2" xfId="6" applyFont="1" applyFill="1" applyBorder="1" applyAlignment="1">
      <alignment horizontal="center" vertical="center"/>
    </xf>
    <xf numFmtId="0" fontId="6" fillId="0" borderId="4" xfId="6" applyFont="1" applyFill="1" applyBorder="1" applyAlignment="1">
      <alignment horizontal="center" vertical="center"/>
    </xf>
    <xf numFmtId="0" fontId="6" fillId="0" borderId="3" xfId="6" applyFont="1" applyFill="1" applyBorder="1" applyAlignment="1">
      <alignment horizontal="center" vertical="center"/>
    </xf>
    <xf numFmtId="0" fontId="7" fillId="0" borderId="2" xfId="6" applyFont="1" applyFill="1" applyBorder="1" applyAlignment="1">
      <alignment horizontal="center" vertical="center"/>
    </xf>
    <xf numFmtId="0" fontId="8" fillId="0" borderId="4" xfId="0" applyFont="1" applyBorder="1" applyAlignment="1">
      <alignment horizontal="center" vertical="center"/>
    </xf>
    <xf numFmtId="0" fontId="6" fillId="0" borderId="2" xfId="6" applyFont="1" applyFill="1" applyBorder="1" applyAlignment="1">
      <alignment vertical="center"/>
    </xf>
    <xf numFmtId="0" fontId="0" fillId="0" borderId="4" xfId="0" applyBorder="1" applyAlignment="1">
      <alignment vertical="center"/>
    </xf>
    <xf numFmtId="0" fontId="4" fillId="0" borderId="2" xfId="6" applyFont="1" applyFill="1" applyBorder="1" applyAlignment="1">
      <alignment vertical="center"/>
    </xf>
    <xf numFmtId="0" fontId="5" fillId="0" borderId="4" xfId="0" applyFont="1" applyBorder="1" applyAlignment="1">
      <alignment vertical="center"/>
    </xf>
    <xf numFmtId="0" fontId="6" fillId="0" borderId="2" xfId="0" quotePrefix="1"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vertical="center" wrapText="1"/>
    </xf>
    <xf numFmtId="0" fontId="6" fillId="0" borderId="4" xfId="0" applyFont="1" applyFill="1" applyBorder="1" applyAlignment="1">
      <alignment vertical="center" wrapText="1"/>
    </xf>
    <xf numFmtId="0" fontId="6" fillId="0" borderId="3" xfId="0" applyFont="1" applyFill="1" applyBorder="1" applyAlignment="1">
      <alignment vertical="center" wrapText="1"/>
    </xf>
    <xf numFmtId="0" fontId="6" fillId="0" borderId="2" xfId="0" applyFont="1" applyFill="1" applyBorder="1" applyAlignment="1">
      <alignment horizontal="left" vertical="center"/>
    </xf>
    <xf numFmtId="0" fontId="6" fillId="0" borderId="4" xfId="0" applyFont="1" applyFill="1" applyBorder="1" applyAlignment="1">
      <alignment horizontal="left" vertical="center"/>
    </xf>
    <xf numFmtId="0" fontId="6" fillId="0" borderId="3" xfId="0" applyFont="1" applyFill="1" applyBorder="1" applyAlignment="1">
      <alignment horizontal="left" vertical="center"/>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4" fillId="0" borderId="2" xfId="0" quotePrefix="1"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3" xfId="0" applyFont="1" applyFill="1" applyBorder="1" applyAlignment="1">
      <alignment horizontal="left" vertical="center"/>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3" xfId="0" quotePrefix="1" applyFont="1" applyFill="1" applyBorder="1" applyAlignment="1">
      <alignment horizontal="center" vertical="center"/>
    </xf>
    <xf numFmtId="0" fontId="4" fillId="0" borderId="3" xfId="0" quotePrefix="1"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1" fontId="6" fillId="0" borderId="2" xfId="6" applyNumberFormat="1" applyFont="1" applyFill="1" applyBorder="1" applyAlignment="1">
      <alignment horizontal="center" vertical="center"/>
    </xf>
    <xf numFmtId="1" fontId="6" fillId="0" borderId="3" xfId="6" applyNumberFormat="1" applyFont="1" applyFill="1" applyBorder="1" applyAlignment="1">
      <alignment horizontal="center" vertical="center"/>
    </xf>
    <xf numFmtId="0" fontId="6" fillId="0" borderId="2" xfId="6" quotePrefix="1" applyFont="1" applyFill="1" applyBorder="1" applyAlignment="1">
      <alignment horizontal="center" vertical="center"/>
    </xf>
    <xf numFmtId="0" fontId="6" fillId="0" borderId="3" xfId="6" quotePrefix="1" applyFont="1" applyFill="1" applyBorder="1" applyAlignment="1">
      <alignment horizontal="center" vertical="center"/>
    </xf>
    <xf numFmtId="0" fontId="9" fillId="0" borderId="2" xfId="6" applyFont="1" applyFill="1" applyBorder="1" applyAlignment="1">
      <alignment horizontal="left" vertical="center" wrapText="1"/>
    </xf>
    <xf numFmtId="0" fontId="9" fillId="0" borderId="4" xfId="6" applyFont="1" applyFill="1" applyBorder="1" applyAlignment="1">
      <alignment horizontal="left" vertical="center" wrapText="1"/>
    </xf>
    <xf numFmtId="0" fontId="9" fillId="0" borderId="3" xfId="6" applyFont="1" applyFill="1" applyBorder="1" applyAlignment="1">
      <alignment horizontal="left" vertical="center" wrapText="1"/>
    </xf>
    <xf numFmtId="0" fontId="6" fillId="0" borderId="2" xfId="6" applyFont="1" applyFill="1" applyBorder="1" applyAlignment="1">
      <alignment horizontal="left" vertical="center" wrapText="1"/>
    </xf>
    <xf numFmtId="0" fontId="6" fillId="0" borderId="4" xfId="6" applyFont="1" applyFill="1" applyBorder="1" applyAlignment="1">
      <alignment horizontal="left" vertical="center" wrapText="1"/>
    </xf>
    <xf numFmtId="0" fontId="4" fillId="0" borderId="2" xfId="6" quotePrefix="1" applyFont="1" applyFill="1" applyBorder="1" applyAlignment="1">
      <alignment horizontal="center" vertical="center"/>
    </xf>
    <xf numFmtId="0" fontId="4" fillId="0" borderId="3" xfId="6" quotePrefix="1" applyFont="1" applyFill="1" applyBorder="1" applyAlignment="1">
      <alignment horizontal="center" vertical="center"/>
    </xf>
    <xf numFmtId="0" fontId="5" fillId="0" borderId="2" xfId="6" applyFont="1" applyFill="1" applyBorder="1" applyAlignment="1">
      <alignment horizontal="left" vertical="center" wrapText="1"/>
    </xf>
    <xf numFmtId="0" fontId="5" fillId="0" borderId="4" xfId="6" applyFont="1" applyFill="1" applyBorder="1" applyAlignment="1">
      <alignment horizontal="left" vertical="center" wrapText="1"/>
    </xf>
    <xf numFmtId="0" fontId="5" fillId="0" borderId="3" xfId="6" applyFont="1" applyFill="1" applyBorder="1" applyAlignment="1">
      <alignment horizontal="left" vertical="center" wrapText="1"/>
    </xf>
    <xf numFmtId="0" fontId="4" fillId="0" borderId="2" xfId="6" applyFont="1" applyFill="1" applyBorder="1" applyAlignment="1">
      <alignment horizontal="left" vertical="center" wrapText="1"/>
    </xf>
    <xf numFmtId="0" fontId="4" fillId="0" borderId="4" xfId="6" applyFont="1" applyFill="1" applyBorder="1" applyAlignment="1">
      <alignment horizontal="left" vertical="center" wrapText="1"/>
    </xf>
    <xf numFmtId="0" fontId="9" fillId="0" borderId="2" xfId="6" applyFont="1" applyFill="1" applyBorder="1" applyAlignment="1">
      <alignment horizontal="left" vertical="center"/>
    </xf>
    <xf numFmtId="0" fontId="9" fillId="0" borderId="4" xfId="6" applyFont="1" applyFill="1" applyBorder="1" applyAlignment="1">
      <alignment horizontal="left" vertical="center"/>
    </xf>
    <xf numFmtId="0" fontId="9" fillId="0" borderId="3" xfId="6" applyFont="1" applyFill="1" applyBorder="1" applyAlignment="1">
      <alignment horizontal="left" vertical="center"/>
    </xf>
    <xf numFmtId="0" fontId="5" fillId="0" borderId="2" xfId="6" applyFont="1" applyFill="1" applyBorder="1" applyAlignment="1">
      <alignment horizontal="left" vertical="center"/>
    </xf>
    <xf numFmtId="0" fontId="5" fillId="0" borderId="4" xfId="6" applyFont="1" applyFill="1" applyBorder="1" applyAlignment="1">
      <alignment horizontal="left" vertical="center"/>
    </xf>
    <xf numFmtId="0" fontId="5" fillId="0" borderId="3" xfId="6" applyFont="1" applyFill="1" applyBorder="1" applyAlignment="1">
      <alignment horizontal="left" vertical="center"/>
    </xf>
    <xf numFmtId="164"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9" fillId="0" borderId="2" xfId="0" applyFont="1" applyFill="1" applyBorder="1" applyAlignment="1">
      <alignment horizontal="left" vertical="center"/>
    </xf>
    <xf numFmtId="0" fontId="9" fillId="0" borderId="4" xfId="0" applyFont="1" applyFill="1" applyBorder="1" applyAlignment="1">
      <alignment horizontal="left" vertical="center"/>
    </xf>
    <xf numFmtId="0" fontId="9" fillId="0" borderId="3" xfId="0" applyFont="1" applyFill="1" applyBorder="1" applyAlignment="1">
      <alignment horizontal="left" vertical="center"/>
    </xf>
    <xf numFmtId="0" fontId="5" fillId="0" borderId="2" xfId="0" applyFont="1" applyFill="1" applyBorder="1" applyAlignment="1">
      <alignment horizontal="left" vertical="center"/>
    </xf>
    <xf numFmtId="0" fontId="5" fillId="0" borderId="4" xfId="0" applyFont="1" applyFill="1" applyBorder="1" applyAlignment="1">
      <alignment horizontal="left" vertical="center"/>
    </xf>
    <xf numFmtId="0" fontId="5" fillId="0" borderId="3" xfId="0" applyFont="1" applyFill="1" applyBorder="1" applyAlignment="1">
      <alignment horizontal="left" vertical="center"/>
    </xf>
    <xf numFmtId="0" fontId="17" fillId="0" borderId="0" xfId="0" applyFont="1" applyAlignment="1">
      <alignment vertical="center" wrapText="1"/>
    </xf>
    <xf numFmtId="0" fontId="5" fillId="0" borderId="0" xfId="0" applyFont="1" applyAlignment="1">
      <alignment horizontal="center" vertical="center"/>
    </xf>
    <xf numFmtId="0" fontId="19" fillId="0" borderId="0" xfId="7" applyFont="1" applyBorder="1" applyAlignment="1">
      <alignment horizontal="center" wrapText="1"/>
    </xf>
    <xf numFmtId="0" fontId="3" fillId="0" borderId="0" xfId="7" applyAlignment="1"/>
    <xf numFmtId="0" fontId="7" fillId="4" borderId="0" xfId="7" applyFont="1" applyFill="1" applyAlignment="1">
      <alignment horizontal="center" vertical="center"/>
    </xf>
    <xf numFmtId="0" fontId="20" fillId="0" borderId="0" xfId="7" applyFont="1" applyAlignment="1">
      <alignment horizontal="center" vertical="center"/>
    </xf>
    <xf numFmtId="0" fontId="21" fillId="4" borderId="0" xfId="7" applyFont="1" applyFill="1" applyAlignment="1">
      <alignment horizontal="center" vertical="center"/>
    </xf>
    <xf numFmtId="0" fontId="3" fillId="0" borderId="0" xfId="7" applyAlignment="1">
      <alignment horizontal="center" vertical="center"/>
    </xf>
    <xf numFmtId="0" fontId="7" fillId="0" borderId="6" xfId="7" applyFont="1" applyBorder="1" applyAlignment="1">
      <alignment horizontal="center" vertical="center" wrapText="1"/>
    </xf>
    <xf numFmtId="0" fontId="28" fillId="0" borderId="18" xfId="7" applyFont="1" applyBorder="1" applyAlignment="1">
      <alignment horizontal="center" vertical="center" wrapText="1"/>
    </xf>
    <xf numFmtId="0" fontId="7" fillId="0" borderId="7" xfId="7" applyFont="1" applyBorder="1" applyAlignment="1">
      <alignment horizontal="center" vertical="center" wrapText="1"/>
    </xf>
    <xf numFmtId="0" fontId="28" fillId="0" borderId="29" xfId="7" applyFont="1" applyBorder="1" applyAlignment="1">
      <alignment horizontal="center" vertical="center" wrapText="1"/>
    </xf>
    <xf numFmtId="3" fontId="15" fillId="0" borderId="30" xfId="0" applyNumberFormat="1" applyFont="1" applyBorder="1" applyAlignment="1">
      <alignment horizontal="center" vertical="center" wrapText="1"/>
    </xf>
    <xf numFmtId="0" fontId="0" fillId="0" borderId="0" xfId="0" applyBorder="1" applyAlignment="1">
      <alignment horizontal="center" vertical="center" wrapText="1"/>
    </xf>
    <xf numFmtId="0" fontId="8" fillId="0" borderId="31" xfId="0" applyFont="1" applyBorder="1" applyAlignment="1">
      <alignment horizontal="center" wrapText="1"/>
    </xf>
    <xf numFmtId="0" fontId="0" fillId="0" borderId="31" xfId="0" applyBorder="1" applyAlignment="1"/>
    <xf numFmtId="0" fontId="5" fillId="0" borderId="32" xfId="0" applyFont="1" applyBorder="1" applyAlignment="1">
      <alignment horizontal="center" wrapText="1"/>
    </xf>
    <xf numFmtId="0" fontId="5" fillId="0" borderId="33" xfId="0" applyFont="1" applyBorder="1" applyAlignment="1">
      <alignment horizontal="center" wrapText="1"/>
    </xf>
    <xf numFmtId="0" fontId="11" fillId="0" borderId="1" xfId="2" applyFont="1" applyFill="1" applyBorder="1" applyAlignment="1">
      <alignment horizontal="center" vertical="top" wrapText="1"/>
    </xf>
    <xf numFmtId="0" fontId="3" fillId="0" borderId="1" xfId="2" applyFill="1" applyBorder="1"/>
    <xf numFmtId="0" fontId="14" fillId="0" borderId="1" xfId="2" applyFont="1" applyFill="1" applyBorder="1" applyAlignment="1">
      <alignment horizontal="center" vertical="top" wrapText="1"/>
    </xf>
    <xf numFmtId="0" fontId="9" fillId="0" borderId="0" xfId="0" applyFont="1" applyAlignment="1">
      <alignment vertical="justify" wrapText="1"/>
    </xf>
    <xf numFmtId="0" fontId="0" fillId="0" borderId="0" xfId="0" applyAlignment="1">
      <alignment vertical="justify" wrapText="1"/>
    </xf>
    <xf numFmtId="0" fontId="3" fillId="0" borderId="0" xfId="5" applyAlignment="1"/>
  </cellXfs>
  <cellStyles count="8">
    <cellStyle name="Normál" xfId="0" builtinId="0"/>
    <cellStyle name="Normál 2" xfId="1"/>
    <cellStyle name="Normál 3" xfId="2"/>
    <cellStyle name="Normál_5Ktsgv05" xfId="3"/>
    <cellStyle name="Normál_KVRENMUNKA" xfId="4"/>
    <cellStyle name="Normál_Másolat eredetijeosszesites_urlap_E1_1" xfId="5"/>
    <cellStyle name="Normál_Munka1" xfId="6"/>
    <cellStyle name="Normál_Munkafüzet20" xfId="7"/>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ERESZ~1\AppData\Local\Temp\DOCUME~1\MOLNAR~1.ZSU\LOCALS~1\Temp\norma_2008\0_eredeti\igeny_kieg_tablak\5_Kieg%20t&#225;bla%20k&#246;zs&#233;geknek%20a%203.%20sz&#225;m&#250;%20mell&#233;klethez_.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edagogus\kat_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norma_2008\Oracle_ba\adat_2008_vesz2fe_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d"/>
      <sheetName val="Családsegítés"/>
      <sheetName val="Gyermekjóléti"/>
      <sheetName val="12 c) jogcím"/>
      <sheetName val="körjegyzőség"/>
    </sheetNames>
    <sheetDataSet>
      <sheetData sheetId="0"/>
      <sheetData sheetId="1" refreshError="1">
        <row r="27">
          <cell r="C27" t="str">
            <v>Bábolna</v>
          </cell>
        </row>
        <row r="28">
          <cell r="C28" t="str">
            <v>Alcsútdoboz</v>
          </cell>
        </row>
        <row r="29">
          <cell r="C29" t="str">
            <v>Alattyán</v>
          </cell>
        </row>
        <row r="32">
          <cell r="C32" t="str">
            <v/>
          </cell>
        </row>
        <row r="33">
          <cell r="C33" t="str">
            <v/>
          </cell>
        </row>
        <row r="34">
          <cell r="C34" t="str">
            <v/>
          </cell>
        </row>
        <row r="35">
          <cell r="C35" t="str">
            <v/>
          </cell>
        </row>
        <row r="36">
          <cell r="C36" t="str">
            <v/>
          </cell>
        </row>
        <row r="37">
          <cell r="C37" t="str">
            <v/>
          </cell>
        </row>
        <row r="38">
          <cell r="C38" t="str">
            <v/>
          </cell>
        </row>
        <row r="39">
          <cell r="C39" t="str">
            <v/>
          </cell>
        </row>
        <row r="40">
          <cell r="C40" t="str">
            <v/>
          </cell>
        </row>
        <row r="41">
          <cell r="C41" t="str">
            <v/>
          </cell>
        </row>
        <row r="42">
          <cell r="C42" t="str">
            <v/>
          </cell>
        </row>
        <row r="43">
          <cell r="C43" t="str">
            <v/>
          </cell>
        </row>
        <row r="44">
          <cell r="C44" t="str">
            <v/>
          </cell>
        </row>
        <row r="45">
          <cell r="C45" t="str">
            <v/>
          </cell>
        </row>
        <row r="46">
          <cell r="C46" t="str">
            <v/>
          </cell>
        </row>
        <row r="47">
          <cell r="C47" t="str">
            <v/>
          </cell>
        </row>
        <row r="48">
          <cell r="C48" t="str">
            <v/>
          </cell>
        </row>
        <row r="49">
          <cell r="C49" t="str">
            <v/>
          </cell>
        </row>
        <row r="50">
          <cell r="C50" t="str">
            <v/>
          </cell>
        </row>
        <row r="51">
          <cell r="C51" t="str">
            <v/>
          </cell>
        </row>
        <row r="52">
          <cell r="C52" t="str">
            <v/>
          </cell>
        </row>
        <row r="53">
          <cell r="C53" t="str">
            <v/>
          </cell>
        </row>
        <row r="54">
          <cell r="C54" t="str">
            <v/>
          </cell>
        </row>
        <row r="55">
          <cell r="C55" t="str">
            <v/>
          </cell>
        </row>
        <row r="56">
          <cell r="C56" t="str">
            <v/>
          </cell>
        </row>
        <row r="57">
          <cell r="C57" t="str">
            <v/>
          </cell>
        </row>
        <row r="58">
          <cell r="C58" t="str">
            <v/>
          </cell>
        </row>
        <row r="59">
          <cell r="C59" t="str">
            <v/>
          </cell>
        </row>
        <row r="60">
          <cell r="C60" t="str">
            <v/>
          </cell>
        </row>
        <row r="61">
          <cell r="C61" t="str">
            <v/>
          </cell>
        </row>
        <row r="62">
          <cell r="C62" t="str">
            <v/>
          </cell>
        </row>
        <row r="63">
          <cell r="C63" t="str">
            <v/>
          </cell>
        </row>
        <row r="64">
          <cell r="C64" t="str">
            <v/>
          </cell>
        </row>
        <row r="65">
          <cell r="C65" t="str">
            <v/>
          </cell>
        </row>
        <row r="66">
          <cell r="C66" t="str">
            <v/>
          </cell>
        </row>
        <row r="67">
          <cell r="C67" t="str">
            <v/>
          </cell>
        </row>
        <row r="68">
          <cell r="C68" t="str">
            <v/>
          </cell>
        </row>
        <row r="69">
          <cell r="C69" t="str">
            <v/>
          </cell>
        </row>
        <row r="70">
          <cell r="C70" t="str">
            <v/>
          </cell>
        </row>
        <row r="71">
          <cell r="C71" t="str">
            <v/>
          </cell>
        </row>
        <row r="72">
          <cell r="C72" t="str">
            <v/>
          </cell>
        </row>
        <row r="73">
          <cell r="C73" t="str">
            <v/>
          </cell>
        </row>
        <row r="74">
          <cell r="C74" t="str">
            <v/>
          </cell>
        </row>
        <row r="75">
          <cell r="C75" t="str">
            <v/>
          </cell>
        </row>
        <row r="76">
          <cell r="C76" t="str">
            <v/>
          </cell>
        </row>
        <row r="77">
          <cell r="C77" t="str">
            <v/>
          </cell>
        </row>
        <row r="78">
          <cell r="C78" t="str">
            <v/>
          </cell>
        </row>
        <row r="79">
          <cell r="C79" t="str">
            <v/>
          </cell>
        </row>
        <row r="80">
          <cell r="C80" t="str">
            <v/>
          </cell>
        </row>
      </sheetData>
      <sheetData sheetId="2" refreshError="1">
        <row r="32">
          <cell r="C32" t="str">
            <v/>
          </cell>
        </row>
        <row r="33">
          <cell r="C33" t="str">
            <v/>
          </cell>
        </row>
        <row r="34">
          <cell r="C34" t="str">
            <v/>
          </cell>
        </row>
        <row r="35">
          <cell r="C35" t="str">
            <v/>
          </cell>
        </row>
        <row r="36">
          <cell r="C36" t="str">
            <v/>
          </cell>
        </row>
        <row r="37">
          <cell r="C37" t="str">
            <v/>
          </cell>
        </row>
        <row r="38">
          <cell r="C38" t="str">
            <v/>
          </cell>
        </row>
        <row r="39">
          <cell r="C39" t="str">
            <v/>
          </cell>
        </row>
        <row r="40">
          <cell r="C40" t="str">
            <v/>
          </cell>
        </row>
        <row r="41">
          <cell r="C41" t="str">
            <v/>
          </cell>
        </row>
        <row r="42">
          <cell r="C42" t="str">
            <v/>
          </cell>
        </row>
        <row r="43">
          <cell r="C43" t="str">
            <v/>
          </cell>
        </row>
        <row r="44">
          <cell r="C44" t="str">
            <v/>
          </cell>
        </row>
        <row r="45">
          <cell r="C45" t="str">
            <v/>
          </cell>
        </row>
        <row r="46">
          <cell r="C46" t="str">
            <v/>
          </cell>
        </row>
        <row r="47">
          <cell r="C47" t="str">
            <v/>
          </cell>
        </row>
        <row r="48">
          <cell r="C48" t="str">
            <v/>
          </cell>
        </row>
        <row r="49">
          <cell r="C49" t="str">
            <v/>
          </cell>
        </row>
        <row r="50">
          <cell r="C50" t="str">
            <v/>
          </cell>
        </row>
        <row r="51">
          <cell r="C51" t="str">
            <v/>
          </cell>
        </row>
        <row r="52">
          <cell r="C52" t="str">
            <v/>
          </cell>
        </row>
        <row r="53">
          <cell r="C53" t="str">
            <v/>
          </cell>
        </row>
        <row r="54">
          <cell r="C54" t="str">
            <v/>
          </cell>
        </row>
        <row r="55">
          <cell r="C55" t="str">
            <v/>
          </cell>
        </row>
        <row r="56">
          <cell r="C56" t="str">
            <v/>
          </cell>
        </row>
        <row r="57">
          <cell r="C57" t="str">
            <v/>
          </cell>
        </row>
        <row r="58">
          <cell r="C58" t="str">
            <v/>
          </cell>
        </row>
        <row r="59">
          <cell r="C59" t="str">
            <v/>
          </cell>
        </row>
        <row r="60">
          <cell r="C60" t="str">
            <v/>
          </cell>
        </row>
        <row r="61">
          <cell r="C61" t="str">
            <v/>
          </cell>
        </row>
        <row r="62">
          <cell r="C62" t="str">
            <v/>
          </cell>
        </row>
        <row r="63">
          <cell r="C63" t="str">
            <v/>
          </cell>
        </row>
        <row r="64">
          <cell r="C64" t="str">
            <v/>
          </cell>
        </row>
        <row r="65">
          <cell r="C65" t="str">
            <v/>
          </cell>
        </row>
        <row r="66">
          <cell r="C66" t="str">
            <v/>
          </cell>
        </row>
        <row r="67">
          <cell r="C67" t="str">
            <v/>
          </cell>
        </row>
        <row r="68">
          <cell r="C68" t="str">
            <v/>
          </cell>
        </row>
        <row r="69">
          <cell r="C69" t="str">
            <v/>
          </cell>
        </row>
        <row r="70">
          <cell r="C70" t="str">
            <v/>
          </cell>
        </row>
        <row r="71">
          <cell r="C71" t="str">
            <v/>
          </cell>
        </row>
        <row r="72">
          <cell r="C72" t="str">
            <v/>
          </cell>
        </row>
        <row r="73">
          <cell r="C73" t="str">
            <v/>
          </cell>
        </row>
        <row r="74">
          <cell r="C74" t="str">
            <v/>
          </cell>
        </row>
        <row r="75">
          <cell r="C75" t="str">
            <v/>
          </cell>
        </row>
        <row r="76">
          <cell r="C76" t="str">
            <v/>
          </cell>
        </row>
        <row r="77">
          <cell r="C77" t="str">
            <v/>
          </cell>
        </row>
        <row r="78">
          <cell r="C78" t="str">
            <v/>
          </cell>
        </row>
        <row r="79">
          <cell r="C79" t="str">
            <v/>
          </cell>
        </row>
        <row r="80">
          <cell r="C80" t="str">
            <v/>
          </cell>
        </row>
      </sheetData>
      <sheetData sheetId="3"/>
      <sheetData sheetId="4" refreshError="1">
        <row r="9">
          <cell r="C9" t="str">
            <v>Aka</v>
          </cell>
        </row>
        <row r="10">
          <cell r="C10" t="str">
            <v>Ácsteszér</v>
          </cell>
        </row>
        <row r="11">
          <cell r="C11" t="str">
            <v>Ábrahámhegy</v>
          </cell>
        </row>
        <row r="12">
          <cell r="C12" t="str">
            <v>Abaújlak</v>
          </cell>
        </row>
        <row r="13">
          <cell r="C13" t="str">
            <v>Acsa</v>
          </cell>
        </row>
        <row r="14">
          <cell r="C14" t="str">
            <v>Dötk</v>
          </cell>
        </row>
        <row r="15">
          <cell r="C15" t="str">
            <v>Felsőszenterzsébet</v>
          </cell>
        </row>
        <row r="28">
          <cell r="C28" t="str">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ptions"/>
      <sheetName val="Munka1"/>
      <sheetName val="MEGYE"/>
      <sheetName val="T3A_1"/>
      <sheetName val="T3A_2"/>
      <sheetName val="flag_1"/>
      <sheetName val="feor_0_4"/>
      <sheetName val="feor_5_9"/>
    </sheetNames>
    <sheetDataSet>
      <sheetData sheetId="0" refreshError="1"/>
      <sheetData sheetId="1" refreshError="1"/>
      <sheetData sheetId="2"/>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eder"/>
      <sheetName val="lendvai"/>
      <sheetName val="Options"/>
      <sheetName val="NATUR_ksh"/>
      <sheetName val="NATUR_select"/>
      <sheetName val="orabol"/>
      <sheetName val="vezer"/>
      <sheetName val="KSH"/>
      <sheetName val="seged"/>
      <sheetName val="s_2"/>
      <sheetName val="g_a_1"/>
      <sheetName val="g_a_2"/>
      <sheetName val="mutato_g"/>
      <sheetName val="Ft_g"/>
      <sheetName val="s_a_1"/>
      <sheetName val="s_a_2"/>
      <sheetName val="s_a_3"/>
      <sheetName val="mutato_s"/>
      <sheetName val="Ft_s"/>
      <sheetName val="k_a_1"/>
      <sheetName val="k_a_2"/>
      <sheetName val="k_a_3"/>
      <sheetName val="mutato_k"/>
      <sheetName val="FT_k"/>
      <sheetName val="GLOBÁLIS"/>
      <sheetName val="SZOCIÁLIS"/>
      <sheetName val="KÖZOKTATÁS"/>
      <sheetName val="bibi"/>
      <sheetName val="v_g"/>
      <sheetName val="v_s"/>
      <sheetName val="v_k"/>
      <sheetName val="v_ki"/>
      <sheetName val="T"/>
      <sheetName val="sum"/>
      <sheetName val="modell_min"/>
    </sheetNames>
    <sheetDataSet>
      <sheetData sheetId="0"/>
      <sheetData sheetId="1"/>
      <sheetData sheetId="2"/>
      <sheetData sheetId="3"/>
      <sheetData sheetId="4">
        <row r="16">
          <cell r="C16" t="str">
            <v>TAM_JOGC_FELD_KOD</v>
          </cell>
          <cell r="D16" t="str">
            <v>SUM(NATUR_MUT_ERT)</v>
          </cell>
        </row>
        <row r="17">
          <cell r="C17">
            <v>901010001</v>
          </cell>
          <cell r="D17">
            <v>10162047</v>
          </cell>
        </row>
        <row r="18">
          <cell r="C18">
            <v>901010002</v>
          </cell>
          <cell r="D18">
            <v>1751</v>
          </cell>
        </row>
        <row r="19">
          <cell r="C19">
            <v>901010003</v>
          </cell>
          <cell r="D19">
            <v>1025</v>
          </cell>
        </row>
        <row r="20">
          <cell r="C20">
            <v>901010004</v>
          </cell>
          <cell r="D20">
            <v>6443895</v>
          </cell>
        </row>
        <row r="21">
          <cell r="C21">
            <v>901020001</v>
          </cell>
        </row>
        <row r="22">
          <cell r="C22">
            <v>901020002</v>
          </cell>
        </row>
        <row r="23">
          <cell r="C23">
            <v>901020003</v>
          </cell>
        </row>
        <row r="24">
          <cell r="C24">
            <v>901020004</v>
          </cell>
        </row>
        <row r="25">
          <cell r="C25">
            <v>901020005</v>
          </cell>
        </row>
        <row r="26">
          <cell r="C26">
            <v>901030001</v>
          </cell>
        </row>
        <row r="27">
          <cell r="C27">
            <v>901030002</v>
          </cell>
        </row>
        <row r="28">
          <cell r="C28">
            <v>901030003</v>
          </cell>
        </row>
        <row r="29">
          <cell r="C29">
            <v>901030004</v>
          </cell>
        </row>
        <row r="30">
          <cell r="C30">
            <v>901030005</v>
          </cell>
        </row>
        <row r="31">
          <cell r="C31">
            <v>901030006</v>
          </cell>
        </row>
        <row r="32">
          <cell r="C32">
            <v>901040001</v>
          </cell>
          <cell r="D32">
            <v>10162047</v>
          </cell>
        </row>
        <row r="33">
          <cell r="C33">
            <v>901040002</v>
          </cell>
          <cell r="D33">
            <v>1910435</v>
          </cell>
        </row>
        <row r="34">
          <cell r="C34">
            <v>901050001</v>
          </cell>
          <cell r="D34">
            <v>302353</v>
          </cell>
        </row>
        <row r="35">
          <cell r="C35">
            <v>901060001</v>
          </cell>
          <cell r="D35">
            <v>1627815</v>
          </cell>
        </row>
        <row r="36">
          <cell r="C36">
            <v>901070001</v>
          </cell>
          <cell r="D36">
            <v>315125</v>
          </cell>
        </row>
        <row r="37">
          <cell r="C37">
            <v>901070002</v>
          </cell>
          <cell r="D37">
            <v>768378</v>
          </cell>
        </row>
        <row r="38">
          <cell r="C38">
            <v>901070003</v>
          </cell>
          <cell r="D38">
            <v>601375</v>
          </cell>
        </row>
        <row r="39">
          <cell r="C39">
            <v>901080001</v>
          </cell>
          <cell r="D39">
            <v>4478916337</v>
          </cell>
        </row>
        <row r="40">
          <cell r="C40">
            <v>901090001</v>
          </cell>
          <cell r="D40">
            <v>11846570</v>
          </cell>
        </row>
        <row r="41">
          <cell r="C41">
            <v>901100001</v>
          </cell>
          <cell r="D41">
            <v>10162047</v>
          </cell>
        </row>
        <row r="42">
          <cell r="C42">
            <v>901100002</v>
          </cell>
          <cell r="D42">
            <v>20</v>
          </cell>
        </row>
        <row r="43">
          <cell r="C43">
            <v>901100003</v>
          </cell>
          <cell r="D43">
            <v>10162047</v>
          </cell>
        </row>
        <row r="44">
          <cell r="C44">
            <v>901110101</v>
          </cell>
        </row>
        <row r="45">
          <cell r="C45">
            <v>901110102</v>
          </cell>
        </row>
        <row r="46">
          <cell r="C46">
            <v>901110103</v>
          </cell>
        </row>
        <row r="47">
          <cell r="C47">
            <v>901110104</v>
          </cell>
        </row>
        <row r="48">
          <cell r="C48">
            <v>901110105</v>
          </cell>
        </row>
        <row r="49">
          <cell r="C49">
            <v>901110106</v>
          </cell>
        </row>
        <row r="50">
          <cell r="C50">
            <v>901110107</v>
          </cell>
        </row>
        <row r="51">
          <cell r="C51">
            <v>901110108</v>
          </cell>
        </row>
        <row r="52">
          <cell r="C52">
            <v>901110201</v>
          </cell>
          <cell r="D52">
            <v>538</v>
          </cell>
        </row>
        <row r="53">
          <cell r="C53">
            <v>901110202</v>
          </cell>
          <cell r="D53">
            <v>11525</v>
          </cell>
        </row>
        <row r="54">
          <cell r="C54">
            <v>901110203</v>
          </cell>
          <cell r="D54">
            <v>1937</v>
          </cell>
        </row>
        <row r="55">
          <cell r="C55">
            <v>901110204</v>
          </cell>
          <cell r="D55">
            <v>30</v>
          </cell>
        </row>
        <row r="56">
          <cell r="C56">
            <v>901110205</v>
          </cell>
          <cell r="D56">
            <v>1454</v>
          </cell>
        </row>
        <row r="57">
          <cell r="C57">
            <v>901110206</v>
          </cell>
          <cell r="D57">
            <v>56</v>
          </cell>
        </row>
        <row r="58">
          <cell r="C58">
            <v>901110207</v>
          </cell>
          <cell r="D58">
            <v>192</v>
          </cell>
        </row>
        <row r="59">
          <cell r="C59">
            <v>901110208</v>
          </cell>
          <cell r="D59">
            <v>0</v>
          </cell>
        </row>
        <row r="60">
          <cell r="C60">
            <v>901110301</v>
          </cell>
          <cell r="D60">
            <v>81872</v>
          </cell>
        </row>
        <row r="61">
          <cell r="C61">
            <v>901110302</v>
          </cell>
          <cell r="D61">
            <v>4481</v>
          </cell>
        </row>
        <row r="62">
          <cell r="C62">
            <v>901110303</v>
          </cell>
          <cell r="D62">
            <v>7472</v>
          </cell>
        </row>
        <row r="63">
          <cell r="C63">
            <v>901110304</v>
          </cell>
          <cell r="D63">
            <v>2319</v>
          </cell>
        </row>
        <row r="64">
          <cell r="C64">
            <v>901110305</v>
          </cell>
          <cell r="D64">
            <v>29506</v>
          </cell>
        </row>
        <row r="65">
          <cell r="C65">
            <v>901110306</v>
          </cell>
          <cell r="D65">
            <v>1944</v>
          </cell>
        </row>
        <row r="66">
          <cell r="C66">
            <v>901110307</v>
          </cell>
          <cell r="D66">
            <v>3739</v>
          </cell>
        </row>
        <row r="67">
          <cell r="C67">
            <v>901110308</v>
          </cell>
          <cell r="D67">
            <v>10345</v>
          </cell>
        </row>
        <row r="68">
          <cell r="C68">
            <v>901110309</v>
          </cell>
          <cell r="D68">
            <v>4942</v>
          </cell>
        </row>
        <row r="69">
          <cell r="C69">
            <v>901110310</v>
          </cell>
          <cell r="D69">
            <v>33157</v>
          </cell>
        </row>
        <row r="70">
          <cell r="C70">
            <v>901110311</v>
          </cell>
          <cell r="D70">
            <v>676</v>
          </cell>
        </row>
        <row r="71">
          <cell r="C71">
            <v>901110312</v>
          </cell>
          <cell r="D71">
            <v>2123</v>
          </cell>
        </row>
        <row r="72">
          <cell r="C72">
            <v>901110313</v>
          </cell>
          <cell r="D72">
            <v>2436</v>
          </cell>
        </row>
        <row r="73">
          <cell r="C73">
            <v>901110314</v>
          </cell>
          <cell r="D73">
            <v>170</v>
          </cell>
        </row>
        <row r="74">
          <cell r="C74">
            <v>901120101</v>
          </cell>
          <cell r="D74">
            <v>5547</v>
          </cell>
        </row>
        <row r="75">
          <cell r="C75">
            <v>901120102</v>
          </cell>
          <cell r="D75">
            <v>355</v>
          </cell>
        </row>
        <row r="76">
          <cell r="C76">
            <v>901120103</v>
          </cell>
          <cell r="D76">
            <v>12822</v>
          </cell>
        </row>
        <row r="77">
          <cell r="C77">
            <v>901120104</v>
          </cell>
          <cell r="D77">
            <v>9253</v>
          </cell>
        </row>
        <row r="78">
          <cell r="C78">
            <v>901120105</v>
          </cell>
          <cell r="D78">
            <v>4478</v>
          </cell>
        </row>
        <row r="79">
          <cell r="C79">
            <v>901120201</v>
          </cell>
          <cell r="D79">
            <v>9666</v>
          </cell>
        </row>
        <row r="80">
          <cell r="C80">
            <v>901120202</v>
          </cell>
          <cell r="D80">
            <v>3931</v>
          </cell>
        </row>
        <row r="81">
          <cell r="C81">
            <v>901120203</v>
          </cell>
          <cell r="D81">
            <v>21461</v>
          </cell>
        </row>
        <row r="82">
          <cell r="C82">
            <v>901120204</v>
          </cell>
          <cell r="D82">
            <v>567</v>
          </cell>
        </row>
        <row r="83">
          <cell r="C83">
            <v>901120205</v>
          </cell>
          <cell r="D83">
            <v>1854</v>
          </cell>
        </row>
        <row r="84">
          <cell r="C84">
            <v>901120206</v>
          </cell>
          <cell r="D84">
            <v>2973</v>
          </cell>
        </row>
        <row r="85">
          <cell r="C85">
            <v>901120301</v>
          </cell>
        </row>
        <row r="86">
          <cell r="C86">
            <v>901120302</v>
          </cell>
        </row>
        <row r="87">
          <cell r="C87">
            <v>901120303</v>
          </cell>
        </row>
        <row r="88">
          <cell r="C88">
            <v>901130101</v>
          </cell>
          <cell r="D88">
            <v>3699</v>
          </cell>
        </row>
        <row r="89">
          <cell r="C89">
            <v>901140101</v>
          </cell>
          <cell r="D89">
            <v>19933</v>
          </cell>
        </row>
        <row r="90">
          <cell r="C90">
            <v>901140102</v>
          </cell>
          <cell r="D90">
            <v>418</v>
          </cell>
        </row>
        <row r="91">
          <cell r="C91">
            <v>901140103</v>
          </cell>
          <cell r="D91">
            <v>2836</v>
          </cell>
        </row>
        <row r="92">
          <cell r="C92">
            <v>901151101</v>
          </cell>
          <cell r="D92">
            <v>1870</v>
          </cell>
        </row>
        <row r="93">
          <cell r="C93">
            <v>901151102</v>
          </cell>
          <cell r="D93">
            <v>8085</v>
          </cell>
        </row>
        <row r="94">
          <cell r="C94">
            <v>901151103</v>
          </cell>
          <cell r="D94">
            <v>65384</v>
          </cell>
        </row>
        <row r="95">
          <cell r="C95">
            <v>901151104</v>
          </cell>
          <cell r="D95">
            <v>233536</v>
          </cell>
        </row>
        <row r="96">
          <cell r="C96">
            <v>901151201</v>
          </cell>
          <cell r="D96">
            <v>5218</v>
          </cell>
        </row>
        <row r="97">
          <cell r="C97">
            <v>901151202</v>
          </cell>
          <cell r="D97">
            <v>8256</v>
          </cell>
        </row>
        <row r="98">
          <cell r="C98">
            <v>901151203</v>
          </cell>
          <cell r="D98">
            <v>133294</v>
          </cell>
        </row>
        <row r="99">
          <cell r="C99">
            <v>901151204</v>
          </cell>
          <cell r="D99">
            <v>158662</v>
          </cell>
        </row>
        <row r="100">
          <cell r="C100">
            <v>901152101</v>
          </cell>
          <cell r="D100">
            <v>89404</v>
          </cell>
        </row>
        <row r="101">
          <cell r="C101">
            <v>901152102</v>
          </cell>
          <cell r="D101">
            <v>172547</v>
          </cell>
        </row>
        <row r="102">
          <cell r="C102">
            <v>901152103</v>
          </cell>
          <cell r="D102">
            <v>91500</v>
          </cell>
        </row>
        <row r="103">
          <cell r="C103">
            <v>901152104</v>
          </cell>
          <cell r="D103">
            <v>93827</v>
          </cell>
        </row>
        <row r="104">
          <cell r="C104">
            <v>901152105</v>
          </cell>
          <cell r="D104">
            <v>100173</v>
          </cell>
        </row>
        <row r="105">
          <cell r="C105">
            <v>901152106</v>
          </cell>
          <cell r="D105">
            <v>199981</v>
          </cell>
        </row>
        <row r="106">
          <cell r="C106">
            <v>901152201</v>
          </cell>
          <cell r="D106">
            <v>177350</v>
          </cell>
        </row>
        <row r="107">
          <cell r="C107">
            <v>901152202</v>
          </cell>
          <cell r="D107">
            <v>85891</v>
          </cell>
        </row>
        <row r="108">
          <cell r="C108">
            <v>901152203</v>
          </cell>
          <cell r="D108">
            <v>88629</v>
          </cell>
        </row>
        <row r="109">
          <cell r="C109">
            <v>901152204</v>
          </cell>
          <cell r="D109">
            <v>184770</v>
          </cell>
        </row>
        <row r="110">
          <cell r="C110">
            <v>901152205</v>
          </cell>
          <cell r="D110">
            <v>201467</v>
          </cell>
        </row>
        <row r="111">
          <cell r="C111">
            <v>901153101</v>
          </cell>
          <cell r="D111">
            <v>102672</v>
          </cell>
        </row>
        <row r="112">
          <cell r="C112">
            <v>901153102</v>
          </cell>
          <cell r="D112">
            <v>98765</v>
          </cell>
        </row>
        <row r="113">
          <cell r="C113">
            <v>901153103</v>
          </cell>
          <cell r="D113">
            <v>152275</v>
          </cell>
        </row>
        <row r="114">
          <cell r="C114">
            <v>901153201</v>
          </cell>
          <cell r="D114">
            <v>196586</v>
          </cell>
        </row>
        <row r="115">
          <cell r="C115">
            <v>901153202</v>
          </cell>
          <cell r="D115">
            <v>161245</v>
          </cell>
        </row>
        <row r="116">
          <cell r="C116">
            <v>901154101</v>
          </cell>
          <cell r="D116">
            <v>53050</v>
          </cell>
        </row>
        <row r="117">
          <cell r="C117">
            <v>901154102</v>
          </cell>
          <cell r="D117">
            <v>51206</v>
          </cell>
        </row>
        <row r="118">
          <cell r="C118">
            <v>901154103</v>
          </cell>
          <cell r="D118">
            <v>1514275</v>
          </cell>
        </row>
        <row r="119">
          <cell r="C119">
            <v>901154104</v>
          </cell>
          <cell r="D119">
            <v>1185743</v>
          </cell>
        </row>
        <row r="120">
          <cell r="C120">
            <v>901154201</v>
          </cell>
          <cell r="D120">
            <v>87726</v>
          </cell>
        </row>
        <row r="121">
          <cell r="C121">
            <v>901154202</v>
          </cell>
          <cell r="D121">
            <v>19653</v>
          </cell>
        </row>
        <row r="122">
          <cell r="C122">
            <v>901154203</v>
          </cell>
          <cell r="D122">
            <v>1508747</v>
          </cell>
        </row>
        <row r="123">
          <cell r="C123">
            <v>901154204</v>
          </cell>
          <cell r="D123">
            <v>1198096</v>
          </cell>
        </row>
        <row r="124">
          <cell r="C124">
            <v>901155101</v>
          </cell>
          <cell r="D124">
            <v>70437</v>
          </cell>
        </row>
        <row r="125">
          <cell r="C125">
            <v>901155102</v>
          </cell>
          <cell r="D125">
            <v>4042</v>
          </cell>
        </row>
        <row r="126">
          <cell r="C126">
            <v>901155103</v>
          </cell>
          <cell r="D126">
            <v>40967</v>
          </cell>
        </row>
        <row r="127">
          <cell r="C127">
            <v>901155104</v>
          </cell>
          <cell r="D127">
            <v>7609</v>
          </cell>
        </row>
        <row r="128">
          <cell r="C128">
            <v>901155201</v>
          </cell>
          <cell r="D128">
            <v>73999</v>
          </cell>
        </row>
        <row r="129">
          <cell r="C129">
            <v>901155202</v>
          </cell>
          <cell r="D129">
            <v>3276</v>
          </cell>
        </row>
        <row r="130">
          <cell r="C130">
            <v>901155203</v>
          </cell>
          <cell r="D130">
            <v>77275</v>
          </cell>
        </row>
        <row r="131">
          <cell r="C131">
            <v>901155204</v>
          </cell>
          <cell r="D131">
            <v>40709</v>
          </cell>
        </row>
        <row r="132">
          <cell r="C132">
            <v>901155205</v>
          </cell>
          <cell r="D132">
            <v>6508</v>
          </cell>
        </row>
        <row r="133">
          <cell r="C133">
            <v>901155206</v>
          </cell>
          <cell r="D133">
            <v>47217</v>
          </cell>
        </row>
        <row r="134">
          <cell r="C134">
            <v>901156101</v>
          </cell>
          <cell r="D134">
            <v>187</v>
          </cell>
        </row>
        <row r="135">
          <cell r="C135">
            <v>901156102</v>
          </cell>
          <cell r="D135">
            <v>1415</v>
          </cell>
        </row>
        <row r="136">
          <cell r="C136">
            <v>901156103</v>
          </cell>
          <cell r="D136">
            <v>41298</v>
          </cell>
        </row>
        <row r="137">
          <cell r="C137">
            <v>901156104</v>
          </cell>
          <cell r="D137">
            <v>42900</v>
          </cell>
        </row>
        <row r="138">
          <cell r="C138">
            <v>901156105</v>
          </cell>
          <cell r="D138">
            <v>2648</v>
          </cell>
        </row>
        <row r="139">
          <cell r="C139">
            <v>901156106</v>
          </cell>
          <cell r="D139">
            <v>430</v>
          </cell>
        </row>
        <row r="140">
          <cell r="C140">
            <v>901156107</v>
          </cell>
          <cell r="D140">
            <v>211</v>
          </cell>
        </row>
        <row r="141">
          <cell r="C141">
            <v>901156108</v>
          </cell>
          <cell r="D141">
            <v>4098</v>
          </cell>
        </row>
        <row r="142">
          <cell r="C142">
            <v>901156109</v>
          </cell>
          <cell r="D142">
            <v>2334</v>
          </cell>
        </row>
        <row r="143">
          <cell r="C143">
            <v>901156110</v>
          </cell>
          <cell r="D143">
            <v>6643</v>
          </cell>
        </row>
        <row r="144">
          <cell r="C144">
            <v>901156201</v>
          </cell>
          <cell r="D144">
            <v>297</v>
          </cell>
        </row>
        <row r="145">
          <cell r="C145">
            <v>901156202</v>
          </cell>
          <cell r="D145">
            <v>4897</v>
          </cell>
        </row>
        <row r="146">
          <cell r="C146">
            <v>901156203</v>
          </cell>
          <cell r="D146">
            <v>46357</v>
          </cell>
        </row>
        <row r="147">
          <cell r="C147">
            <v>901156204</v>
          </cell>
          <cell r="D147">
            <v>51551</v>
          </cell>
        </row>
        <row r="148">
          <cell r="C148">
            <v>901157101</v>
          </cell>
          <cell r="D148">
            <v>243724</v>
          </cell>
        </row>
        <row r="149">
          <cell r="C149">
            <v>901157102</v>
          </cell>
          <cell r="D149">
            <v>61894</v>
          </cell>
        </row>
        <row r="150">
          <cell r="C150">
            <v>901157201</v>
          </cell>
          <cell r="D150">
            <v>176780</v>
          </cell>
        </row>
        <row r="151">
          <cell r="C151">
            <v>901157202</v>
          </cell>
          <cell r="D151">
            <v>66513</v>
          </cell>
        </row>
        <row r="152">
          <cell r="C152">
            <v>901157203</v>
          </cell>
          <cell r="D152">
            <v>40630</v>
          </cell>
        </row>
        <row r="153">
          <cell r="C153">
            <v>901157204</v>
          </cell>
          <cell r="D153">
            <v>13785</v>
          </cell>
        </row>
        <row r="154">
          <cell r="C154">
            <v>901157205</v>
          </cell>
          <cell r="D154">
            <v>10623</v>
          </cell>
        </row>
        <row r="155">
          <cell r="C155">
            <v>901161101</v>
          </cell>
          <cell r="D155">
            <v>53651</v>
          </cell>
        </row>
        <row r="156">
          <cell r="C156">
            <v>901161102</v>
          </cell>
          <cell r="D156">
            <v>56121</v>
          </cell>
        </row>
        <row r="157">
          <cell r="C157">
            <v>901161103</v>
          </cell>
          <cell r="D157">
            <v>15527</v>
          </cell>
        </row>
        <row r="158">
          <cell r="C158">
            <v>901161104</v>
          </cell>
          <cell r="D158">
            <v>15511</v>
          </cell>
        </row>
        <row r="159">
          <cell r="C159">
            <v>901161105</v>
          </cell>
          <cell r="D159">
            <v>27122</v>
          </cell>
        </row>
        <row r="160">
          <cell r="C160">
            <v>901161106</v>
          </cell>
          <cell r="D160">
            <v>27252</v>
          </cell>
        </row>
        <row r="161">
          <cell r="C161">
            <v>901161107</v>
          </cell>
          <cell r="D161">
            <v>18546</v>
          </cell>
        </row>
        <row r="162">
          <cell r="C162">
            <v>901161108</v>
          </cell>
          <cell r="D162">
            <v>19648</v>
          </cell>
        </row>
        <row r="163">
          <cell r="C163">
            <v>901161109</v>
          </cell>
          <cell r="D163">
            <v>33851</v>
          </cell>
        </row>
        <row r="164">
          <cell r="C164">
            <v>901161110</v>
          </cell>
          <cell r="D164">
            <v>35055</v>
          </cell>
        </row>
        <row r="165">
          <cell r="C165">
            <v>901161111</v>
          </cell>
          <cell r="D165">
            <v>9851</v>
          </cell>
        </row>
        <row r="166">
          <cell r="C166">
            <v>901161112</v>
          </cell>
          <cell r="D166">
            <v>10472</v>
          </cell>
        </row>
        <row r="167">
          <cell r="C167">
            <v>901161113</v>
          </cell>
          <cell r="D167">
            <v>4231</v>
          </cell>
        </row>
        <row r="168">
          <cell r="C168">
            <v>901161114</v>
          </cell>
          <cell r="D168">
            <v>4314</v>
          </cell>
        </row>
        <row r="169">
          <cell r="C169">
            <v>901162101</v>
          </cell>
          <cell r="D169">
            <v>2270</v>
          </cell>
        </row>
        <row r="170">
          <cell r="C170">
            <v>901162102</v>
          </cell>
          <cell r="D170">
            <v>563</v>
          </cell>
        </row>
        <row r="171">
          <cell r="C171">
            <v>901162103</v>
          </cell>
          <cell r="D171">
            <v>2833</v>
          </cell>
        </row>
        <row r="172">
          <cell r="C172">
            <v>901162104</v>
          </cell>
          <cell r="D172">
            <v>2152</v>
          </cell>
        </row>
        <row r="173">
          <cell r="C173">
            <v>901162105</v>
          </cell>
          <cell r="D173">
            <v>642</v>
          </cell>
        </row>
        <row r="174">
          <cell r="C174">
            <v>901162106</v>
          </cell>
          <cell r="D174">
            <v>2794</v>
          </cell>
        </row>
        <row r="175">
          <cell r="C175">
            <v>901162201</v>
          </cell>
          <cell r="D175">
            <v>450</v>
          </cell>
        </row>
        <row r="176">
          <cell r="C176">
            <v>901162202</v>
          </cell>
          <cell r="D176">
            <v>860</v>
          </cell>
        </row>
        <row r="177">
          <cell r="C177">
            <v>901162301</v>
          </cell>
          <cell r="D177">
            <v>1532</v>
          </cell>
        </row>
        <row r="178">
          <cell r="C178">
            <v>901162302</v>
          </cell>
          <cell r="D178">
            <v>7063</v>
          </cell>
        </row>
        <row r="179">
          <cell r="C179">
            <v>901162303</v>
          </cell>
          <cell r="D179">
            <v>2474</v>
          </cell>
        </row>
        <row r="180">
          <cell r="C180">
            <v>901162304</v>
          </cell>
          <cell r="D180">
            <v>11069</v>
          </cell>
        </row>
        <row r="181">
          <cell r="C181">
            <v>901162305</v>
          </cell>
          <cell r="D181">
            <v>1386</v>
          </cell>
        </row>
        <row r="182">
          <cell r="C182">
            <v>901162306</v>
          </cell>
          <cell r="D182">
            <v>7317</v>
          </cell>
        </row>
        <row r="183">
          <cell r="C183">
            <v>901162307</v>
          </cell>
          <cell r="D183">
            <v>2723</v>
          </cell>
        </row>
        <row r="184">
          <cell r="C184">
            <v>901162308</v>
          </cell>
          <cell r="D184">
            <v>11426</v>
          </cell>
        </row>
        <row r="185">
          <cell r="C185">
            <v>901162401</v>
          </cell>
          <cell r="D185">
            <v>2695</v>
          </cell>
        </row>
        <row r="186">
          <cell r="C186">
            <v>901162402</v>
          </cell>
          <cell r="D186">
            <v>45961</v>
          </cell>
        </row>
        <row r="187">
          <cell r="C187">
            <v>901162403</v>
          </cell>
          <cell r="D187">
            <v>10660</v>
          </cell>
        </row>
        <row r="188">
          <cell r="C188">
            <v>901162405</v>
          </cell>
          <cell r="D188">
            <v>59316</v>
          </cell>
        </row>
        <row r="189">
          <cell r="C189">
            <v>901162501</v>
          </cell>
          <cell r="D189">
            <v>1752</v>
          </cell>
        </row>
        <row r="190">
          <cell r="C190">
            <v>901162502</v>
          </cell>
          <cell r="D190">
            <v>30450</v>
          </cell>
        </row>
        <row r="191">
          <cell r="C191">
            <v>901162503</v>
          </cell>
          <cell r="D191">
            <v>8535</v>
          </cell>
        </row>
        <row r="192">
          <cell r="C192">
            <v>901162505</v>
          </cell>
          <cell r="D192">
            <v>40737</v>
          </cell>
        </row>
        <row r="193">
          <cell r="C193">
            <v>901162601</v>
          </cell>
          <cell r="D193">
            <v>552</v>
          </cell>
        </row>
        <row r="194">
          <cell r="C194">
            <v>901162602</v>
          </cell>
          <cell r="D194">
            <v>11160</v>
          </cell>
        </row>
        <row r="195">
          <cell r="C195">
            <v>901162603</v>
          </cell>
          <cell r="D195">
            <v>2008</v>
          </cell>
        </row>
        <row r="196">
          <cell r="C196">
            <v>901162605</v>
          </cell>
          <cell r="D196">
            <v>13720</v>
          </cell>
        </row>
        <row r="197">
          <cell r="C197">
            <v>901162701</v>
          </cell>
          <cell r="D197">
            <v>1766</v>
          </cell>
        </row>
        <row r="198">
          <cell r="C198">
            <v>901162702</v>
          </cell>
          <cell r="D198">
            <v>1756</v>
          </cell>
        </row>
        <row r="199">
          <cell r="C199">
            <v>901162801</v>
          </cell>
          <cell r="D199">
            <v>2896</v>
          </cell>
        </row>
        <row r="200">
          <cell r="C200">
            <v>901162802</v>
          </cell>
          <cell r="D200">
            <v>2649</v>
          </cell>
        </row>
        <row r="201">
          <cell r="C201">
            <v>901163101</v>
          </cell>
          <cell r="D201">
            <v>18401</v>
          </cell>
        </row>
        <row r="202">
          <cell r="C202">
            <v>901163102</v>
          </cell>
          <cell r="D202">
            <v>46281</v>
          </cell>
        </row>
        <row r="203">
          <cell r="C203">
            <v>901163103</v>
          </cell>
          <cell r="D203">
            <v>675</v>
          </cell>
        </row>
        <row r="204">
          <cell r="C204">
            <v>901163104</v>
          </cell>
          <cell r="D204">
            <v>65357</v>
          </cell>
        </row>
        <row r="205">
          <cell r="C205">
            <v>901163105</v>
          </cell>
          <cell r="D205">
            <v>18096</v>
          </cell>
        </row>
        <row r="206">
          <cell r="C206">
            <v>901163106</v>
          </cell>
          <cell r="D206">
            <v>46800</v>
          </cell>
        </row>
        <row r="207">
          <cell r="C207">
            <v>901163107</v>
          </cell>
          <cell r="D207">
            <v>667</v>
          </cell>
        </row>
        <row r="208">
          <cell r="C208">
            <v>901163108</v>
          </cell>
          <cell r="D208">
            <v>65563</v>
          </cell>
        </row>
        <row r="209">
          <cell r="C209">
            <v>901163201</v>
          </cell>
          <cell r="D209">
            <v>12952</v>
          </cell>
        </row>
        <row r="210">
          <cell r="C210">
            <v>901163202</v>
          </cell>
          <cell r="D210">
            <v>28236</v>
          </cell>
        </row>
        <row r="211">
          <cell r="C211">
            <v>901163203</v>
          </cell>
          <cell r="D211">
            <v>564</v>
          </cell>
        </row>
        <row r="212">
          <cell r="C212">
            <v>901163204</v>
          </cell>
          <cell r="D212">
            <v>41752</v>
          </cell>
        </row>
        <row r="213">
          <cell r="C213">
            <v>901163205</v>
          </cell>
          <cell r="D213">
            <v>12963</v>
          </cell>
        </row>
        <row r="214">
          <cell r="C214">
            <v>901163206</v>
          </cell>
          <cell r="D214">
            <v>28658</v>
          </cell>
        </row>
        <row r="215">
          <cell r="C215">
            <v>901163207</v>
          </cell>
          <cell r="D215">
            <v>562</v>
          </cell>
        </row>
        <row r="216">
          <cell r="C216">
            <v>901163208</v>
          </cell>
          <cell r="D216">
            <v>42183</v>
          </cell>
        </row>
        <row r="217">
          <cell r="C217">
            <v>901164101</v>
          </cell>
          <cell r="D217">
            <v>14059</v>
          </cell>
        </row>
        <row r="218">
          <cell r="C218">
            <v>901164102</v>
          </cell>
          <cell r="D218">
            <v>14168</v>
          </cell>
        </row>
        <row r="219">
          <cell r="C219">
            <v>901164103</v>
          </cell>
          <cell r="D219">
            <v>28227</v>
          </cell>
        </row>
        <row r="220">
          <cell r="C220">
            <v>901164104</v>
          </cell>
          <cell r="D220">
            <v>15238</v>
          </cell>
        </row>
        <row r="221">
          <cell r="C221">
            <v>901164105</v>
          </cell>
          <cell r="D221">
            <v>14143</v>
          </cell>
        </row>
        <row r="222">
          <cell r="C222">
            <v>901164106</v>
          </cell>
          <cell r="D222">
            <v>29381</v>
          </cell>
        </row>
        <row r="223">
          <cell r="C223">
            <v>901164201</v>
          </cell>
          <cell r="D223">
            <v>12448</v>
          </cell>
        </row>
        <row r="224">
          <cell r="C224">
            <v>901164202</v>
          </cell>
          <cell r="D224">
            <v>12608</v>
          </cell>
        </row>
        <row r="225">
          <cell r="C225">
            <v>901165101</v>
          </cell>
          <cell r="D225">
            <v>250</v>
          </cell>
        </row>
        <row r="226">
          <cell r="C226">
            <v>901165102</v>
          </cell>
          <cell r="D226">
            <v>4783</v>
          </cell>
        </row>
        <row r="227">
          <cell r="C227">
            <v>901165103</v>
          </cell>
          <cell r="D227">
            <v>5033</v>
          </cell>
        </row>
        <row r="228">
          <cell r="C228">
            <v>901165104</v>
          </cell>
          <cell r="D228">
            <v>330</v>
          </cell>
        </row>
        <row r="229">
          <cell r="C229">
            <v>901165105</v>
          </cell>
          <cell r="D229">
            <v>4848</v>
          </cell>
        </row>
        <row r="230">
          <cell r="C230">
            <v>901165106</v>
          </cell>
          <cell r="D230">
            <v>5178</v>
          </cell>
        </row>
        <row r="231">
          <cell r="C231">
            <v>901165201</v>
          </cell>
          <cell r="D231">
            <v>2674</v>
          </cell>
        </row>
        <row r="232">
          <cell r="C232">
            <v>901165202</v>
          </cell>
          <cell r="D232">
            <v>2888</v>
          </cell>
        </row>
        <row r="233">
          <cell r="C233">
            <v>901165203</v>
          </cell>
          <cell r="D233">
            <v>136</v>
          </cell>
        </row>
        <row r="234">
          <cell r="C234">
            <v>901165204</v>
          </cell>
          <cell r="D234">
            <v>150</v>
          </cell>
        </row>
        <row r="235">
          <cell r="C235">
            <v>901165205</v>
          </cell>
          <cell r="D235">
            <v>2341</v>
          </cell>
        </row>
        <row r="236">
          <cell r="C236">
            <v>901165206</v>
          </cell>
          <cell r="D236">
            <v>114</v>
          </cell>
        </row>
        <row r="237">
          <cell r="C237">
            <v>901166101</v>
          </cell>
          <cell r="D237">
            <v>160570</v>
          </cell>
        </row>
        <row r="238">
          <cell r="C238">
            <v>901166102</v>
          </cell>
          <cell r="D238">
            <v>157903</v>
          </cell>
        </row>
        <row r="239">
          <cell r="C239">
            <v>901166201</v>
          </cell>
          <cell r="D239">
            <v>181077</v>
          </cell>
        </row>
        <row r="240">
          <cell r="C240">
            <v>901166202</v>
          </cell>
          <cell r="D240">
            <v>252</v>
          </cell>
        </row>
        <row r="241">
          <cell r="C241">
            <v>901166203</v>
          </cell>
          <cell r="D241">
            <v>207</v>
          </cell>
        </row>
        <row r="242">
          <cell r="C242">
            <v>901166204</v>
          </cell>
          <cell r="D242">
            <v>200</v>
          </cell>
        </row>
        <row r="243">
          <cell r="C243">
            <v>901166205</v>
          </cell>
          <cell r="D243">
            <v>659</v>
          </cell>
        </row>
        <row r="244">
          <cell r="C244">
            <v>901166301</v>
          </cell>
          <cell r="D244">
            <v>51181</v>
          </cell>
        </row>
        <row r="245">
          <cell r="C245">
            <v>901166302</v>
          </cell>
          <cell r="D245">
            <v>67611</v>
          </cell>
        </row>
        <row r="246">
          <cell r="C246">
            <v>901166303</v>
          </cell>
          <cell r="D246">
            <v>17189</v>
          </cell>
        </row>
        <row r="247">
          <cell r="C247">
            <v>901166304</v>
          </cell>
          <cell r="D247">
            <v>54651</v>
          </cell>
        </row>
        <row r="248">
          <cell r="C248">
            <v>901166305</v>
          </cell>
          <cell r="D248">
            <v>190632</v>
          </cell>
        </row>
        <row r="249">
          <cell r="C249">
            <v>901170101</v>
          </cell>
          <cell r="D249">
            <v>117138</v>
          </cell>
        </row>
        <row r="250">
          <cell r="C250">
            <v>901170102</v>
          </cell>
          <cell r="D250">
            <v>238689</v>
          </cell>
        </row>
        <row r="251">
          <cell r="C251">
            <v>901170103</v>
          </cell>
          <cell r="D251">
            <v>25101</v>
          </cell>
        </row>
        <row r="252">
          <cell r="C252">
            <v>901170104</v>
          </cell>
          <cell r="D252">
            <v>20478</v>
          </cell>
        </row>
        <row r="253">
          <cell r="C253">
            <v>901170105</v>
          </cell>
          <cell r="D253">
            <v>401406</v>
          </cell>
        </row>
        <row r="254">
          <cell r="C254">
            <v>901170106</v>
          </cell>
          <cell r="D254">
            <v>117138</v>
          </cell>
        </row>
        <row r="255">
          <cell r="C255">
            <v>901170107</v>
          </cell>
          <cell r="D255">
            <v>238689</v>
          </cell>
        </row>
        <row r="256">
          <cell r="C256">
            <v>901170108</v>
          </cell>
          <cell r="D256">
            <v>25101</v>
          </cell>
        </row>
        <row r="257">
          <cell r="C257">
            <v>901170109</v>
          </cell>
          <cell r="D257">
            <v>20478</v>
          </cell>
        </row>
        <row r="258">
          <cell r="C258">
            <v>901170110</v>
          </cell>
          <cell r="D258">
            <v>401406</v>
          </cell>
        </row>
        <row r="259">
          <cell r="C259">
            <v>901170111</v>
          </cell>
          <cell r="D259">
            <v>22322</v>
          </cell>
        </row>
        <row r="260">
          <cell r="C260">
            <v>901170201</v>
          </cell>
          <cell r="D260">
            <v>513681</v>
          </cell>
        </row>
        <row r="261">
          <cell r="C261">
            <v>901170202</v>
          </cell>
          <cell r="D261">
            <v>1198096</v>
          </cell>
        </row>
        <row r="262">
          <cell r="C262">
            <v>901170301</v>
          </cell>
          <cell r="D262">
            <v>297</v>
          </cell>
        </row>
        <row r="263">
          <cell r="C263">
            <v>901170302</v>
          </cell>
          <cell r="D263">
            <v>4897</v>
          </cell>
        </row>
        <row r="264">
          <cell r="C264">
            <v>901170303</v>
          </cell>
          <cell r="D264">
            <v>46357</v>
          </cell>
        </row>
        <row r="265">
          <cell r="C265">
            <v>901170304</v>
          </cell>
          <cell r="D265">
            <v>51551</v>
          </cell>
        </row>
        <row r="266">
          <cell r="C266">
            <v>905010101</v>
          </cell>
          <cell r="D266">
            <v>143264</v>
          </cell>
        </row>
        <row r="267">
          <cell r="C267">
            <v>905010102</v>
          </cell>
          <cell r="D267">
            <v>141941</v>
          </cell>
        </row>
        <row r="268">
          <cell r="C268">
            <v>905010201</v>
          </cell>
        </row>
        <row r="269">
          <cell r="C269">
            <v>905010301</v>
          </cell>
          <cell r="D269">
            <v>4025</v>
          </cell>
        </row>
        <row r="270">
          <cell r="C270">
            <v>905010302</v>
          </cell>
          <cell r="D270">
            <v>4424</v>
          </cell>
        </row>
        <row r="271">
          <cell r="C271">
            <v>905020201</v>
          </cell>
        </row>
        <row r="272">
          <cell r="C272">
            <v>905020301</v>
          </cell>
          <cell r="D272">
            <v>36058</v>
          </cell>
        </row>
        <row r="273">
          <cell r="C273">
            <v>905030001</v>
          </cell>
        </row>
        <row r="274">
          <cell r="C274">
            <v>905030002</v>
          </cell>
        </row>
        <row r="275">
          <cell r="C275">
            <v>905030003</v>
          </cell>
        </row>
        <row r="276">
          <cell r="C276">
            <v>905030004</v>
          </cell>
        </row>
        <row r="277">
          <cell r="C277">
            <v>905030005</v>
          </cell>
        </row>
        <row r="278">
          <cell r="C278">
            <v>905030006</v>
          </cell>
        </row>
        <row r="279">
          <cell r="C279">
            <v>905030007</v>
          </cell>
          <cell r="D279">
            <v>1</v>
          </cell>
        </row>
        <row r="280">
          <cell r="C280">
            <v>905030008</v>
          </cell>
        </row>
        <row r="281">
          <cell r="C281">
            <v>905040001</v>
          </cell>
        </row>
        <row r="282">
          <cell r="C282">
            <v>999999801</v>
          </cell>
        </row>
        <row r="283">
          <cell r="C283">
            <v>999999802</v>
          </cell>
        </row>
        <row r="284">
          <cell r="C284">
            <v>999999803</v>
          </cell>
        </row>
        <row r="285">
          <cell r="C285">
            <v>999999804</v>
          </cell>
        </row>
        <row r="286">
          <cell r="C286">
            <v>999999805</v>
          </cell>
        </row>
        <row r="287">
          <cell r="C287">
            <v>999999806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AN209"/>
  <sheetViews>
    <sheetView workbookViewId="0">
      <selection sqref="A1:AL1"/>
    </sheetView>
  </sheetViews>
  <sheetFormatPr defaultRowHeight="12.75"/>
  <cols>
    <col min="1" max="1" width="9" customWidth="1"/>
    <col min="2" max="2" width="9.140625" hidden="1" customWidth="1"/>
    <col min="11" max="11" width="8.85546875" customWidth="1"/>
    <col min="12" max="20" width="9.140625" hidden="1" customWidth="1"/>
    <col min="21" max="21" width="0.140625" hidden="1" customWidth="1"/>
    <col min="22" max="28" width="9.140625" hidden="1" customWidth="1"/>
    <col min="29" max="29" width="9" customWidth="1"/>
    <col min="30" max="30" width="0.140625" customWidth="1"/>
    <col min="31" max="32" width="9.140625" hidden="1" customWidth="1"/>
    <col min="33" max="33" width="14.28515625" customWidth="1"/>
    <col min="34" max="36" width="11.85546875" customWidth="1"/>
    <col min="37" max="37" width="12" customWidth="1"/>
    <col min="38" max="38" width="11.42578125" customWidth="1"/>
  </cols>
  <sheetData>
    <row r="1" spans="1:40" ht="15">
      <c r="A1" s="155" t="s">
        <v>1610</v>
      </c>
      <c r="B1" s="155"/>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row>
    <row r="4" spans="1:40" ht="38.25">
      <c r="A4" s="157" t="s">
        <v>0</v>
      </c>
      <c r="B4" s="158"/>
      <c r="C4" s="159" t="s">
        <v>1</v>
      </c>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1" t="s">
        <v>2</v>
      </c>
      <c r="AD4" s="160"/>
      <c r="AE4" s="160"/>
      <c r="AF4" s="160"/>
      <c r="AG4" s="1" t="s">
        <v>3</v>
      </c>
      <c r="AH4" s="1" t="s">
        <v>4</v>
      </c>
      <c r="AI4" s="1" t="s">
        <v>5</v>
      </c>
      <c r="AJ4" s="1" t="s">
        <v>6</v>
      </c>
      <c r="AK4" s="1" t="s">
        <v>7</v>
      </c>
      <c r="AL4" s="1" t="s">
        <v>8</v>
      </c>
      <c r="AM4" s="2"/>
      <c r="AN4" s="2"/>
    </row>
    <row r="5" spans="1:40">
      <c r="A5" s="3" t="s">
        <v>9</v>
      </c>
      <c r="B5" s="4"/>
      <c r="C5" s="162" t="s">
        <v>10</v>
      </c>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2" t="s">
        <v>11</v>
      </c>
      <c r="AD5" s="163"/>
      <c r="AE5" s="163"/>
      <c r="AF5" s="164"/>
      <c r="AG5" s="8" t="s">
        <v>12</v>
      </c>
      <c r="AH5" s="8" t="s">
        <v>13</v>
      </c>
      <c r="AI5" s="8"/>
      <c r="AJ5" s="8"/>
      <c r="AK5" s="8" t="s">
        <v>14</v>
      </c>
      <c r="AL5" s="8" t="s">
        <v>15</v>
      </c>
    </row>
    <row r="6" spans="1:40" ht="24.75" customHeight="1">
      <c r="A6" s="3" t="s">
        <v>10</v>
      </c>
      <c r="B6" s="9"/>
      <c r="C6" s="165" t="s">
        <v>16</v>
      </c>
      <c r="D6" s="166"/>
      <c r="E6" s="166"/>
      <c r="F6" s="166"/>
      <c r="G6" s="166"/>
      <c r="H6" s="166"/>
      <c r="I6" s="166"/>
      <c r="J6" s="166"/>
      <c r="K6" s="166"/>
      <c r="L6" s="6"/>
      <c r="M6" s="6"/>
      <c r="N6" s="6"/>
      <c r="O6" s="6"/>
      <c r="P6" s="6"/>
      <c r="Q6" s="6"/>
      <c r="R6" s="6"/>
      <c r="S6" s="6"/>
      <c r="T6" s="6"/>
      <c r="U6" s="6"/>
      <c r="V6" s="6"/>
      <c r="W6" s="6"/>
      <c r="X6" s="6"/>
      <c r="Y6" s="6"/>
      <c r="Z6" s="6"/>
      <c r="AA6" s="6"/>
      <c r="AB6" s="6"/>
      <c r="AC6" s="5"/>
      <c r="AD6" s="6"/>
      <c r="AE6" s="6"/>
      <c r="AF6" s="7"/>
      <c r="AG6" s="8"/>
      <c r="AH6" s="8"/>
      <c r="AI6" s="8"/>
      <c r="AJ6" s="8"/>
      <c r="AK6" s="8"/>
      <c r="AL6" s="8"/>
    </row>
    <row r="7" spans="1:40">
      <c r="A7" s="3" t="s">
        <v>11</v>
      </c>
      <c r="B7" s="3"/>
      <c r="C7" s="167" t="s">
        <v>17</v>
      </c>
      <c r="D7" s="168"/>
      <c r="E7" s="168"/>
      <c r="F7" s="168"/>
      <c r="G7" s="168"/>
      <c r="H7" s="168"/>
      <c r="I7" s="168"/>
      <c r="J7" s="168"/>
      <c r="K7" s="168"/>
      <c r="L7" s="10"/>
      <c r="M7" s="10"/>
      <c r="N7" s="10"/>
      <c r="O7" s="10"/>
      <c r="P7" s="10"/>
      <c r="Q7" s="10"/>
      <c r="R7" s="10"/>
      <c r="S7" s="10"/>
      <c r="T7" s="10"/>
      <c r="U7" s="10"/>
      <c r="V7" s="10"/>
      <c r="W7" s="10"/>
      <c r="X7" s="10"/>
      <c r="Y7" s="10"/>
      <c r="Z7" s="10"/>
      <c r="AA7" s="10"/>
      <c r="AB7" s="10"/>
      <c r="AC7" s="11" t="s">
        <v>18</v>
      </c>
      <c r="AD7" s="12"/>
      <c r="AE7" s="12"/>
      <c r="AF7" s="13"/>
      <c r="AG7" s="14">
        <v>20108</v>
      </c>
      <c r="AH7" s="14">
        <v>20108</v>
      </c>
      <c r="AI7" s="14">
        <v>10871</v>
      </c>
      <c r="AJ7" s="14">
        <v>28465</v>
      </c>
      <c r="AK7" s="14">
        <v>28464</v>
      </c>
      <c r="AL7" s="14"/>
    </row>
    <row r="8" spans="1:40">
      <c r="A8" s="3" t="s">
        <v>12</v>
      </c>
      <c r="B8" s="3"/>
      <c r="C8" s="167" t="s">
        <v>19</v>
      </c>
      <c r="D8" s="168"/>
      <c r="E8" s="168"/>
      <c r="F8" s="168"/>
      <c r="G8" s="168"/>
      <c r="H8" s="168"/>
      <c r="I8" s="168"/>
      <c r="J8" s="168"/>
      <c r="K8" s="168"/>
      <c r="L8" s="167"/>
      <c r="M8" s="168"/>
      <c r="N8" s="168"/>
      <c r="O8" s="168"/>
      <c r="P8" s="168"/>
      <c r="Q8" s="168"/>
      <c r="R8" s="168"/>
      <c r="S8" s="168"/>
      <c r="T8" s="168"/>
      <c r="U8" s="167"/>
      <c r="V8" s="168"/>
      <c r="W8" s="168"/>
      <c r="X8" s="168"/>
      <c r="Y8" s="168"/>
      <c r="Z8" s="168"/>
      <c r="AA8" s="168"/>
      <c r="AB8" s="168"/>
      <c r="AC8" s="11" t="s">
        <v>20</v>
      </c>
      <c r="AD8" s="11"/>
      <c r="AE8" s="11"/>
      <c r="AF8" s="11"/>
      <c r="AG8" s="14"/>
      <c r="AH8" s="14"/>
      <c r="AI8" s="14"/>
      <c r="AJ8" s="14"/>
      <c r="AK8" s="14"/>
      <c r="AL8" s="14"/>
    </row>
    <row r="9" spans="1:40">
      <c r="A9" s="3" t="s">
        <v>13</v>
      </c>
      <c r="B9" s="3"/>
      <c r="C9" s="167" t="s">
        <v>21</v>
      </c>
      <c r="D9" s="168"/>
      <c r="E9" s="168"/>
      <c r="F9" s="168"/>
      <c r="G9" s="168"/>
      <c r="H9" s="168"/>
      <c r="I9" s="168"/>
      <c r="J9" s="168"/>
      <c r="K9" s="168"/>
      <c r="L9" s="167"/>
      <c r="M9" s="168"/>
      <c r="N9" s="168"/>
      <c r="O9" s="168"/>
      <c r="P9" s="168"/>
      <c r="Q9" s="168"/>
      <c r="R9" s="168"/>
      <c r="S9" s="168"/>
      <c r="T9" s="168"/>
      <c r="U9" s="167"/>
      <c r="V9" s="168"/>
      <c r="W9" s="168"/>
      <c r="X9" s="168"/>
      <c r="Y9" s="168"/>
      <c r="Z9" s="168"/>
      <c r="AA9" s="168"/>
      <c r="AB9" s="168"/>
      <c r="AC9" s="11" t="s">
        <v>22</v>
      </c>
      <c r="AD9" s="11"/>
      <c r="AE9" s="11"/>
      <c r="AF9" s="11"/>
      <c r="AG9" s="14"/>
      <c r="AH9" s="14"/>
      <c r="AI9" s="14">
        <v>43</v>
      </c>
      <c r="AJ9" s="14">
        <v>43</v>
      </c>
      <c r="AK9" s="14">
        <v>43</v>
      </c>
      <c r="AL9" s="14"/>
    </row>
    <row r="10" spans="1:40" ht="12.75" customHeight="1">
      <c r="A10" s="3" t="s">
        <v>14</v>
      </c>
      <c r="B10" s="3"/>
      <c r="C10" s="167" t="s">
        <v>23</v>
      </c>
      <c r="D10" s="168"/>
      <c r="E10" s="168"/>
      <c r="F10" s="168"/>
      <c r="G10" s="168"/>
      <c r="H10" s="168"/>
      <c r="I10" s="168"/>
      <c r="J10" s="168"/>
      <c r="K10" s="168"/>
      <c r="L10" s="167"/>
      <c r="M10" s="168"/>
      <c r="N10" s="168"/>
      <c r="O10" s="168"/>
      <c r="P10" s="168"/>
      <c r="Q10" s="168"/>
      <c r="R10" s="168"/>
      <c r="S10" s="168"/>
      <c r="T10" s="168"/>
      <c r="U10" s="167"/>
      <c r="V10" s="168"/>
      <c r="W10" s="168"/>
      <c r="X10" s="168"/>
      <c r="Y10" s="168"/>
      <c r="Z10" s="168"/>
      <c r="AA10" s="168"/>
      <c r="AB10" s="168"/>
      <c r="AC10" s="11" t="s">
        <v>24</v>
      </c>
      <c r="AD10" s="11"/>
      <c r="AE10" s="11"/>
      <c r="AF10" s="11"/>
      <c r="AG10" s="14"/>
      <c r="AH10" s="14"/>
      <c r="AI10" s="14"/>
      <c r="AJ10" s="14"/>
      <c r="AK10" s="14"/>
      <c r="AL10" s="14"/>
    </row>
    <row r="11" spans="1:40" ht="12.75" customHeight="1">
      <c r="A11" s="3" t="s">
        <v>15</v>
      </c>
      <c r="B11" s="3"/>
      <c r="C11" s="167" t="s">
        <v>25</v>
      </c>
      <c r="D11" s="168"/>
      <c r="E11" s="168"/>
      <c r="F11" s="168"/>
      <c r="G11" s="168"/>
      <c r="H11" s="168"/>
      <c r="I11" s="168"/>
      <c r="J11" s="168"/>
      <c r="K11" s="168"/>
      <c r="L11" s="167"/>
      <c r="M11" s="168"/>
      <c r="N11" s="168"/>
      <c r="O11" s="168"/>
      <c r="P11" s="168"/>
      <c r="Q11" s="168"/>
      <c r="R11" s="168"/>
      <c r="S11" s="168"/>
      <c r="T11" s="168"/>
      <c r="U11" s="167"/>
      <c r="V11" s="168"/>
      <c r="W11" s="168"/>
      <c r="X11" s="168"/>
      <c r="Y11" s="168"/>
      <c r="Z11" s="168"/>
      <c r="AA11" s="168"/>
      <c r="AB11" s="168"/>
      <c r="AC11" s="11" t="s">
        <v>26</v>
      </c>
      <c r="AD11" s="11"/>
      <c r="AE11" s="11"/>
      <c r="AF11" s="11"/>
      <c r="AG11" s="14"/>
      <c r="AH11" s="14"/>
      <c r="AI11" s="14"/>
      <c r="AJ11" s="14"/>
      <c r="AK11" s="14"/>
      <c r="AL11" s="14"/>
    </row>
    <row r="12" spans="1:40" ht="12.75" customHeight="1">
      <c r="A12" s="3" t="s">
        <v>27</v>
      </c>
      <c r="B12" s="3"/>
      <c r="C12" s="167" t="s">
        <v>28</v>
      </c>
      <c r="D12" s="168"/>
      <c r="E12" s="168"/>
      <c r="F12" s="168"/>
      <c r="G12" s="168"/>
      <c r="H12" s="168"/>
      <c r="I12" s="168"/>
      <c r="J12" s="168"/>
      <c r="K12" s="168"/>
      <c r="L12" s="167"/>
      <c r="M12" s="168"/>
      <c r="N12" s="168"/>
      <c r="O12" s="168"/>
      <c r="P12" s="168"/>
      <c r="Q12" s="168"/>
      <c r="R12" s="168"/>
      <c r="S12" s="168"/>
      <c r="T12" s="168"/>
      <c r="U12" s="167"/>
      <c r="V12" s="168"/>
      <c r="W12" s="168"/>
      <c r="X12" s="168"/>
      <c r="Y12" s="168"/>
      <c r="Z12" s="168"/>
      <c r="AA12" s="168"/>
      <c r="AB12" s="168"/>
      <c r="AC12" s="11" t="s">
        <v>29</v>
      </c>
      <c r="AD12" s="11"/>
      <c r="AE12" s="11"/>
      <c r="AF12" s="11"/>
      <c r="AG12" s="14"/>
      <c r="AH12" s="14"/>
      <c r="AI12" s="14"/>
      <c r="AJ12" s="14"/>
      <c r="AK12" s="14"/>
      <c r="AL12" s="14"/>
    </row>
    <row r="13" spans="1:40" ht="12.75" customHeight="1">
      <c r="A13" s="3" t="s">
        <v>30</v>
      </c>
      <c r="B13" s="3"/>
      <c r="C13" s="167" t="s">
        <v>31</v>
      </c>
      <c r="D13" s="168"/>
      <c r="E13" s="168"/>
      <c r="F13" s="168"/>
      <c r="G13" s="168"/>
      <c r="H13" s="168"/>
      <c r="I13" s="168"/>
      <c r="J13" s="168"/>
      <c r="K13" s="168"/>
      <c r="L13" s="167"/>
      <c r="M13" s="168"/>
      <c r="N13" s="168"/>
      <c r="O13" s="168"/>
      <c r="P13" s="168"/>
      <c r="Q13" s="168"/>
      <c r="R13" s="168"/>
      <c r="S13" s="168"/>
      <c r="T13" s="168"/>
      <c r="U13" s="167"/>
      <c r="V13" s="168"/>
      <c r="W13" s="168"/>
      <c r="X13" s="168"/>
      <c r="Y13" s="168"/>
      <c r="Z13" s="168"/>
      <c r="AA13" s="168"/>
      <c r="AB13" s="168"/>
      <c r="AC13" s="11" t="s">
        <v>32</v>
      </c>
      <c r="AD13" s="11"/>
      <c r="AE13" s="11"/>
      <c r="AF13" s="11"/>
      <c r="AG13" s="14">
        <v>0</v>
      </c>
      <c r="AH13" s="14">
        <v>0</v>
      </c>
      <c r="AI13" s="14">
        <v>37</v>
      </c>
      <c r="AJ13" s="14">
        <v>0</v>
      </c>
      <c r="AK13" s="14">
        <v>0</v>
      </c>
      <c r="AL13" s="14"/>
    </row>
    <row r="14" spans="1:40" ht="12.75" customHeight="1">
      <c r="A14" s="3" t="s">
        <v>33</v>
      </c>
      <c r="B14" s="3"/>
      <c r="C14" s="167" t="s">
        <v>34</v>
      </c>
      <c r="D14" s="168"/>
      <c r="E14" s="168"/>
      <c r="F14" s="168"/>
      <c r="G14" s="168"/>
      <c r="H14" s="168"/>
      <c r="I14" s="168"/>
      <c r="J14" s="168"/>
      <c r="K14" s="168"/>
      <c r="L14" s="167"/>
      <c r="M14" s="168"/>
      <c r="N14" s="168"/>
      <c r="O14" s="168"/>
      <c r="P14" s="168"/>
      <c r="Q14" s="168"/>
      <c r="R14" s="168"/>
      <c r="S14" s="168"/>
      <c r="T14" s="168"/>
      <c r="U14" s="167"/>
      <c r="V14" s="168"/>
      <c r="W14" s="168"/>
      <c r="X14" s="168"/>
      <c r="Y14" s="168"/>
      <c r="Z14" s="168"/>
      <c r="AA14" s="168"/>
      <c r="AB14" s="168"/>
      <c r="AC14" s="11" t="s">
        <v>35</v>
      </c>
      <c r="AD14" s="11"/>
      <c r="AE14" s="11"/>
      <c r="AF14" s="11"/>
      <c r="AG14" s="14"/>
      <c r="AH14" s="14"/>
      <c r="AI14" s="14"/>
      <c r="AJ14" s="14"/>
      <c r="AK14" s="14"/>
      <c r="AL14" s="14"/>
    </row>
    <row r="15" spans="1:40" ht="12.75" customHeight="1">
      <c r="A15" s="3" t="s">
        <v>36</v>
      </c>
      <c r="B15" s="3"/>
      <c r="C15" s="167" t="s">
        <v>37</v>
      </c>
      <c r="D15" s="168"/>
      <c r="E15" s="168"/>
      <c r="F15" s="168"/>
      <c r="G15" s="168"/>
      <c r="H15" s="168"/>
      <c r="I15" s="168"/>
      <c r="J15" s="168"/>
      <c r="K15" s="168"/>
      <c r="L15" s="167"/>
      <c r="M15" s="168"/>
      <c r="N15" s="168"/>
      <c r="O15" s="168"/>
      <c r="P15" s="168"/>
      <c r="Q15" s="168"/>
      <c r="R15" s="168"/>
      <c r="S15" s="168"/>
      <c r="T15" s="168"/>
      <c r="U15" s="167"/>
      <c r="V15" s="168"/>
      <c r="W15" s="168"/>
      <c r="X15" s="168"/>
      <c r="Y15" s="168"/>
      <c r="Z15" s="168"/>
      <c r="AA15" s="168"/>
      <c r="AB15" s="168"/>
      <c r="AC15" s="11" t="s">
        <v>38</v>
      </c>
      <c r="AD15" s="11"/>
      <c r="AE15" s="11"/>
      <c r="AF15" s="11"/>
      <c r="AG15" s="14">
        <v>244</v>
      </c>
      <c r="AH15" s="14">
        <v>244</v>
      </c>
      <c r="AI15" s="14">
        <v>236</v>
      </c>
      <c r="AJ15" s="14">
        <v>153</v>
      </c>
      <c r="AK15" s="14">
        <v>153</v>
      </c>
      <c r="AL15" s="14"/>
    </row>
    <row r="16" spans="1:40" ht="12.75" customHeight="1">
      <c r="A16" s="3" t="s">
        <v>39</v>
      </c>
      <c r="B16" s="3"/>
      <c r="C16" s="167" t="s">
        <v>40</v>
      </c>
      <c r="D16" s="168"/>
      <c r="E16" s="168"/>
      <c r="F16" s="168"/>
      <c r="G16" s="168"/>
      <c r="H16" s="168"/>
      <c r="I16" s="168"/>
      <c r="J16" s="168"/>
      <c r="K16" s="168"/>
      <c r="L16" s="167"/>
      <c r="M16" s="168"/>
      <c r="N16" s="168"/>
      <c r="O16" s="168"/>
      <c r="P16" s="168"/>
      <c r="Q16" s="168"/>
      <c r="R16" s="168"/>
      <c r="S16" s="168"/>
      <c r="T16" s="168"/>
      <c r="U16" s="167"/>
      <c r="V16" s="168"/>
      <c r="W16" s="168"/>
      <c r="X16" s="168"/>
      <c r="Y16" s="168"/>
      <c r="Z16" s="168"/>
      <c r="AA16" s="168"/>
      <c r="AB16" s="168"/>
      <c r="AC16" s="11" t="s">
        <v>41</v>
      </c>
      <c r="AD16" s="11"/>
      <c r="AE16" s="11"/>
      <c r="AF16" s="11"/>
      <c r="AG16" s="14">
        <v>72</v>
      </c>
      <c r="AH16" s="14">
        <v>0</v>
      </c>
      <c r="AI16" s="14"/>
      <c r="AJ16" s="14">
        <v>92</v>
      </c>
      <c r="AK16" s="14">
        <v>92</v>
      </c>
      <c r="AL16" s="14"/>
    </row>
    <row r="17" spans="1:38" ht="12.75" customHeight="1">
      <c r="A17" s="3" t="s">
        <v>42</v>
      </c>
      <c r="B17" s="3"/>
      <c r="C17" s="167" t="s">
        <v>43</v>
      </c>
      <c r="D17" s="168"/>
      <c r="E17" s="168"/>
      <c r="F17" s="168"/>
      <c r="G17" s="168"/>
      <c r="H17" s="168"/>
      <c r="I17" s="168"/>
      <c r="J17" s="168"/>
      <c r="K17" s="168"/>
      <c r="L17" s="167"/>
      <c r="M17" s="168"/>
      <c r="N17" s="168"/>
      <c r="O17" s="168"/>
      <c r="P17" s="168"/>
      <c r="Q17" s="168"/>
      <c r="R17" s="168"/>
      <c r="S17" s="168"/>
      <c r="T17" s="168"/>
      <c r="U17" s="167"/>
      <c r="V17" s="168"/>
      <c r="W17" s="168"/>
      <c r="X17" s="168"/>
      <c r="Y17" s="168"/>
      <c r="Z17" s="168"/>
      <c r="AA17" s="168"/>
      <c r="AB17" s="168"/>
      <c r="AC17" s="11" t="s">
        <v>44</v>
      </c>
      <c r="AD17" s="11"/>
      <c r="AE17" s="11"/>
      <c r="AF17" s="11"/>
      <c r="AG17" s="14"/>
      <c r="AH17" s="14"/>
      <c r="AI17" s="14"/>
      <c r="AJ17" s="14"/>
      <c r="AK17" s="14"/>
      <c r="AL17" s="14"/>
    </row>
    <row r="18" spans="1:38" ht="12.75" customHeight="1">
      <c r="A18" s="3" t="s">
        <v>45</v>
      </c>
      <c r="B18" s="3"/>
      <c r="C18" s="167" t="s">
        <v>46</v>
      </c>
      <c r="D18" s="168"/>
      <c r="E18" s="168"/>
      <c r="F18" s="168"/>
      <c r="G18" s="168"/>
      <c r="H18" s="168"/>
      <c r="I18" s="168"/>
      <c r="J18" s="168"/>
      <c r="K18" s="168"/>
      <c r="L18" s="167"/>
      <c r="M18" s="168"/>
      <c r="N18" s="168"/>
      <c r="O18" s="168"/>
      <c r="P18" s="168"/>
      <c r="Q18" s="168"/>
      <c r="R18" s="168"/>
      <c r="S18" s="168"/>
      <c r="T18" s="168"/>
      <c r="U18" s="167"/>
      <c r="V18" s="168"/>
      <c r="W18" s="168"/>
      <c r="X18" s="168"/>
      <c r="Y18" s="168"/>
      <c r="Z18" s="168"/>
      <c r="AA18" s="168"/>
      <c r="AB18" s="168"/>
      <c r="AC18" s="11" t="s">
        <v>47</v>
      </c>
      <c r="AD18" s="11"/>
      <c r="AE18" s="11"/>
      <c r="AF18" s="11"/>
      <c r="AG18" s="14"/>
      <c r="AH18" s="14"/>
      <c r="AI18" s="14"/>
      <c r="AJ18" s="14"/>
      <c r="AK18" s="14"/>
      <c r="AL18" s="14"/>
    </row>
    <row r="19" spans="1:38" ht="12.75" customHeight="1">
      <c r="A19" s="3" t="s">
        <v>48</v>
      </c>
      <c r="B19" s="3"/>
      <c r="C19" s="167" t="s">
        <v>49</v>
      </c>
      <c r="D19" s="168"/>
      <c r="E19" s="168"/>
      <c r="F19" s="168"/>
      <c r="G19" s="168"/>
      <c r="H19" s="168"/>
      <c r="I19" s="168"/>
      <c r="J19" s="168"/>
      <c r="K19" s="168"/>
      <c r="L19" s="167"/>
      <c r="M19" s="168"/>
      <c r="N19" s="168"/>
      <c r="O19" s="168"/>
      <c r="P19" s="168"/>
      <c r="Q19" s="168"/>
      <c r="R19" s="168"/>
      <c r="S19" s="168"/>
      <c r="T19" s="168"/>
      <c r="U19" s="167"/>
      <c r="V19" s="168"/>
      <c r="W19" s="168"/>
      <c r="X19" s="168"/>
      <c r="Y19" s="168"/>
      <c r="Z19" s="168"/>
      <c r="AA19" s="168"/>
      <c r="AB19" s="168"/>
      <c r="AC19" s="11" t="s">
        <v>50</v>
      </c>
      <c r="AD19" s="11"/>
      <c r="AE19" s="11"/>
      <c r="AF19" s="11"/>
      <c r="AG19" s="14"/>
      <c r="AH19" s="14"/>
      <c r="AI19" s="14">
        <v>9237</v>
      </c>
      <c r="AJ19" s="14">
        <v>829</v>
      </c>
      <c r="AK19" s="14">
        <v>829</v>
      </c>
      <c r="AL19" s="14"/>
    </row>
    <row r="20" spans="1:38" ht="12.75" customHeight="1">
      <c r="A20" s="15" t="s">
        <v>51</v>
      </c>
      <c r="B20" s="15"/>
      <c r="C20" s="169" t="s">
        <v>52</v>
      </c>
      <c r="D20" s="170"/>
      <c r="E20" s="170"/>
      <c r="F20" s="170"/>
      <c r="G20" s="170"/>
      <c r="H20" s="170"/>
      <c r="I20" s="170"/>
      <c r="J20" s="170"/>
      <c r="K20" s="170"/>
      <c r="L20" s="169"/>
      <c r="M20" s="170"/>
      <c r="N20" s="170"/>
      <c r="O20" s="170"/>
      <c r="P20" s="170"/>
      <c r="Q20" s="170"/>
      <c r="R20" s="170"/>
      <c r="S20" s="170"/>
      <c r="T20" s="170"/>
      <c r="U20" s="169"/>
      <c r="V20" s="170"/>
      <c r="W20" s="170"/>
      <c r="X20" s="170"/>
      <c r="Y20" s="170"/>
      <c r="Z20" s="170"/>
      <c r="AA20" s="170"/>
      <c r="AB20" s="170"/>
      <c r="AC20" s="16" t="s">
        <v>53</v>
      </c>
      <c r="AD20" s="16"/>
      <c r="AE20" s="16"/>
      <c r="AF20" s="16"/>
      <c r="AG20" s="17">
        <f>AG7+AG13+AG15+AG16</f>
        <v>20424</v>
      </c>
      <c r="AH20" s="17">
        <v>20571</v>
      </c>
      <c r="AI20" s="17">
        <f>SUM(AI7:AI19)</f>
        <v>20424</v>
      </c>
      <c r="AJ20" s="17">
        <f>SUM(AJ7:AJ19)</f>
        <v>29582</v>
      </c>
      <c r="AK20" s="17">
        <f>SUM(AK7:AK19)</f>
        <v>29581</v>
      </c>
      <c r="AL20" s="17"/>
    </row>
    <row r="21" spans="1:38" ht="12.75" customHeight="1">
      <c r="A21" s="3" t="s">
        <v>54</v>
      </c>
      <c r="B21" s="3"/>
      <c r="C21" s="167" t="s">
        <v>55</v>
      </c>
      <c r="D21" s="168"/>
      <c r="E21" s="168"/>
      <c r="F21" s="168"/>
      <c r="G21" s="168"/>
      <c r="H21" s="168"/>
      <c r="I21" s="168"/>
      <c r="J21" s="168"/>
      <c r="K21" s="168"/>
      <c r="L21" s="167"/>
      <c r="M21" s="168"/>
      <c r="N21" s="168"/>
      <c r="O21" s="168"/>
      <c r="P21" s="168"/>
      <c r="Q21" s="168"/>
      <c r="R21" s="168"/>
      <c r="S21" s="168"/>
      <c r="T21" s="168"/>
      <c r="U21" s="167"/>
      <c r="V21" s="168"/>
      <c r="W21" s="168"/>
      <c r="X21" s="168"/>
      <c r="Y21" s="168"/>
      <c r="Z21" s="168"/>
      <c r="AA21" s="168"/>
      <c r="AB21" s="168"/>
      <c r="AC21" s="11" t="s">
        <v>56</v>
      </c>
      <c r="AD21" s="11"/>
      <c r="AE21" s="11"/>
      <c r="AF21" s="11"/>
      <c r="AG21" s="14">
        <v>7814</v>
      </c>
      <c r="AH21" s="14">
        <v>7814</v>
      </c>
      <c r="AI21" s="14">
        <v>7383</v>
      </c>
      <c r="AJ21" s="14">
        <v>7503</v>
      </c>
      <c r="AK21" s="14">
        <v>12141</v>
      </c>
      <c r="AL21" s="14">
        <v>4638</v>
      </c>
    </row>
    <row r="22" spans="1:38" ht="12.75" customHeight="1">
      <c r="A22" s="3" t="s">
        <v>57</v>
      </c>
      <c r="B22" s="3"/>
      <c r="C22" s="167" t="s">
        <v>58</v>
      </c>
      <c r="D22" s="168"/>
      <c r="E22" s="168"/>
      <c r="F22" s="168"/>
      <c r="G22" s="168"/>
      <c r="H22" s="168"/>
      <c r="I22" s="168"/>
      <c r="J22" s="168"/>
      <c r="K22" s="168"/>
      <c r="L22" s="167"/>
      <c r="M22" s="168"/>
      <c r="N22" s="168"/>
      <c r="O22" s="168"/>
      <c r="P22" s="168"/>
      <c r="Q22" s="168"/>
      <c r="R22" s="168"/>
      <c r="S22" s="168"/>
      <c r="T22" s="168"/>
      <c r="U22" s="167"/>
      <c r="V22" s="168"/>
      <c r="W22" s="168"/>
      <c r="X22" s="168"/>
      <c r="Y22" s="168"/>
      <c r="Z22" s="168"/>
      <c r="AA22" s="168"/>
      <c r="AB22" s="168"/>
      <c r="AC22" s="11" t="s">
        <v>59</v>
      </c>
      <c r="AD22" s="11"/>
      <c r="AE22" s="11"/>
      <c r="AF22" s="11"/>
      <c r="AG22" s="14">
        <v>780</v>
      </c>
      <c r="AH22" s="14">
        <v>780</v>
      </c>
      <c r="AI22" s="14">
        <v>1211</v>
      </c>
      <c r="AJ22" s="14">
        <v>1135</v>
      </c>
      <c r="AK22" s="14">
        <v>1134</v>
      </c>
      <c r="AL22" s="14"/>
    </row>
    <row r="23" spans="1:38">
      <c r="A23" s="3" t="s">
        <v>60</v>
      </c>
      <c r="B23" s="3"/>
      <c r="C23" s="167" t="s">
        <v>61</v>
      </c>
      <c r="D23" s="168"/>
      <c r="E23" s="168"/>
      <c r="F23" s="168"/>
      <c r="G23" s="168"/>
      <c r="H23" s="168"/>
      <c r="I23" s="168"/>
      <c r="J23" s="168"/>
      <c r="K23" s="168"/>
      <c r="L23" s="167"/>
      <c r="M23" s="168"/>
      <c r="N23" s="168"/>
      <c r="O23" s="168"/>
      <c r="P23" s="168"/>
      <c r="Q23" s="168"/>
      <c r="R23" s="168"/>
      <c r="S23" s="168"/>
      <c r="T23" s="168"/>
      <c r="U23" s="167"/>
      <c r="V23" s="168"/>
      <c r="W23" s="168"/>
      <c r="X23" s="168"/>
      <c r="Y23" s="168"/>
      <c r="Z23" s="168"/>
      <c r="AA23" s="168"/>
      <c r="AB23" s="168"/>
      <c r="AC23" s="11" t="s">
        <v>62</v>
      </c>
      <c r="AD23" s="11"/>
      <c r="AE23" s="11"/>
      <c r="AF23" s="11"/>
      <c r="AG23" s="14"/>
      <c r="AH23" s="14"/>
      <c r="AI23" s="14"/>
      <c r="AJ23" s="14">
        <v>2451</v>
      </c>
      <c r="AK23" s="14">
        <v>2451</v>
      </c>
      <c r="AL23" s="14"/>
    </row>
    <row r="24" spans="1:38" ht="12.75" customHeight="1">
      <c r="A24" s="15" t="s">
        <v>63</v>
      </c>
      <c r="B24" s="15"/>
      <c r="C24" s="169" t="s">
        <v>64</v>
      </c>
      <c r="D24" s="170"/>
      <c r="E24" s="170"/>
      <c r="F24" s="170"/>
      <c r="G24" s="170"/>
      <c r="H24" s="170"/>
      <c r="I24" s="170"/>
      <c r="J24" s="170"/>
      <c r="K24" s="170"/>
      <c r="L24" s="169"/>
      <c r="M24" s="170"/>
      <c r="N24" s="170"/>
      <c r="O24" s="170"/>
      <c r="P24" s="170"/>
      <c r="Q24" s="170"/>
      <c r="R24" s="170"/>
      <c r="S24" s="170"/>
      <c r="T24" s="170"/>
      <c r="U24" s="169"/>
      <c r="V24" s="170"/>
      <c r="W24" s="170"/>
      <c r="X24" s="170"/>
      <c r="Y24" s="170"/>
      <c r="Z24" s="170"/>
      <c r="AA24" s="170"/>
      <c r="AB24" s="170"/>
      <c r="AC24" s="16" t="s">
        <v>65</v>
      </c>
      <c r="AD24" s="16"/>
      <c r="AE24" s="16"/>
      <c r="AF24" s="16"/>
      <c r="AG24" s="17">
        <f>AG22+AG21</f>
        <v>8594</v>
      </c>
      <c r="AH24" s="17">
        <f>AH22+AH21</f>
        <v>8594</v>
      </c>
      <c r="AI24" s="17">
        <f>AI22+AI21</f>
        <v>8594</v>
      </c>
      <c r="AJ24" s="17">
        <f>AJ22+AJ21+AJ23</f>
        <v>11089</v>
      </c>
      <c r="AK24" s="17">
        <f>AK22+AK21+AK23</f>
        <v>15726</v>
      </c>
      <c r="AL24" s="17">
        <v>4638</v>
      </c>
    </row>
    <row r="25" spans="1:38" ht="12.75" customHeight="1">
      <c r="A25" s="15" t="s">
        <v>66</v>
      </c>
      <c r="B25" s="15"/>
      <c r="C25" s="169" t="s">
        <v>67</v>
      </c>
      <c r="D25" s="170"/>
      <c r="E25" s="170"/>
      <c r="F25" s="170"/>
      <c r="G25" s="170"/>
      <c r="H25" s="170"/>
      <c r="I25" s="170"/>
      <c r="J25" s="170"/>
      <c r="K25" s="170"/>
      <c r="L25" s="169"/>
      <c r="M25" s="170"/>
      <c r="N25" s="170"/>
      <c r="O25" s="170"/>
      <c r="P25" s="170"/>
      <c r="Q25" s="170"/>
      <c r="R25" s="170"/>
      <c r="S25" s="170"/>
      <c r="T25" s="170"/>
      <c r="U25" s="169"/>
      <c r="V25" s="170"/>
      <c r="W25" s="170"/>
      <c r="X25" s="170"/>
      <c r="Y25" s="170"/>
      <c r="Z25" s="170"/>
      <c r="AA25" s="170"/>
      <c r="AB25" s="170"/>
      <c r="AC25" s="16" t="s">
        <v>68</v>
      </c>
      <c r="AD25" s="16"/>
      <c r="AE25" s="16"/>
      <c r="AF25" s="16"/>
      <c r="AG25" s="17">
        <f>AG24+AG20</f>
        <v>29018</v>
      </c>
      <c r="AH25" s="17">
        <v>29018</v>
      </c>
      <c r="AI25" s="17">
        <f>AI24+AI20</f>
        <v>29018</v>
      </c>
      <c r="AJ25" s="17">
        <f>AJ24+AJ20</f>
        <v>40671</v>
      </c>
      <c r="AK25" s="17">
        <f>AK24+AK20</f>
        <v>45307</v>
      </c>
      <c r="AL25" s="17">
        <v>4638</v>
      </c>
    </row>
    <row r="26" spans="1:38" ht="12.75" customHeight="1">
      <c r="A26" s="15" t="s">
        <v>69</v>
      </c>
      <c r="B26" s="15"/>
      <c r="C26" s="169" t="s">
        <v>70</v>
      </c>
      <c r="D26" s="170"/>
      <c r="E26" s="170"/>
      <c r="F26" s="170"/>
      <c r="G26" s="170"/>
      <c r="H26" s="170"/>
      <c r="I26" s="170"/>
      <c r="J26" s="170"/>
      <c r="K26" s="170"/>
      <c r="L26" s="169"/>
      <c r="M26" s="170"/>
      <c r="N26" s="170"/>
      <c r="O26" s="170"/>
      <c r="P26" s="170"/>
      <c r="Q26" s="170"/>
      <c r="R26" s="170"/>
      <c r="S26" s="170"/>
      <c r="T26" s="170"/>
      <c r="U26" s="169"/>
      <c r="V26" s="170"/>
      <c r="W26" s="170"/>
      <c r="X26" s="170"/>
      <c r="Y26" s="170"/>
      <c r="Z26" s="170"/>
      <c r="AA26" s="170"/>
      <c r="AB26" s="170"/>
      <c r="AC26" s="16" t="s">
        <v>71</v>
      </c>
      <c r="AD26" s="16"/>
      <c r="AE26" s="16"/>
      <c r="AF26" s="16"/>
      <c r="AG26" s="17">
        <v>6743</v>
      </c>
      <c r="AH26" s="17">
        <v>6743</v>
      </c>
      <c r="AI26" s="17">
        <v>6743</v>
      </c>
      <c r="AJ26" s="17">
        <v>7489</v>
      </c>
      <c r="AK26" s="17">
        <v>8741</v>
      </c>
      <c r="AL26" s="17">
        <v>1252</v>
      </c>
    </row>
    <row r="27" spans="1:38" ht="12.75" customHeight="1">
      <c r="A27" s="3" t="s">
        <v>72</v>
      </c>
      <c r="B27" s="3"/>
      <c r="C27" s="167" t="s">
        <v>73</v>
      </c>
      <c r="D27" s="168"/>
      <c r="E27" s="168"/>
      <c r="F27" s="168"/>
      <c r="G27" s="168"/>
      <c r="H27" s="168"/>
      <c r="I27" s="168"/>
      <c r="J27" s="168"/>
      <c r="K27" s="168"/>
      <c r="L27" s="167"/>
      <c r="M27" s="168"/>
      <c r="N27" s="168"/>
      <c r="O27" s="168"/>
      <c r="P27" s="168"/>
      <c r="Q27" s="168"/>
      <c r="R27" s="168"/>
      <c r="S27" s="168"/>
      <c r="T27" s="168"/>
      <c r="U27" s="167"/>
      <c r="V27" s="168"/>
      <c r="W27" s="168"/>
      <c r="X27" s="168"/>
      <c r="Y27" s="168"/>
      <c r="Z27" s="168"/>
      <c r="AA27" s="168"/>
      <c r="AB27" s="168"/>
      <c r="AC27" s="11" t="s">
        <v>74</v>
      </c>
      <c r="AD27" s="11"/>
      <c r="AE27" s="11"/>
      <c r="AF27" s="11"/>
      <c r="AG27" s="14">
        <v>489</v>
      </c>
      <c r="AH27" s="14">
        <v>489</v>
      </c>
      <c r="AI27" s="14">
        <v>489</v>
      </c>
      <c r="AJ27" s="14">
        <v>237</v>
      </c>
      <c r="AK27" s="14">
        <v>236</v>
      </c>
      <c r="AL27" s="14"/>
    </row>
    <row r="28" spans="1:38" ht="12.75" customHeight="1">
      <c r="A28" s="3" t="s">
        <v>75</v>
      </c>
      <c r="B28" s="3"/>
      <c r="C28" s="167" t="s">
        <v>76</v>
      </c>
      <c r="D28" s="168"/>
      <c r="E28" s="168"/>
      <c r="F28" s="168"/>
      <c r="G28" s="168"/>
      <c r="H28" s="168"/>
      <c r="I28" s="168"/>
      <c r="J28" s="168"/>
      <c r="K28" s="168"/>
      <c r="L28" s="167"/>
      <c r="M28" s="168"/>
      <c r="N28" s="168"/>
      <c r="O28" s="168"/>
      <c r="P28" s="168"/>
      <c r="Q28" s="168"/>
      <c r="R28" s="168"/>
      <c r="S28" s="168"/>
      <c r="T28" s="168"/>
      <c r="U28" s="167"/>
      <c r="V28" s="168"/>
      <c r="W28" s="168"/>
      <c r="X28" s="168"/>
      <c r="Y28" s="168"/>
      <c r="Z28" s="168"/>
      <c r="AA28" s="168"/>
      <c r="AB28" s="168"/>
      <c r="AC28" s="11" t="s">
        <v>77</v>
      </c>
      <c r="AD28" s="11"/>
      <c r="AE28" s="11"/>
      <c r="AF28" s="11"/>
      <c r="AG28" s="14">
        <v>4505</v>
      </c>
      <c r="AH28" s="14">
        <v>4505</v>
      </c>
      <c r="AI28" s="14">
        <v>4505</v>
      </c>
      <c r="AJ28" s="14">
        <v>7486</v>
      </c>
      <c r="AK28" s="14">
        <v>7312</v>
      </c>
      <c r="AL28" s="14"/>
    </row>
    <row r="29" spans="1:38" ht="12.75" customHeight="1">
      <c r="A29" s="3" t="s">
        <v>78</v>
      </c>
      <c r="B29" s="3"/>
      <c r="C29" s="167" t="s">
        <v>79</v>
      </c>
      <c r="D29" s="168"/>
      <c r="E29" s="168"/>
      <c r="F29" s="168"/>
      <c r="G29" s="168"/>
      <c r="H29" s="168"/>
      <c r="I29" s="168"/>
      <c r="J29" s="168"/>
      <c r="K29" s="168"/>
      <c r="L29" s="167"/>
      <c r="M29" s="168"/>
      <c r="N29" s="168"/>
      <c r="O29" s="168"/>
      <c r="P29" s="168"/>
      <c r="Q29" s="168"/>
      <c r="R29" s="168"/>
      <c r="S29" s="168"/>
      <c r="T29" s="168"/>
      <c r="U29" s="167"/>
      <c r="V29" s="168"/>
      <c r="W29" s="168"/>
      <c r="X29" s="168"/>
      <c r="Y29" s="168"/>
      <c r="Z29" s="168"/>
      <c r="AA29" s="168"/>
      <c r="AB29" s="168"/>
      <c r="AC29" s="11" t="s">
        <v>80</v>
      </c>
      <c r="AD29" s="11"/>
      <c r="AE29" s="11"/>
      <c r="AF29" s="11"/>
      <c r="AG29" s="14"/>
      <c r="AH29" s="14"/>
      <c r="AI29" s="14"/>
      <c r="AJ29" s="14"/>
      <c r="AK29" s="14"/>
      <c r="AL29" s="14"/>
    </row>
    <row r="30" spans="1:38" ht="12.75" customHeight="1">
      <c r="A30" s="15" t="s">
        <v>81</v>
      </c>
      <c r="B30" s="15"/>
      <c r="C30" s="169" t="s">
        <v>82</v>
      </c>
      <c r="D30" s="170"/>
      <c r="E30" s="170"/>
      <c r="F30" s="170"/>
      <c r="G30" s="170"/>
      <c r="H30" s="170"/>
      <c r="I30" s="170"/>
      <c r="J30" s="170"/>
      <c r="K30" s="170"/>
      <c r="L30" s="169"/>
      <c r="M30" s="170"/>
      <c r="N30" s="170"/>
      <c r="O30" s="170"/>
      <c r="P30" s="170"/>
      <c r="Q30" s="170"/>
      <c r="R30" s="170"/>
      <c r="S30" s="170"/>
      <c r="T30" s="170"/>
      <c r="U30" s="169"/>
      <c r="V30" s="170"/>
      <c r="W30" s="170"/>
      <c r="X30" s="170"/>
      <c r="Y30" s="170"/>
      <c r="Z30" s="170"/>
      <c r="AA30" s="170"/>
      <c r="AB30" s="170"/>
      <c r="AC30" s="16" t="s">
        <v>83</v>
      </c>
      <c r="AD30" s="16"/>
      <c r="AE30" s="16"/>
      <c r="AF30" s="16"/>
      <c r="AG30" s="17">
        <f>AG27+AG28</f>
        <v>4994</v>
      </c>
      <c r="AH30" s="17">
        <f>AH27+AH28</f>
        <v>4994</v>
      </c>
      <c r="AI30" s="17">
        <f>AI27+AI28</f>
        <v>4994</v>
      </c>
      <c r="AJ30" s="17">
        <f>AJ29+AJ28+AJ27</f>
        <v>7723</v>
      </c>
      <c r="AK30" s="17">
        <f>AK27+AK28</f>
        <v>7548</v>
      </c>
      <c r="AL30" s="17"/>
    </row>
    <row r="31" spans="1:38" ht="12.75" customHeight="1">
      <c r="A31" s="3" t="s">
        <v>84</v>
      </c>
      <c r="B31" s="3"/>
      <c r="C31" s="167" t="s">
        <v>85</v>
      </c>
      <c r="D31" s="168"/>
      <c r="E31" s="168"/>
      <c r="F31" s="168"/>
      <c r="G31" s="168"/>
      <c r="H31" s="168"/>
      <c r="I31" s="168"/>
      <c r="J31" s="168"/>
      <c r="K31" s="168"/>
      <c r="L31" s="167"/>
      <c r="M31" s="168"/>
      <c r="N31" s="168"/>
      <c r="O31" s="168"/>
      <c r="P31" s="168"/>
      <c r="Q31" s="168"/>
      <c r="R31" s="168"/>
      <c r="S31" s="168"/>
      <c r="T31" s="168"/>
      <c r="U31" s="167"/>
      <c r="V31" s="168"/>
      <c r="W31" s="168"/>
      <c r="X31" s="168"/>
      <c r="Y31" s="168"/>
      <c r="Z31" s="168"/>
      <c r="AA31" s="168"/>
      <c r="AB31" s="168"/>
      <c r="AC31" s="11" t="s">
        <v>86</v>
      </c>
      <c r="AD31" s="11"/>
      <c r="AE31" s="11"/>
      <c r="AF31" s="11"/>
      <c r="AG31" s="14">
        <v>281</v>
      </c>
      <c r="AH31" s="14">
        <v>281</v>
      </c>
      <c r="AI31" s="14">
        <v>281</v>
      </c>
      <c r="AJ31" s="14">
        <v>222</v>
      </c>
      <c r="AK31" s="14">
        <v>221</v>
      </c>
      <c r="AL31" s="14"/>
    </row>
    <row r="32" spans="1:38" ht="12.75" customHeight="1">
      <c r="A32" s="3" t="s">
        <v>87</v>
      </c>
      <c r="B32" s="3"/>
      <c r="C32" s="167" t="s">
        <v>88</v>
      </c>
      <c r="D32" s="168"/>
      <c r="E32" s="168"/>
      <c r="F32" s="168"/>
      <c r="G32" s="168"/>
      <c r="H32" s="168"/>
      <c r="I32" s="168"/>
      <c r="J32" s="168"/>
      <c r="K32" s="168"/>
      <c r="L32" s="167"/>
      <c r="M32" s="168"/>
      <c r="N32" s="168"/>
      <c r="O32" s="168"/>
      <c r="P32" s="168"/>
      <c r="Q32" s="168"/>
      <c r="R32" s="168"/>
      <c r="S32" s="168"/>
      <c r="T32" s="168"/>
      <c r="U32" s="167"/>
      <c r="V32" s="168"/>
      <c r="W32" s="168"/>
      <c r="X32" s="168"/>
      <c r="Y32" s="168"/>
      <c r="Z32" s="168"/>
      <c r="AA32" s="168"/>
      <c r="AB32" s="168"/>
      <c r="AC32" s="11" t="s">
        <v>89</v>
      </c>
      <c r="AD32" s="11"/>
      <c r="AE32" s="11"/>
      <c r="AF32" s="11"/>
      <c r="AG32" s="14">
        <v>180</v>
      </c>
      <c r="AH32" s="14">
        <v>180</v>
      </c>
      <c r="AI32" s="14">
        <v>180</v>
      </c>
      <c r="AJ32" s="14">
        <v>219</v>
      </c>
      <c r="AK32" s="14">
        <v>219</v>
      </c>
      <c r="AL32" s="14"/>
    </row>
    <row r="33" spans="1:38" ht="12.75" customHeight="1">
      <c r="A33" s="15" t="s">
        <v>90</v>
      </c>
      <c r="B33" s="15"/>
      <c r="C33" s="169" t="s">
        <v>91</v>
      </c>
      <c r="D33" s="170"/>
      <c r="E33" s="170"/>
      <c r="F33" s="170"/>
      <c r="G33" s="170"/>
      <c r="H33" s="170"/>
      <c r="I33" s="170"/>
      <c r="J33" s="170"/>
      <c r="K33" s="170"/>
      <c r="L33" s="169"/>
      <c r="M33" s="170"/>
      <c r="N33" s="170"/>
      <c r="O33" s="170"/>
      <c r="P33" s="170"/>
      <c r="Q33" s="170"/>
      <c r="R33" s="170"/>
      <c r="S33" s="170"/>
      <c r="T33" s="170"/>
      <c r="U33" s="169"/>
      <c r="V33" s="170"/>
      <c r="W33" s="170"/>
      <c r="X33" s="170"/>
      <c r="Y33" s="170"/>
      <c r="Z33" s="170"/>
      <c r="AA33" s="170"/>
      <c r="AB33" s="170"/>
      <c r="AC33" s="16" t="s">
        <v>92</v>
      </c>
      <c r="AD33" s="16"/>
      <c r="AE33" s="16"/>
      <c r="AF33" s="16"/>
      <c r="AG33" s="17">
        <f>AG31+AG32</f>
        <v>461</v>
      </c>
      <c r="AH33" s="17">
        <f>AH31+AH32</f>
        <v>461</v>
      </c>
      <c r="AI33" s="17">
        <f>AI31+AI32</f>
        <v>461</v>
      </c>
      <c r="AJ33" s="17">
        <f>AJ31+AJ32</f>
        <v>441</v>
      </c>
      <c r="AK33" s="17">
        <f>AK31+AK32</f>
        <v>440</v>
      </c>
      <c r="AL33" s="17"/>
    </row>
    <row r="34" spans="1:38" ht="12.75" customHeight="1">
      <c r="A34" s="3" t="s">
        <v>93</v>
      </c>
      <c r="B34" s="3"/>
      <c r="C34" s="167" t="s">
        <v>94</v>
      </c>
      <c r="D34" s="168"/>
      <c r="E34" s="168"/>
      <c r="F34" s="168"/>
      <c r="G34" s="168"/>
      <c r="H34" s="168"/>
      <c r="I34" s="168"/>
      <c r="J34" s="168"/>
      <c r="K34" s="168"/>
      <c r="L34" s="167"/>
      <c r="M34" s="168"/>
      <c r="N34" s="168"/>
      <c r="O34" s="168"/>
      <c r="P34" s="168"/>
      <c r="Q34" s="168"/>
      <c r="R34" s="168"/>
      <c r="S34" s="168"/>
      <c r="T34" s="168"/>
      <c r="U34" s="167"/>
      <c r="V34" s="168"/>
      <c r="W34" s="168"/>
      <c r="X34" s="168"/>
      <c r="Y34" s="168"/>
      <c r="Z34" s="168"/>
      <c r="AA34" s="168"/>
      <c r="AB34" s="168"/>
      <c r="AC34" s="11" t="s">
        <v>95</v>
      </c>
      <c r="AD34" s="11"/>
      <c r="AE34" s="11"/>
      <c r="AF34" s="11"/>
      <c r="AG34" s="14">
        <v>24695</v>
      </c>
      <c r="AH34" s="14">
        <v>24695</v>
      </c>
      <c r="AI34" s="14">
        <v>24695</v>
      </c>
      <c r="AJ34" s="14">
        <v>25549</v>
      </c>
      <c r="AK34" s="14">
        <v>25468</v>
      </c>
      <c r="AL34" s="14"/>
    </row>
    <row r="35" spans="1:38" ht="12.75" customHeight="1">
      <c r="A35" s="3" t="s">
        <v>96</v>
      </c>
      <c r="B35" s="3"/>
      <c r="C35" s="167" t="s">
        <v>97</v>
      </c>
      <c r="D35" s="168"/>
      <c r="E35" s="168"/>
      <c r="F35" s="168"/>
      <c r="G35" s="168"/>
      <c r="H35" s="168"/>
      <c r="I35" s="168"/>
      <c r="J35" s="168"/>
      <c r="K35" s="168"/>
      <c r="L35" s="167"/>
      <c r="M35" s="168"/>
      <c r="N35" s="168"/>
      <c r="O35" s="168"/>
      <c r="P35" s="168"/>
      <c r="Q35" s="168"/>
      <c r="R35" s="168"/>
      <c r="S35" s="168"/>
      <c r="T35" s="168"/>
      <c r="U35" s="167"/>
      <c r="V35" s="168"/>
      <c r="W35" s="168"/>
      <c r="X35" s="168"/>
      <c r="Y35" s="168"/>
      <c r="Z35" s="168"/>
      <c r="AA35" s="168"/>
      <c r="AB35" s="168"/>
      <c r="AC35" s="11" t="s">
        <v>98</v>
      </c>
      <c r="AD35" s="11"/>
      <c r="AE35" s="11"/>
      <c r="AF35" s="11"/>
      <c r="AG35" s="14">
        <v>11402</v>
      </c>
      <c r="AH35" s="14">
        <v>11402</v>
      </c>
      <c r="AI35" s="14">
        <v>11402</v>
      </c>
      <c r="AJ35" s="14">
        <v>13842</v>
      </c>
      <c r="AK35" s="14">
        <v>13842</v>
      </c>
      <c r="AL35" s="14"/>
    </row>
    <row r="36" spans="1:38" ht="12.75" customHeight="1">
      <c r="A36" s="3" t="s">
        <v>99</v>
      </c>
      <c r="B36" s="3"/>
      <c r="C36" s="167" t="s">
        <v>100</v>
      </c>
      <c r="D36" s="168"/>
      <c r="E36" s="168"/>
      <c r="F36" s="168"/>
      <c r="G36" s="168"/>
      <c r="H36" s="168"/>
      <c r="I36" s="168"/>
      <c r="J36" s="168"/>
      <c r="K36" s="168"/>
      <c r="L36" s="167"/>
      <c r="M36" s="168"/>
      <c r="N36" s="168"/>
      <c r="O36" s="168"/>
      <c r="P36" s="168"/>
      <c r="Q36" s="168"/>
      <c r="R36" s="168"/>
      <c r="S36" s="168"/>
      <c r="T36" s="168"/>
      <c r="U36" s="167"/>
      <c r="V36" s="168"/>
      <c r="W36" s="168"/>
      <c r="X36" s="168"/>
      <c r="Y36" s="168"/>
      <c r="Z36" s="168"/>
      <c r="AA36" s="168"/>
      <c r="AB36" s="168"/>
      <c r="AC36" s="11" t="s">
        <v>101</v>
      </c>
      <c r="AD36" s="11"/>
      <c r="AE36" s="11"/>
      <c r="AF36" s="11"/>
      <c r="AG36" s="14"/>
      <c r="AH36" s="14"/>
      <c r="AI36" s="14"/>
      <c r="AJ36" s="14"/>
      <c r="AK36" s="14"/>
      <c r="AL36" s="14"/>
    </row>
    <row r="37" spans="1:38" ht="12.75" customHeight="1">
      <c r="A37" s="3" t="s">
        <v>102</v>
      </c>
      <c r="B37" s="3"/>
      <c r="C37" s="167" t="s">
        <v>103</v>
      </c>
      <c r="D37" s="168"/>
      <c r="E37" s="168"/>
      <c r="F37" s="168"/>
      <c r="G37" s="168"/>
      <c r="H37" s="168"/>
      <c r="I37" s="168"/>
      <c r="J37" s="168"/>
      <c r="K37" s="168"/>
      <c r="L37" s="167"/>
      <c r="M37" s="168"/>
      <c r="N37" s="168"/>
      <c r="O37" s="168"/>
      <c r="P37" s="168"/>
      <c r="Q37" s="168"/>
      <c r="R37" s="168"/>
      <c r="S37" s="168"/>
      <c r="T37" s="168"/>
      <c r="U37" s="167"/>
      <c r="V37" s="168"/>
      <c r="W37" s="168"/>
      <c r="X37" s="168"/>
      <c r="Y37" s="168"/>
      <c r="Z37" s="168"/>
      <c r="AA37" s="168"/>
      <c r="AB37" s="168"/>
      <c r="AC37" s="11" t="s">
        <v>104</v>
      </c>
      <c r="AD37" s="11"/>
      <c r="AE37" s="11"/>
      <c r="AF37" s="11"/>
      <c r="AG37" s="14">
        <v>1607</v>
      </c>
      <c r="AH37" s="14">
        <v>1607</v>
      </c>
      <c r="AI37" s="14">
        <v>1607</v>
      </c>
      <c r="AJ37" s="14">
        <v>4020</v>
      </c>
      <c r="AK37" s="14">
        <v>3989</v>
      </c>
      <c r="AL37" s="14"/>
    </row>
    <row r="38" spans="1:38" ht="12.75" customHeight="1">
      <c r="A38" s="3" t="s">
        <v>105</v>
      </c>
      <c r="B38" s="3"/>
      <c r="C38" s="167" t="s">
        <v>106</v>
      </c>
      <c r="D38" s="168"/>
      <c r="E38" s="168"/>
      <c r="F38" s="168"/>
      <c r="G38" s="168"/>
      <c r="H38" s="168"/>
      <c r="I38" s="168"/>
      <c r="J38" s="168"/>
      <c r="K38" s="168"/>
      <c r="L38" s="167"/>
      <c r="M38" s="168"/>
      <c r="N38" s="168"/>
      <c r="O38" s="168"/>
      <c r="P38" s="168"/>
      <c r="Q38" s="168"/>
      <c r="R38" s="168"/>
      <c r="S38" s="168"/>
      <c r="T38" s="168"/>
      <c r="U38" s="167"/>
      <c r="V38" s="168"/>
      <c r="W38" s="168"/>
      <c r="X38" s="168"/>
      <c r="Y38" s="168"/>
      <c r="Z38" s="168"/>
      <c r="AA38" s="168"/>
      <c r="AB38" s="168"/>
      <c r="AC38" s="11" t="s">
        <v>107</v>
      </c>
      <c r="AD38" s="11"/>
      <c r="AE38" s="11"/>
      <c r="AF38" s="11"/>
      <c r="AG38" s="14">
        <v>1800</v>
      </c>
      <c r="AH38" s="14">
        <v>1800</v>
      </c>
      <c r="AI38" s="14">
        <v>1800</v>
      </c>
      <c r="AJ38" s="14">
        <v>1708</v>
      </c>
      <c r="AK38" s="14">
        <v>1707</v>
      </c>
      <c r="AL38" s="14"/>
    </row>
    <row r="39" spans="1:38">
      <c r="A39" s="3" t="s">
        <v>108</v>
      </c>
      <c r="B39" s="3"/>
      <c r="C39" s="167" t="s">
        <v>109</v>
      </c>
      <c r="D39" s="168"/>
      <c r="E39" s="168"/>
      <c r="F39" s="168"/>
      <c r="G39" s="168"/>
      <c r="H39" s="168"/>
      <c r="I39" s="168"/>
      <c r="J39" s="168"/>
      <c r="K39" s="168"/>
      <c r="L39" s="167"/>
      <c r="M39" s="168"/>
      <c r="N39" s="168"/>
      <c r="O39" s="168"/>
      <c r="P39" s="168"/>
      <c r="Q39" s="168"/>
      <c r="R39" s="168"/>
      <c r="S39" s="168"/>
      <c r="T39" s="168"/>
      <c r="U39" s="167"/>
      <c r="V39" s="168"/>
      <c r="W39" s="168"/>
      <c r="X39" s="168"/>
      <c r="Y39" s="168"/>
      <c r="Z39" s="168"/>
      <c r="AA39" s="168"/>
      <c r="AB39" s="168"/>
      <c r="AC39" s="11" t="s">
        <v>110</v>
      </c>
      <c r="AD39" s="11"/>
      <c r="AE39" s="11"/>
      <c r="AF39" s="11"/>
      <c r="AG39" s="14"/>
      <c r="AH39" s="14"/>
      <c r="AI39" s="14"/>
      <c r="AJ39" s="14"/>
      <c r="AK39" s="14"/>
      <c r="AL39" s="14"/>
    </row>
    <row r="40" spans="1:38" ht="12.75" customHeight="1">
      <c r="A40" s="3" t="s">
        <v>111</v>
      </c>
      <c r="B40" s="3"/>
      <c r="C40" s="167" t="s">
        <v>112</v>
      </c>
      <c r="D40" s="168"/>
      <c r="E40" s="168"/>
      <c r="F40" s="168"/>
      <c r="G40" s="168"/>
      <c r="H40" s="168"/>
      <c r="I40" s="168"/>
      <c r="J40" s="168"/>
      <c r="K40" s="168"/>
      <c r="L40" s="167"/>
      <c r="M40" s="168"/>
      <c r="N40" s="168"/>
      <c r="O40" s="168"/>
      <c r="P40" s="168"/>
      <c r="Q40" s="168"/>
      <c r="R40" s="168"/>
      <c r="S40" s="168"/>
      <c r="T40" s="168"/>
      <c r="U40" s="167"/>
      <c r="V40" s="168"/>
      <c r="W40" s="168"/>
      <c r="X40" s="168"/>
      <c r="Y40" s="168"/>
      <c r="Z40" s="168"/>
      <c r="AA40" s="168"/>
      <c r="AB40" s="168"/>
      <c r="AC40" s="11" t="s">
        <v>113</v>
      </c>
      <c r="AD40" s="11"/>
      <c r="AE40" s="11"/>
      <c r="AF40" s="11"/>
      <c r="AG40" s="14">
        <v>13795</v>
      </c>
      <c r="AH40" s="14">
        <v>13795</v>
      </c>
      <c r="AI40" s="14">
        <v>13795</v>
      </c>
      <c r="AJ40" s="14">
        <v>14900</v>
      </c>
      <c r="AK40" s="14">
        <v>14807</v>
      </c>
      <c r="AL40" s="14"/>
    </row>
    <row r="41" spans="1:38" ht="12.75" customHeight="1">
      <c r="A41" s="15" t="s">
        <v>114</v>
      </c>
      <c r="B41" s="15"/>
      <c r="C41" s="169" t="s">
        <v>115</v>
      </c>
      <c r="D41" s="170"/>
      <c r="E41" s="170"/>
      <c r="F41" s="170"/>
      <c r="G41" s="170"/>
      <c r="H41" s="170"/>
      <c r="I41" s="170"/>
      <c r="J41" s="170"/>
      <c r="K41" s="170"/>
      <c r="L41" s="169"/>
      <c r="M41" s="170"/>
      <c r="N41" s="170"/>
      <c r="O41" s="170"/>
      <c r="P41" s="170"/>
      <c r="Q41" s="170"/>
      <c r="R41" s="170"/>
      <c r="S41" s="170"/>
      <c r="T41" s="170"/>
      <c r="U41" s="169"/>
      <c r="V41" s="170"/>
      <c r="W41" s="170"/>
      <c r="X41" s="170"/>
      <c r="Y41" s="170"/>
      <c r="Z41" s="170"/>
      <c r="AA41" s="170"/>
      <c r="AB41" s="170"/>
      <c r="AC41" s="16" t="s">
        <v>116</v>
      </c>
      <c r="AD41" s="16"/>
      <c r="AE41" s="16"/>
      <c r="AF41" s="16"/>
      <c r="AG41" s="17">
        <f>AG34+AG35+AG37+AG38+AG40</f>
        <v>53299</v>
      </c>
      <c r="AH41" s="17">
        <f>AH34+AH35+AH37+AH38+AH40</f>
        <v>53299</v>
      </c>
      <c r="AI41" s="17">
        <f>AI34+AI35+AI37+AI38+AI40</f>
        <v>53299</v>
      </c>
      <c r="AJ41" s="17">
        <f>AJ34+AJ35+AJ37+AJ38+AJ40</f>
        <v>60019</v>
      </c>
      <c r="AK41" s="17">
        <f>AK34+AK35+AK37+AK38+AK40</f>
        <v>59813</v>
      </c>
      <c r="AL41" s="17"/>
    </row>
    <row r="42" spans="1:38" ht="12.75" customHeight="1">
      <c r="A42" s="3" t="s">
        <v>117</v>
      </c>
      <c r="B42" s="3"/>
      <c r="C42" s="167" t="s">
        <v>118</v>
      </c>
      <c r="D42" s="168"/>
      <c r="E42" s="168"/>
      <c r="F42" s="168"/>
      <c r="G42" s="168"/>
      <c r="H42" s="168"/>
      <c r="I42" s="168"/>
      <c r="J42" s="168"/>
      <c r="K42" s="168"/>
      <c r="L42" s="167"/>
      <c r="M42" s="168"/>
      <c r="N42" s="168"/>
      <c r="O42" s="168"/>
      <c r="P42" s="168"/>
      <c r="Q42" s="168"/>
      <c r="R42" s="168"/>
      <c r="S42" s="168"/>
      <c r="T42" s="168"/>
      <c r="U42" s="167"/>
      <c r="V42" s="168"/>
      <c r="W42" s="168"/>
      <c r="X42" s="168"/>
      <c r="Y42" s="168"/>
      <c r="Z42" s="168"/>
      <c r="AA42" s="168"/>
      <c r="AB42" s="168"/>
      <c r="AC42" s="11" t="s">
        <v>119</v>
      </c>
      <c r="AD42" s="11"/>
      <c r="AE42" s="11"/>
      <c r="AF42" s="11"/>
      <c r="AG42" s="14"/>
      <c r="AH42" s="14"/>
      <c r="AI42" s="14"/>
      <c r="AJ42" s="14"/>
      <c r="AK42" s="14"/>
      <c r="AL42" s="14"/>
    </row>
    <row r="43" spans="1:38" ht="12.75" customHeight="1">
      <c r="A43" s="3" t="s">
        <v>120</v>
      </c>
      <c r="B43" s="3"/>
      <c r="C43" s="167" t="s">
        <v>121</v>
      </c>
      <c r="D43" s="168"/>
      <c r="E43" s="168"/>
      <c r="F43" s="168"/>
      <c r="G43" s="168"/>
      <c r="H43" s="168"/>
      <c r="I43" s="168"/>
      <c r="J43" s="168"/>
      <c r="K43" s="168"/>
      <c r="L43" s="167"/>
      <c r="M43" s="168"/>
      <c r="N43" s="168"/>
      <c r="O43" s="168"/>
      <c r="P43" s="168"/>
      <c r="Q43" s="168"/>
      <c r="R43" s="168"/>
      <c r="S43" s="168"/>
      <c r="T43" s="168"/>
      <c r="U43" s="167"/>
      <c r="V43" s="168"/>
      <c r="W43" s="168"/>
      <c r="X43" s="168"/>
      <c r="Y43" s="168"/>
      <c r="Z43" s="168"/>
      <c r="AA43" s="168"/>
      <c r="AB43" s="168"/>
      <c r="AC43" s="11" t="s">
        <v>122</v>
      </c>
      <c r="AD43" s="11"/>
      <c r="AE43" s="11"/>
      <c r="AF43" s="11"/>
      <c r="AG43" s="14"/>
      <c r="AH43" s="14"/>
      <c r="AI43" s="14"/>
      <c r="AJ43" s="14"/>
      <c r="AK43" s="14"/>
      <c r="AL43" s="14"/>
    </row>
    <row r="44" spans="1:38" ht="12.75" customHeight="1">
      <c r="A44" s="15" t="s">
        <v>123</v>
      </c>
      <c r="B44" s="15"/>
      <c r="C44" s="169" t="s">
        <v>124</v>
      </c>
      <c r="D44" s="170"/>
      <c r="E44" s="170"/>
      <c r="F44" s="170"/>
      <c r="G44" s="170"/>
      <c r="H44" s="170"/>
      <c r="I44" s="170"/>
      <c r="J44" s="170"/>
      <c r="K44" s="170"/>
      <c r="L44" s="169"/>
      <c r="M44" s="170"/>
      <c r="N44" s="170"/>
      <c r="O44" s="170"/>
      <c r="P44" s="170"/>
      <c r="Q44" s="170"/>
      <c r="R44" s="170"/>
      <c r="S44" s="170"/>
      <c r="T44" s="170"/>
      <c r="U44" s="169"/>
      <c r="V44" s="170"/>
      <c r="W44" s="170"/>
      <c r="X44" s="170"/>
      <c r="Y44" s="170"/>
      <c r="Z44" s="170"/>
      <c r="AA44" s="170"/>
      <c r="AB44" s="170"/>
      <c r="AC44" s="16" t="s">
        <v>125</v>
      </c>
      <c r="AD44" s="16"/>
      <c r="AE44" s="16"/>
      <c r="AF44" s="16"/>
      <c r="AG44" s="17"/>
      <c r="AH44" s="17"/>
      <c r="AI44" s="17"/>
      <c r="AJ44" s="17"/>
      <c r="AK44" s="17"/>
      <c r="AL44" s="17"/>
    </row>
    <row r="45" spans="1:38" ht="12.75" customHeight="1">
      <c r="A45" s="3" t="s">
        <v>126</v>
      </c>
      <c r="B45" s="3"/>
      <c r="C45" s="167" t="s">
        <v>127</v>
      </c>
      <c r="D45" s="168"/>
      <c r="E45" s="168"/>
      <c r="F45" s="168"/>
      <c r="G45" s="168"/>
      <c r="H45" s="168"/>
      <c r="I45" s="168"/>
      <c r="J45" s="168"/>
      <c r="K45" s="168"/>
      <c r="L45" s="167"/>
      <c r="M45" s="168"/>
      <c r="N45" s="168"/>
      <c r="O45" s="168"/>
      <c r="P45" s="168"/>
      <c r="Q45" s="168"/>
      <c r="R45" s="168"/>
      <c r="S45" s="168"/>
      <c r="T45" s="168"/>
      <c r="U45" s="167"/>
      <c r="V45" s="168"/>
      <c r="W45" s="168"/>
      <c r="X45" s="168"/>
      <c r="Y45" s="168"/>
      <c r="Z45" s="168"/>
      <c r="AA45" s="168"/>
      <c r="AB45" s="168"/>
      <c r="AC45" s="11" t="s">
        <v>128</v>
      </c>
      <c r="AD45" s="11"/>
      <c r="AE45" s="11"/>
      <c r="AF45" s="11"/>
      <c r="AG45" s="14"/>
      <c r="AH45" s="14">
        <v>15027</v>
      </c>
      <c r="AI45" s="14">
        <v>14348</v>
      </c>
      <c r="AJ45" s="14">
        <v>16285</v>
      </c>
      <c r="AK45" s="14">
        <v>16237</v>
      </c>
      <c r="AL45" s="14"/>
    </row>
    <row r="46" spans="1:38" ht="12.75" customHeight="1">
      <c r="A46" s="3" t="s">
        <v>129</v>
      </c>
      <c r="B46" s="3"/>
      <c r="C46" s="167" t="s">
        <v>130</v>
      </c>
      <c r="D46" s="168"/>
      <c r="E46" s="168"/>
      <c r="F46" s="168"/>
      <c r="G46" s="168"/>
      <c r="H46" s="168"/>
      <c r="I46" s="168"/>
      <c r="J46" s="168"/>
      <c r="K46" s="168"/>
      <c r="L46" s="167"/>
      <c r="M46" s="168"/>
      <c r="N46" s="168"/>
      <c r="O46" s="168"/>
      <c r="P46" s="168"/>
      <c r="Q46" s="168"/>
      <c r="R46" s="168"/>
      <c r="S46" s="168"/>
      <c r="T46" s="168"/>
      <c r="U46" s="167"/>
      <c r="V46" s="168"/>
      <c r="W46" s="168"/>
      <c r="X46" s="168"/>
      <c r="Y46" s="168"/>
      <c r="Z46" s="168"/>
      <c r="AA46" s="168"/>
      <c r="AB46" s="168"/>
      <c r="AC46" s="11" t="s">
        <v>131</v>
      </c>
      <c r="AD46" s="11"/>
      <c r="AE46" s="11"/>
      <c r="AF46" s="11"/>
      <c r="AG46" s="14">
        <v>15027</v>
      </c>
      <c r="AH46" s="14">
        <v>0</v>
      </c>
      <c r="AI46" s="14"/>
      <c r="AJ46" s="14"/>
      <c r="AK46" s="14"/>
      <c r="AL46" s="14"/>
    </row>
    <row r="47" spans="1:38" ht="12.75" customHeight="1">
      <c r="A47" s="3" t="s">
        <v>132</v>
      </c>
      <c r="B47" s="3"/>
      <c r="C47" s="167" t="s">
        <v>133</v>
      </c>
      <c r="D47" s="168"/>
      <c r="E47" s="168"/>
      <c r="F47" s="168"/>
      <c r="G47" s="168"/>
      <c r="H47" s="168"/>
      <c r="I47" s="168"/>
      <c r="J47" s="168"/>
      <c r="K47" s="168"/>
      <c r="L47" s="167"/>
      <c r="M47" s="168"/>
      <c r="N47" s="168"/>
      <c r="O47" s="168"/>
      <c r="P47" s="168"/>
      <c r="Q47" s="168"/>
      <c r="R47" s="168"/>
      <c r="S47" s="168"/>
      <c r="T47" s="168"/>
      <c r="U47" s="167"/>
      <c r="V47" s="168"/>
      <c r="W47" s="168"/>
      <c r="X47" s="168"/>
      <c r="Y47" s="168"/>
      <c r="Z47" s="168"/>
      <c r="AA47" s="168"/>
      <c r="AB47" s="168"/>
      <c r="AC47" s="11" t="s">
        <v>134</v>
      </c>
      <c r="AD47" s="11"/>
      <c r="AE47" s="11"/>
      <c r="AF47" s="11"/>
      <c r="AG47" s="14"/>
      <c r="AH47" s="14"/>
      <c r="AI47" s="14">
        <v>84</v>
      </c>
      <c r="AJ47" s="14">
        <v>84</v>
      </c>
      <c r="AK47" s="14">
        <v>84</v>
      </c>
      <c r="AL47" s="14"/>
    </row>
    <row r="48" spans="1:38" ht="12.75" customHeight="1">
      <c r="A48" s="3" t="s">
        <v>135</v>
      </c>
      <c r="B48" s="3"/>
      <c r="C48" s="167" t="s">
        <v>136</v>
      </c>
      <c r="D48" s="168"/>
      <c r="E48" s="168"/>
      <c r="F48" s="168"/>
      <c r="G48" s="168"/>
      <c r="H48" s="168"/>
      <c r="I48" s="168"/>
      <c r="J48" s="168"/>
      <c r="K48" s="168"/>
      <c r="L48" s="167"/>
      <c r="M48" s="168"/>
      <c r="N48" s="168"/>
      <c r="O48" s="168"/>
      <c r="P48" s="168"/>
      <c r="Q48" s="168"/>
      <c r="R48" s="168"/>
      <c r="S48" s="168"/>
      <c r="T48" s="168"/>
      <c r="U48" s="167"/>
      <c r="V48" s="168"/>
      <c r="W48" s="168"/>
      <c r="X48" s="168"/>
      <c r="Y48" s="168"/>
      <c r="Z48" s="168"/>
      <c r="AA48" s="168"/>
      <c r="AB48" s="168"/>
      <c r="AC48" s="11" t="s">
        <v>137</v>
      </c>
      <c r="AD48" s="11"/>
      <c r="AE48" s="11"/>
      <c r="AF48" s="11"/>
      <c r="AG48" s="14"/>
      <c r="AH48" s="14"/>
      <c r="AI48" s="14"/>
      <c r="AJ48" s="14"/>
      <c r="AK48" s="14"/>
      <c r="AL48" s="14"/>
    </row>
    <row r="49" spans="1:38" ht="12.75" customHeight="1">
      <c r="A49" s="3" t="s">
        <v>138</v>
      </c>
      <c r="B49" s="3"/>
      <c r="C49" s="167" t="s">
        <v>139</v>
      </c>
      <c r="D49" s="168"/>
      <c r="E49" s="168"/>
      <c r="F49" s="168"/>
      <c r="G49" s="168"/>
      <c r="H49" s="168"/>
      <c r="I49" s="168"/>
      <c r="J49" s="168"/>
      <c r="K49" s="168"/>
      <c r="L49" s="167"/>
      <c r="M49" s="168"/>
      <c r="N49" s="168"/>
      <c r="O49" s="168"/>
      <c r="P49" s="168"/>
      <c r="Q49" s="168"/>
      <c r="R49" s="168"/>
      <c r="S49" s="168"/>
      <c r="T49" s="168"/>
      <c r="U49" s="167"/>
      <c r="V49" s="168"/>
      <c r="W49" s="168"/>
      <c r="X49" s="168"/>
      <c r="Y49" s="168"/>
      <c r="Z49" s="168"/>
      <c r="AA49" s="168"/>
      <c r="AB49" s="168"/>
      <c r="AC49" s="11" t="s">
        <v>140</v>
      </c>
      <c r="AD49" s="11"/>
      <c r="AE49" s="11"/>
      <c r="AF49" s="11"/>
      <c r="AG49" s="14"/>
      <c r="AH49" s="14"/>
      <c r="AI49" s="14">
        <v>595</v>
      </c>
      <c r="AJ49" s="14">
        <v>1312</v>
      </c>
      <c r="AK49" s="14">
        <v>1312</v>
      </c>
      <c r="AL49" s="14"/>
    </row>
    <row r="50" spans="1:38" ht="12.75" customHeight="1">
      <c r="A50" s="15" t="s">
        <v>141</v>
      </c>
      <c r="B50" s="15"/>
      <c r="C50" s="169" t="s">
        <v>142</v>
      </c>
      <c r="D50" s="170"/>
      <c r="E50" s="170"/>
      <c r="F50" s="170"/>
      <c r="G50" s="170"/>
      <c r="H50" s="170"/>
      <c r="I50" s="170"/>
      <c r="J50" s="170"/>
      <c r="K50" s="170"/>
      <c r="L50" s="169"/>
      <c r="M50" s="170"/>
      <c r="N50" s="170"/>
      <c r="O50" s="170"/>
      <c r="P50" s="170"/>
      <c r="Q50" s="170"/>
      <c r="R50" s="170"/>
      <c r="S50" s="170"/>
      <c r="T50" s="170"/>
      <c r="U50" s="169"/>
      <c r="V50" s="170"/>
      <c r="W50" s="170"/>
      <c r="X50" s="170"/>
      <c r="Y50" s="170"/>
      <c r="Z50" s="170"/>
      <c r="AA50" s="170"/>
      <c r="AB50" s="170"/>
      <c r="AC50" s="16" t="s">
        <v>143</v>
      </c>
      <c r="AD50" s="16"/>
      <c r="AE50" s="16"/>
      <c r="AF50" s="16"/>
      <c r="AG50" s="17">
        <f>AG46</f>
        <v>15027</v>
      </c>
      <c r="AH50" s="17">
        <v>15027</v>
      </c>
      <c r="AI50" s="17">
        <f>AI45+AI47+AI49</f>
        <v>15027</v>
      </c>
      <c r="AJ50" s="17">
        <f>AJ45+AJ47+AJ49</f>
        <v>17681</v>
      </c>
      <c r="AK50" s="17">
        <f>AK45+AK47+AK49</f>
        <v>17633</v>
      </c>
      <c r="AL50" s="17"/>
    </row>
    <row r="51" spans="1:38" ht="12.75" customHeight="1">
      <c r="A51" s="15" t="s">
        <v>144</v>
      </c>
      <c r="B51" s="15"/>
      <c r="C51" s="169" t="s">
        <v>145</v>
      </c>
      <c r="D51" s="170"/>
      <c r="E51" s="170"/>
      <c r="F51" s="170"/>
      <c r="G51" s="170"/>
      <c r="H51" s="170"/>
      <c r="I51" s="170"/>
      <c r="J51" s="170"/>
      <c r="K51" s="170"/>
      <c r="L51" s="169"/>
      <c r="M51" s="170"/>
      <c r="N51" s="170"/>
      <c r="O51" s="170"/>
      <c r="P51" s="170"/>
      <c r="Q51" s="170"/>
      <c r="R51" s="170"/>
      <c r="S51" s="170"/>
      <c r="T51" s="170"/>
      <c r="U51" s="169"/>
      <c r="V51" s="170"/>
      <c r="W51" s="170"/>
      <c r="X51" s="170"/>
      <c r="Y51" s="170"/>
      <c r="Z51" s="170"/>
      <c r="AA51" s="170"/>
      <c r="AB51" s="170"/>
      <c r="AC51" s="16" t="s">
        <v>146</v>
      </c>
      <c r="AD51" s="16"/>
      <c r="AE51" s="16"/>
      <c r="AF51" s="16"/>
      <c r="AG51" s="17">
        <f>AG50+AG41+AG33+AG30</f>
        <v>73781</v>
      </c>
      <c r="AH51" s="17">
        <f>AH50+AH41+AH33+AH30</f>
        <v>73781</v>
      </c>
      <c r="AI51" s="17">
        <f>AI50+AI41+AI33+AI30</f>
        <v>73781</v>
      </c>
      <c r="AJ51" s="17">
        <f>AJ50+AJ41+AJ33+AJ30</f>
        <v>85864</v>
      </c>
      <c r="AK51" s="17">
        <f>AK50+AK41+AK33+AK30</f>
        <v>85434</v>
      </c>
      <c r="AL51" s="14"/>
    </row>
    <row r="52" spans="1:38" ht="12.75" customHeight="1">
      <c r="A52" s="3" t="s">
        <v>147</v>
      </c>
      <c r="B52" s="3"/>
      <c r="C52" s="167" t="s">
        <v>148</v>
      </c>
      <c r="D52" s="168"/>
      <c r="E52" s="168"/>
      <c r="F52" s="168"/>
      <c r="G52" s="168"/>
      <c r="H52" s="168"/>
      <c r="I52" s="168"/>
      <c r="J52" s="168"/>
      <c r="K52" s="168"/>
      <c r="L52" s="167"/>
      <c r="M52" s="168"/>
      <c r="N52" s="168"/>
      <c r="O52" s="168"/>
      <c r="P52" s="168"/>
      <c r="Q52" s="168"/>
      <c r="R52" s="168"/>
      <c r="S52" s="168"/>
      <c r="T52" s="168"/>
      <c r="U52" s="167"/>
      <c r="V52" s="168"/>
      <c r="W52" s="168"/>
      <c r="X52" s="168"/>
      <c r="Y52" s="168"/>
      <c r="Z52" s="168"/>
      <c r="AA52" s="168"/>
      <c r="AB52" s="168"/>
      <c r="AC52" s="11" t="s">
        <v>149</v>
      </c>
      <c r="AD52" s="11"/>
      <c r="AE52" s="11"/>
      <c r="AF52" s="11"/>
      <c r="AG52" s="14"/>
      <c r="AH52" s="14"/>
      <c r="AI52" s="14"/>
      <c r="AJ52" s="14"/>
      <c r="AK52" s="14"/>
      <c r="AL52" s="14"/>
    </row>
    <row r="53" spans="1:38" ht="12.75" customHeight="1">
      <c r="A53" s="3" t="s">
        <v>150</v>
      </c>
      <c r="B53" s="3"/>
      <c r="C53" s="167" t="s">
        <v>151</v>
      </c>
      <c r="D53" s="168"/>
      <c r="E53" s="168"/>
      <c r="F53" s="168"/>
      <c r="G53" s="168"/>
      <c r="H53" s="168"/>
      <c r="I53" s="168"/>
      <c r="J53" s="168"/>
      <c r="K53" s="168"/>
      <c r="L53" s="167"/>
      <c r="M53" s="168"/>
      <c r="N53" s="168"/>
      <c r="O53" s="168"/>
      <c r="P53" s="168"/>
      <c r="Q53" s="168"/>
      <c r="R53" s="168"/>
      <c r="S53" s="168"/>
      <c r="T53" s="168"/>
      <c r="U53" s="167"/>
      <c r="V53" s="168"/>
      <c r="W53" s="168"/>
      <c r="X53" s="168"/>
      <c r="Y53" s="168"/>
      <c r="Z53" s="168"/>
      <c r="AA53" s="168"/>
      <c r="AB53" s="168"/>
      <c r="AC53" s="11" t="s">
        <v>152</v>
      </c>
      <c r="AD53" s="11"/>
      <c r="AE53" s="11"/>
      <c r="AF53" s="11"/>
      <c r="AG53" s="14"/>
      <c r="AH53" s="14"/>
      <c r="AI53" s="14"/>
      <c r="AJ53" s="14">
        <v>545</v>
      </c>
      <c r="AK53" s="14">
        <v>545</v>
      </c>
      <c r="AL53" s="14"/>
    </row>
    <row r="54" spans="1:38" ht="12.75" customHeight="1">
      <c r="A54" s="3" t="s">
        <v>153</v>
      </c>
      <c r="B54" s="3"/>
      <c r="C54" s="167" t="s">
        <v>154</v>
      </c>
      <c r="D54" s="168"/>
      <c r="E54" s="168"/>
      <c r="F54" s="168"/>
      <c r="G54" s="168"/>
      <c r="H54" s="168"/>
      <c r="I54" s="168"/>
      <c r="J54" s="168"/>
      <c r="K54" s="168"/>
      <c r="L54" s="167"/>
      <c r="M54" s="168"/>
      <c r="N54" s="168"/>
      <c r="O54" s="168"/>
      <c r="P54" s="168"/>
      <c r="Q54" s="168"/>
      <c r="R54" s="168"/>
      <c r="S54" s="168"/>
      <c r="T54" s="168"/>
      <c r="U54" s="167"/>
      <c r="V54" s="168"/>
      <c r="W54" s="168"/>
      <c r="X54" s="168"/>
      <c r="Y54" s="168"/>
      <c r="Z54" s="168"/>
      <c r="AA54" s="168"/>
      <c r="AB54" s="168"/>
      <c r="AC54" s="11" t="s">
        <v>155</v>
      </c>
      <c r="AD54" s="11"/>
      <c r="AE54" s="11"/>
      <c r="AF54" s="11"/>
      <c r="AG54" s="14"/>
      <c r="AH54" s="14"/>
      <c r="AI54" s="14"/>
      <c r="AJ54" s="14">
        <v>400</v>
      </c>
      <c r="AK54" s="14">
        <v>400</v>
      </c>
      <c r="AL54" s="14"/>
    </row>
    <row r="55" spans="1:38" ht="12.75" customHeight="1">
      <c r="A55" s="3" t="s">
        <v>156</v>
      </c>
      <c r="B55" s="3"/>
      <c r="C55" s="167" t="s">
        <v>157</v>
      </c>
      <c r="D55" s="168"/>
      <c r="E55" s="168"/>
      <c r="F55" s="168"/>
      <c r="G55" s="168"/>
      <c r="H55" s="168"/>
      <c r="I55" s="168"/>
      <c r="J55" s="168"/>
      <c r="K55" s="168"/>
      <c r="L55" s="167"/>
      <c r="M55" s="168"/>
      <c r="N55" s="168"/>
      <c r="O55" s="168"/>
      <c r="P55" s="168"/>
      <c r="Q55" s="168"/>
      <c r="R55" s="168"/>
      <c r="S55" s="168"/>
      <c r="T55" s="168"/>
      <c r="U55" s="167"/>
      <c r="V55" s="168"/>
      <c r="W55" s="168"/>
      <c r="X55" s="168"/>
      <c r="Y55" s="168"/>
      <c r="Z55" s="168"/>
      <c r="AA55" s="168"/>
      <c r="AB55" s="168"/>
      <c r="AC55" s="11" t="s">
        <v>158</v>
      </c>
      <c r="AD55" s="11"/>
      <c r="AE55" s="11"/>
      <c r="AF55" s="11"/>
      <c r="AG55" s="14">
        <v>1400</v>
      </c>
      <c r="AH55" s="14">
        <v>1400</v>
      </c>
      <c r="AI55" s="14">
        <v>1400</v>
      </c>
      <c r="AJ55" s="14">
        <v>798</v>
      </c>
      <c r="AK55" s="14">
        <v>798</v>
      </c>
      <c r="AL55" s="14"/>
    </row>
    <row r="56" spans="1:38" ht="12.75" customHeight="1">
      <c r="A56" s="3" t="s">
        <v>159</v>
      </c>
      <c r="B56" s="3"/>
      <c r="C56" s="167" t="s">
        <v>160</v>
      </c>
      <c r="D56" s="168"/>
      <c r="E56" s="168"/>
      <c r="F56" s="168"/>
      <c r="G56" s="168"/>
      <c r="H56" s="168"/>
      <c r="I56" s="168"/>
      <c r="J56" s="168"/>
      <c r="K56" s="168"/>
      <c r="L56" s="167"/>
      <c r="M56" s="168"/>
      <c r="N56" s="168"/>
      <c r="O56" s="168"/>
      <c r="P56" s="168"/>
      <c r="Q56" s="168"/>
      <c r="R56" s="168"/>
      <c r="S56" s="168"/>
      <c r="T56" s="168"/>
      <c r="U56" s="167"/>
      <c r="V56" s="168"/>
      <c r="W56" s="168"/>
      <c r="X56" s="168"/>
      <c r="Y56" s="168"/>
      <c r="Z56" s="168"/>
      <c r="AA56" s="168"/>
      <c r="AB56" s="168"/>
      <c r="AC56" s="11" t="s">
        <v>161</v>
      </c>
      <c r="AD56" s="11"/>
      <c r="AE56" s="11"/>
      <c r="AF56" s="11"/>
      <c r="AG56" s="14"/>
      <c r="AH56" s="14"/>
      <c r="AI56" s="14"/>
      <c r="AJ56" s="14"/>
      <c r="AK56" s="14"/>
      <c r="AL56" s="14"/>
    </row>
    <row r="57" spans="1:38" ht="12.75" customHeight="1">
      <c r="A57" s="3" t="s">
        <v>162</v>
      </c>
      <c r="B57" s="3"/>
      <c r="C57" s="167" t="s">
        <v>163</v>
      </c>
      <c r="D57" s="168"/>
      <c r="E57" s="168"/>
      <c r="F57" s="168"/>
      <c r="G57" s="168"/>
      <c r="H57" s="168"/>
      <c r="I57" s="168"/>
      <c r="J57" s="168"/>
      <c r="K57" s="168"/>
      <c r="L57" s="167"/>
      <c r="M57" s="168"/>
      <c r="N57" s="168"/>
      <c r="O57" s="168"/>
      <c r="P57" s="168"/>
      <c r="Q57" s="168"/>
      <c r="R57" s="168"/>
      <c r="S57" s="168"/>
      <c r="T57" s="168"/>
      <c r="U57" s="167"/>
      <c r="V57" s="168"/>
      <c r="W57" s="168"/>
      <c r="X57" s="168"/>
      <c r="Y57" s="168"/>
      <c r="Z57" s="168"/>
      <c r="AA57" s="168"/>
      <c r="AB57" s="168"/>
      <c r="AC57" s="11" t="s">
        <v>164</v>
      </c>
      <c r="AD57" s="11"/>
      <c r="AE57" s="11"/>
      <c r="AF57" s="11"/>
      <c r="AG57" s="14"/>
      <c r="AH57" s="14"/>
      <c r="AI57" s="14"/>
      <c r="AJ57" s="14"/>
      <c r="AK57" s="14"/>
      <c r="AL57" s="14"/>
    </row>
    <row r="58" spans="1:38" ht="12.75" customHeight="1">
      <c r="A58" s="3" t="s">
        <v>165</v>
      </c>
      <c r="B58" s="3"/>
      <c r="C58" s="167" t="s">
        <v>166</v>
      </c>
      <c r="D58" s="168"/>
      <c r="E58" s="168"/>
      <c r="F58" s="168"/>
      <c r="G58" s="168"/>
      <c r="H58" s="168"/>
      <c r="I58" s="168"/>
      <c r="J58" s="168"/>
      <c r="K58" s="168"/>
      <c r="L58" s="167"/>
      <c r="M58" s="168"/>
      <c r="N58" s="168"/>
      <c r="O58" s="168"/>
      <c r="P58" s="168"/>
      <c r="Q58" s="168"/>
      <c r="R58" s="168"/>
      <c r="S58" s="168"/>
      <c r="T58" s="168"/>
      <c r="U58" s="167"/>
      <c r="V58" s="168"/>
      <c r="W58" s="168"/>
      <c r="X58" s="168"/>
      <c r="Y58" s="168"/>
      <c r="Z58" s="168"/>
      <c r="AA58" s="168"/>
      <c r="AB58" s="168"/>
      <c r="AC58" s="11" t="s">
        <v>167</v>
      </c>
      <c r="AD58" s="11"/>
      <c r="AE58" s="11"/>
      <c r="AF58" s="11"/>
      <c r="AG58" s="14"/>
      <c r="AH58" s="14"/>
      <c r="AI58" s="14"/>
      <c r="AJ58" s="14"/>
      <c r="AK58" s="14"/>
      <c r="AL58" s="14"/>
    </row>
    <row r="59" spans="1:38" ht="12.75" customHeight="1">
      <c r="A59" s="3" t="s">
        <v>168</v>
      </c>
      <c r="B59" s="3"/>
      <c r="C59" s="167" t="s">
        <v>169</v>
      </c>
      <c r="D59" s="168"/>
      <c r="E59" s="168"/>
      <c r="F59" s="168"/>
      <c r="G59" s="168"/>
      <c r="H59" s="168"/>
      <c r="I59" s="168"/>
      <c r="J59" s="168"/>
      <c r="K59" s="168"/>
      <c r="L59" s="167"/>
      <c r="M59" s="168"/>
      <c r="N59" s="168"/>
      <c r="O59" s="168"/>
      <c r="P59" s="168"/>
      <c r="Q59" s="168"/>
      <c r="R59" s="168"/>
      <c r="S59" s="168"/>
      <c r="T59" s="168"/>
      <c r="U59" s="167"/>
      <c r="V59" s="168"/>
      <c r="W59" s="168"/>
      <c r="X59" s="168"/>
      <c r="Y59" s="168"/>
      <c r="Z59" s="168"/>
      <c r="AA59" s="168"/>
      <c r="AB59" s="168"/>
      <c r="AC59" s="11" t="s">
        <v>170</v>
      </c>
      <c r="AD59" s="11"/>
      <c r="AE59" s="11"/>
      <c r="AF59" s="11"/>
      <c r="AG59" s="14">
        <v>1300</v>
      </c>
      <c r="AH59" s="14">
        <v>1300</v>
      </c>
      <c r="AI59" s="14">
        <v>1300</v>
      </c>
      <c r="AJ59" s="14">
        <v>2151</v>
      </c>
      <c r="AK59" s="14">
        <v>2151</v>
      </c>
      <c r="AL59" s="14"/>
    </row>
    <row r="60" spans="1:38" ht="12.75" customHeight="1">
      <c r="A60" s="15" t="s">
        <v>171</v>
      </c>
      <c r="B60" s="15"/>
      <c r="C60" s="169" t="s">
        <v>172</v>
      </c>
      <c r="D60" s="170"/>
      <c r="E60" s="170"/>
      <c r="F60" s="170"/>
      <c r="G60" s="170"/>
      <c r="H60" s="170"/>
      <c r="I60" s="170"/>
      <c r="J60" s="170"/>
      <c r="K60" s="170"/>
      <c r="L60" s="169"/>
      <c r="M60" s="170"/>
      <c r="N60" s="170"/>
      <c r="O60" s="170"/>
      <c r="P60" s="170"/>
      <c r="Q60" s="170"/>
      <c r="R60" s="170"/>
      <c r="S60" s="170"/>
      <c r="T60" s="170"/>
      <c r="U60" s="169"/>
      <c r="V60" s="170"/>
      <c r="W60" s="170"/>
      <c r="X60" s="170"/>
      <c r="Y60" s="170"/>
      <c r="Z60" s="170"/>
      <c r="AA60" s="170"/>
      <c r="AB60" s="170"/>
      <c r="AC60" s="16" t="s">
        <v>173</v>
      </c>
      <c r="AD60" s="16"/>
      <c r="AE60" s="16"/>
      <c r="AF60" s="16"/>
      <c r="AG60" s="17">
        <f>AG59+AG55</f>
        <v>2700</v>
      </c>
      <c r="AH60" s="17">
        <v>2700</v>
      </c>
      <c r="AI60" s="17">
        <v>2700</v>
      </c>
      <c r="AJ60" s="17">
        <f>AJ59+AJ55+AJ54+AJ53</f>
        <v>3894</v>
      </c>
      <c r="AK60" s="17">
        <f>AK59+AK55+AK54+AK53</f>
        <v>3894</v>
      </c>
      <c r="AL60" s="17"/>
    </row>
    <row r="61" spans="1:38" ht="12.75" customHeight="1">
      <c r="A61" s="3" t="s">
        <v>174</v>
      </c>
      <c r="B61" s="3"/>
      <c r="C61" s="167" t="s">
        <v>175</v>
      </c>
      <c r="D61" s="168"/>
      <c r="E61" s="168"/>
      <c r="F61" s="168"/>
      <c r="G61" s="168"/>
      <c r="H61" s="168"/>
      <c r="I61" s="168"/>
      <c r="J61" s="168"/>
      <c r="K61" s="168"/>
      <c r="L61" s="167"/>
      <c r="M61" s="168"/>
      <c r="N61" s="168"/>
      <c r="O61" s="168"/>
      <c r="P61" s="168"/>
      <c r="Q61" s="168"/>
      <c r="R61" s="168"/>
      <c r="S61" s="168"/>
      <c r="T61" s="168"/>
      <c r="U61" s="167"/>
      <c r="V61" s="168"/>
      <c r="W61" s="168"/>
      <c r="X61" s="168"/>
      <c r="Y61" s="168"/>
      <c r="Z61" s="168"/>
      <c r="AA61" s="168"/>
      <c r="AB61" s="168"/>
      <c r="AC61" s="11" t="s">
        <v>176</v>
      </c>
      <c r="AD61" s="11"/>
      <c r="AE61" s="11"/>
      <c r="AF61" s="11"/>
      <c r="AG61" s="14"/>
      <c r="AH61" s="14"/>
      <c r="AI61" s="14"/>
      <c r="AJ61" s="14"/>
      <c r="AK61" s="14"/>
      <c r="AL61" s="14"/>
    </row>
    <row r="62" spans="1:38" ht="12.75" customHeight="1">
      <c r="A62" s="3" t="s">
        <v>177</v>
      </c>
      <c r="B62" s="3"/>
      <c r="C62" s="167" t="s">
        <v>178</v>
      </c>
      <c r="D62" s="168"/>
      <c r="E62" s="168"/>
      <c r="F62" s="168"/>
      <c r="G62" s="168"/>
      <c r="H62" s="168"/>
      <c r="I62" s="168"/>
      <c r="J62" s="168"/>
      <c r="K62" s="168"/>
      <c r="L62" s="167"/>
      <c r="M62" s="168"/>
      <c r="N62" s="168"/>
      <c r="O62" s="168"/>
      <c r="P62" s="168"/>
      <c r="Q62" s="168"/>
      <c r="R62" s="168"/>
      <c r="S62" s="168"/>
      <c r="T62" s="168"/>
      <c r="U62" s="167"/>
      <c r="V62" s="168"/>
      <c r="W62" s="168"/>
      <c r="X62" s="168"/>
      <c r="Y62" s="168"/>
      <c r="Z62" s="168"/>
      <c r="AA62" s="168"/>
      <c r="AB62" s="168"/>
      <c r="AC62" s="11" t="s">
        <v>179</v>
      </c>
      <c r="AD62" s="11"/>
      <c r="AE62" s="11"/>
      <c r="AF62" s="11"/>
      <c r="AG62" s="14"/>
      <c r="AH62" s="14"/>
      <c r="AI62" s="14">
        <v>3159</v>
      </c>
      <c r="AJ62" s="14">
        <v>3159</v>
      </c>
      <c r="AK62" s="14">
        <v>3159</v>
      </c>
      <c r="AL62" s="14"/>
    </row>
    <row r="63" spans="1:38" ht="12.75" customHeight="1">
      <c r="A63" s="3" t="s">
        <v>180</v>
      </c>
      <c r="B63" s="3"/>
      <c r="C63" s="167" t="s">
        <v>181</v>
      </c>
      <c r="D63" s="168"/>
      <c r="E63" s="168"/>
      <c r="F63" s="168"/>
      <c r="G63" s="168"/>
      <c r="H63" s="168"/>
      <c r="I63" s="168"/>
      <c r="J63" s="168"/>
      <c r="K63" s="168"/>
      <c r="L63" s="167"/>
      <c r="M63" s="168"/>
      <c r="N63" s="168"/>
      <c r="O63" s="168"/>
      <c r="P63" s="168"/>
      <c r="Q63" s="168"/>
      <c r="R63" s="168"/>
      <c r="S63" s="168"/>
      <c r="T63" s="168"/>
      <c r="U63" s="167"/>
      <c r="V63" s="168"/>
      <c r="W63" s="168"/>
      <c r="X63" s="168"/>
      <c r="Y63" s="168"/>
      <c r="Z63" s="168"/>
      <c r="AA63" s="168"/>
      <c r="AB63" s="168"/>
      <c r="AC63" s="11" t="s">
        <v>182</v>
      </c>
      <c r="AD63" s="11"/>
      <c r="AE63" s="11"/>
      <c r="AF63" s="11"/>
      <c r="AG63" s="14"/>
      <c r="AH63" s="14"/>
      <c r="AI63" s="14"/>
      <c r="AJ63" s="14"/>
      <c r="AK63" s="14"/>
      <c r="AL63" s="14"/>
    </row>
    <row r="64" spans="1:38" ht="12.75" customHeight="1">
      <c r="A64" s="3" t="s">
        <v>183</v>
      </c>
      <c r="B64" s="3"/>
      <c r="C64" s="167" t="s">
        <v>184</v>
      </c>
      <c r="D64" s="168"/>
      <c r="E64" s="168"/>
      <c r="F64" s="168"/>
      <c r="G64" s="168"/>
      <c r="H64" s="168"/>
      <c r="I64" s="168"/>
      <c r="J64" s="168"/>
      <c r="K64" s="168"/>
      <c r="L64" s="167"/>
      <c r="M64" s="168"/>
      <c r="N64" s="168"/>
      <c r="O64" s="168"/>
      <c r="P64" s="168"/>
      <c r="Q64" s="168"/>
      <c r="R64" s="168"/>
      <c r="S64" s="168"/>
      <c r="T64" s="168"/>
      <c r="U64" s="167"/>
      <c r="V64" s="168"/>
      <c r="W64" s="168"/>
      <c r="X64" s="168"/>
      <c r="Y64" s="168"/>
      <c r="Z64" s="168"/>
      <c r="AA64" s="168"/>
      <c r="AB64" s="168"/>
      <c r="AC64" s="11" t="s">
        <v>185</v>
      </c>
      <c r="AD64" s="11"/>
      <c r="AE64" s="11"/>
      <c r="AF64" s="11"/>
      <c r="AG64" s="14"/>
      <c r="AH64" s="14"/>
      <c r="AI64" s="14"/>
      <c r="AJ64" s="14"/>
      <c r="AK64" s="14"/>
      <c r="AL64" s="14"/>
    </row>
    <row r="65" spans="1:38" ht="12.75" customHeight="1">
      <c r="A65" s="3" t="s">
        <v>186</v>
      </c>
      <c r="B65" s="3"/>
      <c r="C65" s="167" t="s">
        <v>187</v>
      </c>
      <c r="D65" s="168"/>
      <c r="E65" s="168"/>
      <c r="F65" s="168"/>
      <c r="G65" s="168"/>
      <c r="H65" s="168"/>
      <c r="I65" s="168"/>
      <c r="J65" s="168"/>
      <c r="K65" s="168"/>
      <c r="L65" s="167"/>
      <c r="M65" s="168"/>
      <c r="N65" s="168"/>
      <c r="O65" s="168"/>
      <c r="P65" s="168"/>
      <c r="Q65" s="168"/>
      <c r="R65" s="168"/>
      <c r="S65" s="168"/>
      <c r="T65" s="168"/>
      <c r="U65" s="167"/>
      <c r="V65" s="168"/>
      <c r="W65" s="168"/>
      <c r="X65" s="168"/>
      <c r="Y65" s="168"/>
      <c r="Z65" s="168"/>
      <c r="AA65" s="168"/>
      <c r="AB65" s="168"/>
      <c r="AC65" s="11" t="s">
        <v>188</v>
      </c>
      <c r="AD65" s="11"/>
      <c r="AE65" s="11"/>
      <c r="AF65" s="11"/>
      <c r="AG65" s="14"/>
      <c r="AH65" s="14"/>
      <c r="AI65" s="14"/>
      <c r="AJ65" s="14"/>
      <c r="AK65" s="14"/>
      <c r="AL65" s="14"/>
    </row>
    <row r="66" spans="1:38" ht="12.75" customHeight="1">
      <c r="A66" s="3" t="s">
        <v>189</v>
      </c>
      <c r="B66" s="3"/>
      <c r="C66" s="167" t="s">
        <v>190</v>
      </c>
      <c r="D66" s="168"/>
      <c r="E66" s="168"/>
      <c r="F66" s="168"/>
      <c r="G66" s="168"/>
      <c r="H66" s="168"/>
      <c r="I66" s="168"/>
      <c r="J66" s="168"/>
      <c r="K66" s="168"/>
      <c r="L66" s="167"/>
      <c r="M66" s="168"/>
      <c r="N66" s="168"/>
      <c r="O66" s="168"/>
      <c r="P66" s="168"/>
      <c r="Q66" s="168"/>
      <c r="R66" s="168"/>
      <c r="S66" s="168"/>
      <c r="T66" s="168"/>
      <c r="U66" s="167"/>
      <c r="V66" s="168"/>
      <c r="W66" s="168"/>
      <c r="X66" s="168"/>
      <c r="Y66" s="168"/>
      <c r="Z66" s="168"/>
      <c r="AA66" s="168"/>
      <c r="AB66" s="168"/>
      <c r="AC66" s="11" t="s">
        <v>191</v>
      </c>
      <c r="AD66" s="11"/>
      <c r="AE66" s="11"/>
      <c r="AF66" s="11"/>
      <c r="AG66" s="14">
        <v>175944</v>
      </c>
      <c r="AH66" s="14">
        <v>175944</v>
      </c>
      <c r="AI66" s="14">
        <v>169626</v>
      </c>
      <c r="AJ66" s="14">
        <v>145974</v>
      </c>
      <c r="AK66" s="14">
        <v>145974</v>
      </c>
      <c r="AL66" s="14"/>
    </row>
    <row r="67" spans="1:38" ht="12.75" customHeight="1">
      <c r="A67" s="3" t="s">
        <v>192</v>
      </c>
      <c r="B67" s="3"/>
      <c r="C67" s="167" t="s">
        <v>193</v>
      </c>
      <c r="D67" s="168"/>
      <c r="E67" s="168"/>
      <c r="F67" s="168"/>
      <c r="G67" s="168"/>
      <c r="H67" s="168"/>
      <c r="I67" s="168"/>
      <c r="J67" s="168"/>
      <c r="K67" s="168"/>
      <c r="L67" s="167"/>
      <c r="M67" s="168"/>
      <c r="N67" s="168"/>
      <c r="O67" s="168"/>
      <c r="P67" s="168"/>
      <c r="Q67" s="168"/>
      <c r="R67" s="168"/>
      <c r="S67" s="168"/>
      <c r="T67" s="168"/>
      <c r="U67" s="167"/>
      <c r="V67" s="168"/>
      <c r="W67" s="168"/>
      <c r="X67" s="168"/>
      <c r="Y67" s="168"/>
      <c r="Z67" s="168"/>
      <c r="AA67" s="168"/>
      <c r="AB67" s="168"/>
      <c r="AC67" s="11" t="s">
        <v>194</v>
      </c>
      <c r="AD67" s="11"/>
      <c r="AE67" s="11"/>
      <c r="AF67" s="11"/>
      <c r="AG67" s="14"/>
      <c r="AH67" s="14"/>
      <c r="AI67" s="14"/>
      <c r="AJ67" s="14"/>
      <c r="AK67" s="14"/>
      <c r="AL67" s="14"/>
    </row>
    <row r="68" spans="1:38" ht="12.75" customHeight="1">
      <c r="A68" s="3" t="s">
        <v>195</v>
      </c>
      <c r="B68" s="3"/>
      <c r="C68" s="167" t="s">
        <v>196</v>
      </c>
      <c r="D68" s="168"/>
      <c r="E68" s="168"/>
      <c r="F68" s="168"/>
      <c r="G68" s="168"/>
      <c r="H68" s="168"/>
      <c r="I68" s="168"/>
      <c r="J68" s="168"/>
      <c r="K68" s="168"/>
      <c r="L68" s="167"/>
      <c r="M68" s="168"/>
      <c r="N68" s="168"/>
      <c r="O68" s="168"/>
      <c r="P68" s="168"/>
      <c r="Q68" s="168"/>
      <c r="R68" s="168"/>
      <c r="S68" s="168"/>
      <c r="T68" s="168"/>
      <c r="U68" s="167"/>
      <c r="V68" s="168"/>
      <c r="W68" s="168"/>
      <c r="X68" s="168"/>
      <c r="Y68" s="168"/>
      <c r="Z68" s="168"/>
      <c r="AA68" s="168"/>
      <c r="AB68" s="168"/>
      <c r="AC68" s="11" t="s">
        <v>197</v>
      </c>
      <c r="AD68" s="11"/>
      <c r="AE68" s="11"/>
      <c r="AF68" s="11"/>
      <c r="AG68" s="14"/>
      <c r="AH68" s="14"/>
      <c r="AI68" s="14">
        <v>3159</v>
      </c>
      <c r="AJ68" s="14">
        <v>0</v>
      </c>
      <c r="AK68" s="14">
        <v>3159</v>
      </c>
      <c r="AL68" s="14"/>
    </row>
    <row r="69" spans="1:38" ht="12.75" customHeight="1">
      <c r="A69" s="3" t="s">
        <v>198</v>
      </c>
      <c r="B69" s="3"/>
      <c r="C69" s="167" t="s">
        <v>199</v>
      </c>
      <c r="D69" s="168"/>
      <c r="E69" s="168"/>
      <c r="F69" s="168"/>
      <c r="G69" s="168"/>
      <c r="H69" s="168"/>
      <c r="I69" s="168"/>
      <c r="J69" s="168"/>
      <c r="K69" s="168"/>
      <c r="L69" s="167"/>
      <c r="M69" s="168"/>
      <c r="N69" s="168"/>
      <c r="O69" s="168"/>
      <c r="P69" s="168"/>
      <c r="Q69" s="168"/>
      <c r="R69" s="168"/>
      <c r="S69" s="168"/>
      <c r="T69" s="168"/>
      <c r="U69" s="167"/>
      <c r="V69" s="168"/>
      <c r="W69" s="168"/>
      <c r="X69" s="168"/>
      <c r="Y69" s="168"/>
      <c r="Z69" s="168"/>
      <c r="AA69" s="168"/>
      <c r="AB69" s="168"/>
      <c r="AC69" s="11" t="s">
        <v>200</v>
      </c>
      <c r="AD69" s="11"/>
      <c r="AE69" s="11"/>
      <c r="AF69" s="11"/>
      <c r="AG69" s="14"/>
      <c r="AH69" s="14"/>
      <c r="AI69" s="14"/>
      <c r="AJ69" s="14"/>
      <c r="AK69" s="14"/>
      <c r="AL69" s="14"/>
    </row>
    <row r="70" spans="1:38">
      <c r="A70" s="3" t="s">
        <v>201</v>
      </c>
      <c r="B70" s="3"/>
      <c r="C70" s="167" t="s">
        <v>202</v>
      </c>
      <c r="D70" s="168"/>
      <c r="E70" s="168"/>
      <c r="F70" s="168"/>
      <c r="G70" s="168"/>
      <c r="H70" s="168"/>
      <c r="I70" s="168"/>
      <c r="J70" s="168"/>
      <c r="K70" s="168"/>
      <c r="L70" s="167"/>
      <c r="M70" s="168"/>
      <c r="N70" s="168"/>
      <c r="O70" s="168"/>
      <c r="P70" s="168"/>
      <c r="Q70" s="168"/>
      <c r="R70" s="168"/>
      <c r="S70" s="168"/>
      <c r="T70" s="168"/>
      <c r="U70" s="167"/>
      <c r="V70" s="168"/>
      <c r="W70" s="168"/>
      <c r="X70" s="168"/>
      <c r="Y70" s="168"/>
      <c r="Z70" s="168"/>
      <c r="AA70" s="168"/>
      <c r="AB70" s="168"/>
      <c r="AC70" s="11" t="s">
        <v>203</v>
      </c>
      <c r="AD70" s="11"/>
      <c r="AE70" s="11"/>
      <c r="AF70" s="11"/>
      <c r="AG70" s="14"/>
      <c r="AH70" s="14"/>
      <c r="AI70" s="14"/>
      <c r="AJ70" s="14"/>
      <c r="AK70" s="14"/>
      <c r="AL70" s="14"/>
    </row>
    <row r="71" spans="1:38" ht="12.75" customHeight="1">
      <c r="A71" s="3" t="s">
        <v>204</v>
      </c>
      <c r="B71" s="3"/>
      <c r="C71" s="167" t="s">
        <v>205</v>
      </c>
      <c r="D71" s="168"/>
      <c r="E71" s="168"/>
      <c r="F71" s="168"/>
      <c r="G71" s="168"/>
      <c r="H71" s="168"/>
      <c r="I71" s="168"/>
      <c r="J71" s="168"/>
      <c r="K71" s="168"/>
      <c r="L71" s="167"/>
      <c r="M71" s="168"/>
      <c r="N71" s="168"/>
      <c r="O71" s="168"/>
      <c r="P71" s="168"/>
      <c r="Q71" s="168"/>
      <c r="R71" s="168"/>
      <c r="S71" s="168"/>
      <c r="T71" s="168"/>
      <c r="U71" s="167"/>
      <c r="V71" s="168"/>
      <c r="W71" s="168"/>
      <c r="X71" s="168"/>
      <c r="Y71" s="168"/>
      <c r="Z71" s="168"/>
      <c r="AA71" s="168"/>
      <c r="AB71" s="168"/>
      <c r="AC71" s="11" t="s">
        <v>206</v>
      </c>
      <c r="AD71" s="11"/>
      <c r="AE71" s="11"/>
      <c r="AF71" s="11"/>
      <c r="AG71" s="14">
        <v>4200</v>
      </c>
      <c r="AH71" s="14">
        <v>4200</v>
      </c>
      <c r="AI71" s="14">
        <v>4200</v>
      </c>
      <c r="AJ71" s="14">
        <v>1755</v>
      </c>
      <c r="AK71" s="14">
        <v>1755</v>
      </c>
      <c r="AL71" s="14"/>
    </row>
    <row r="72" spans="1:38">
      <c r="A72" s="3" t="s">
        <v>207</v>
      </c>
      <c r="B72" s="3"/>
      <c r="C72" s="167" t="s">
        <v>208</v>
      </c>
      <c r="D72" s="168"/>
      <c r="E72" s="168"/>
      <c r="F72" s="168"/>
      <c r="G72" s="168"/>
      <c r="H72" s="168"/>
      <c r="I72" s="168"/>
      <c r="J72" s="168"/>
      <c r="K72" s="168"/>
      <c r="L72" s="167"/>
      <c r="M72" s="168"/>
      <c r="N72" s="168"/>
      <c r="O72" s="168"/>
      <c r="P72" s="168"/>
      <c r="Q72" s="168"/>
      <c r="R72" s="168"/>
      <c r="S72" s="168"/>
      <c r="T72" s="168"/>
      <c r="U72" s="167"/>
      <c r="V72" s="168"/>
      <c r="W72" s="168"/>
      <c r="X72" s="168"/>
      <c r="Y72" s="168"/>
      <c r="Z72" s="168"/>
      <c r="AA72" s="168"/>
      <c r="AB72" s="168"/>
      <c r="AC72" s="11" t="s">
        <v>209</v>
      </c>
      <c r="AD72" s="11"/>
      <c r="AE72" s="11"/>
      <c r="AF72" s="11"/>
      <c r="AG72" s="14">
        <v>7341</v>
      </c>
      <c r="AH72" s="14">
        <v>9146</v>
      </c>
      <c r="AI72" s="14">
        <v>14645</v>
      </c>
      <c r="AJ72" s="14">
        <v>21788</v>
      </c>
      <c r="AK72" s="14"/>
      <c r="AL72" s="14"/>
    </row>
    <row r="73" spans="1:38" ht="12.75" customHeight="1">
      <c r="A73" s="15" t="s">
        <v>210</v>
      </c>
      <c r="B73" s="15"/>
      <c r="C73" s="169" t="s">
        <v>211</v>
      </c>
      <c r="D73" s="170"/>
      <c r="E73" s="170"/>
      <c r="F73" s="170"/>
      <c r="G73" s="170"/>
      <c r="H73" s="170"/>
      <c r="I73" s="170"/>
      <c r="J73" s="170"/>
      <c r="K73" s="170"/>
      <c r="L73" s="169"/>
      <c r="M73" s="170"/>
      <c r="N73" s="170"/>
      <c r="O73" s="170"/>
      <c r="P73" s="170"/>
      <c r="Q73" s="170"/>
      <c r="R73" s="170"/>
      <c r="S73" s="170"/>
      <c r="T73" s="170"/>
      <c r="U73" s="169"/>
      <c r="V73" s="170"/>
      <c r="W73" s="170"/>
      <c r="X73" s="170"/>
      <c r="Y73" s="170"/>
      <c r="Z73" s="170"/>
      <c r="AA73" s="170"/>
      <c r="AB73" s="170"/>
      <c r="AC73" s="16" t="s">
        <v>212</v>
      </c>
      <c r="AD73" s="16"/>
      <c r="AE73" s="16"/>
      <c r="AF73" s="16"/>
      <c r="AG73" s="17">
        <f>AG72+AG71+AG66</f>
        <v>187485</v>
      </c>
      <c r="AH73" s="17">
        <f>AH72+AH71+AH66</f>
        <v>189290</v>
      </c>
      <c r="AI73" s="17">
        <f>AI72+AI71+AI66+AI68+AI62</f>
        <v>194789</v>
      </c>
      <c r="AJ73" s="17">
        <f>AJ62+AJ66+AJ71+AJ72</f>
        <v>172676</v>
      </c>
      <c r="AK73" s="17">
        <f>AK62+AK66+AK71+AK72</f>
        <v>150888</v>
      </c>
      <c r="AL73" s="17"/>
    </row>
    <row r="74" spans="1:38">
      <c r="A74" s="3" t="s">
        <v>213</v>
      </c>
      <c r="B74" s="3"/>
      <c r="C74" s="167" t="s">
        <v>214</v>
      </c>
      <c r="D74" s="168"/>
      <c r="E74" s="168"/>
      <c r="F74" s="168"/>
      <c r="G74" s="168"/>
      <c r="H74" s="168"/>
      <c r="I74" s="168"/>
      <c r="J74" s="168"/>
      <c r="K74" s="168"/>
      <c r="L74" s="167"/>
      <c r="M74" s="168"/>
      <c r="N74" s="168"/>
      <c r="O74" s="168"/>
      <c r="P74" s="168"/>
      <c r="Q74" s="168"/>
      <c r="R74" s="168"/>
      <c r="S74" s="168"/>
      <c r="T74" s="168"/>
      <c r="U74" s="167"/>
      <c r="V74" s="168"/>
      <c r="W74" s="168"/>
      <c r="X74" s="168"/>
      <c r="Y74" s="168"/>
      <c r="Z74" s="168"/>
      <c r="AA74" s="168"/>
      <c r="AB74" s="168"/>
      <c r="AC74" s="11" t="s">
        <v>215</v>
      </c>
      <c r="AD74" s="11"/>
      <c r="AE74" s="11"/>
      <c r="AF74" s="11"/>
      <c r="AG74" s="14"/>
      <c r="AH74" s="14"/>
      <c r="AI74" s="14"/>
      <c r="AJ74" s="14"/>
      <c r="AK74" s="14"/>
      <c r="AL74" s="14"/>
    </row>
    <row r="75" spans="1:38">
      <c r="A75" s="3" t="s">
        <v>216</v>
      </c>
      <c r="B75" s="3"/>
      <c r="C75" s="167" t="s">
        <v>217</v>
      </c>
      <c r="D75" s="168"/>
      <c r="E75" s="168"/>
      <c r="F75" s="168"/>
      <c r="G75" s="168"/>
      <c r="H75" s="168"/>
      <c r="I75" s="168"/>
      <c r="J75" s="168"/>
      <c r="K75" s="168"/>
      <c r="L75" s="167"/>
      <c r="M75" s="168"/>
      <c r="N75" s="168"/>
      <c r="O75" s="168"/>
      <c r="P75" s="168"/>
      <c r="Q75" s="168"/>
      <c r="R75" s="168"/>
      <c r="S75" s="168"/>
      <c r="T75" s="168"/>
      <c r="U75" s="167"/>
      <c r="V75" s="168"/>
      <c r="W75" s="168"/>
      <c r="X75" s="168"/>
      <c r="Y75" s="168"/>
      <c r="Z75" s="168"/>
      <c r="AA75" s="168"/>
      <c r="AB75" s="168"/>
      <c r="AC75" s="11" t="s">
        <v>218</v>
      </c>
      <c r="AD75" s="11"/>
      <c r="AE75" s="11"/>
      <c r="AF75" s="11"/>
      <c r="AG75" s="14"/>
      <c r="AH75" s="14"/>
      <c r="AI75" s="14"/>
      <c r="AJ75" s="14"/>
      <c r="AK75" s="14"/>
      <c r="AL75" s="14"/>
    </row>
    <row r="76" spans="1:38">
      <c r="A76" s="3" t="s">
        <v>219</v>
      </c>
      <c r="B76" s="3"/>
      <c r="C76" s="167" t="s">
        <v>220</v>
      </c>
      <c r="D76" s="168"/>
      <c r="E76" s="168"/>
      <c r="F76" s="168"/>
      <c r="G76" s="168"/>
      <c r="H76" s="168"/>
      <c r="I76" s="168"/>
      <c r="J76" s="168"/>
      <c r="K76" s="168"/>
      <c r="L76" s="167"/>
      <c r="M76" s="168"/>
      <c r="N76" s="168"/>
      <c r="O76" s="168"/>
      <c r="P76" s="168"/>
      <c r="Q76" s="168"/>
      <c r="R76" s="168"/>
      <c r="S76" s="168"/>
      <c r="T76" s="168"/>
      <c r="U76" s="167"/>
      <c r="V76" s="168"/>
      <c r="W76" s="168"/>
      <c r="X76" s="168"/>
      <c r="Y76" s="168"/>
      <c r="Z76" s="168"/>
      <c r="AA76" s="168"/>
      <c r="AB76" s="168"/>
      <c r="AC76" s="11" t="s">
        <v>221</v>
      </c>
      <c r="AD76" s="11"/>
      <c r="AE76" s="11"/>
      <c r="AF76" s="11"/>
      <c r="AG76" s="14"/>
      <c r="AH76" s="14"/>
      <c r="AI76" s="14">
        <v>276</v>
      </c>
      <c r="AJ76" s="14">
        <v>1371</v>
      </c>
      <c r="AK76" s="14">
        <v>1371</v>
      </c>
      <c r="AL76" s="14"/>
    </row>
    <row r="77" spans="1:38">
      <c r="A77" s="3" t="s">
        <v>222</v>
      </c>
      <c r="B77" s="3"/>
      <c r="C77" s="167" t="s">
        <v>223</v>
      </c>
      <c r="D77" s="168"/>
      <c r="E77" s="168"/>
      <c r="F77" s="168"/>
      <c r="G77" s="168"/>
      <c r="H77" s="168"/>
      <c r="I77" s="168"/>
      <c r="J77" s="168"/>
      <c r="K77" s="168"/>
      <c r="L77" s="167"/>
      <c r="M77" s="168"/>
      <c r="N77" s="168"/>
      <c r="O77" s="168"/>
      <c r="P77" s="168"/>
      <c r="Q77" s="168"/>
      <c r="R77" s="168"/>
      <c r="S77" s="168"/>
      <c r="T77" s="168"/>
      <c r="U77" s="167"/>
      <c r="V77" s="168"/>
      <c r="W77" s="168"/>
      <c r="X77" s="168"/>
      <c r="Y77" s="168"/>
      <c r="Z77" s="168"/>
      <c r="AA77" s="168"/>
      <c r="AB77" s="168"/>
      <c r="AC77" s="11" t="s">
        <v>224</v>
      </c>
      <c r="AD77" s="11"/>
      <c r="AE77" s="11"/>
      <c r="AF77" s="11"/>
      <c r="AG77" s="14"/>
      <c r="AH77" s="14"/>
      <c r="AI77" s="14">
        <v>1093</v>
      </c>
      <c r="AJ77" s="14">
        <v>1486</v>
      </c>
      <c r="AK77" s="14">
        <v>1486</v>
      </c>
      <c r="AL77" s="14"/>
    </row>
    <row r="78" spans="1:38">
      <c r="A78" s="3" t="s">
        <v>225</v>
      </c>
      <c r="B78" s="3"/>
      <c r="C78" s="167" t="s">
        <v>226</v>
      </c>
      <c r="D78" s="168"/>
      <c r="E78" s="168"/>
      <c r="F78" s="168"/>
      <c r="G78" s="168"/>
      <c r="H78" s="168"/>
      <c r="I78" s="168"/>
      <c r="J78" s="168"/>
      <c r="K78" s="168"/>
      <c r="L78" s="167"/>
      <c r="M78" s="168"/>
      <c r="N78" s="168"/>
      <c r="O78" s="168"/>
      <c r="P78" s="168"/>
      <c r="Q78" s="168"/>
      <c r="R78" s="168"/>
      <c r="S78" s="168"/>
      <c r="T78" s="168"/>
      <c r="U78" s="167"/>
      <c r="V78" s="168"/>
      <c r="W78" s="168"/>
      <c r="X78" s="168"/>
      <c r="Y78" s="168"/>
      <c r="Z78" s="168"/>
      <c r="AA78" s="168"/>
      <c r="AB78" s="168"/>
      <c r="AC78" s="11" t="s">
        <v>227</v>
      </c>
      <c r="AD78" s="11"/>
      <c r="AE78" s="11"/>
      <c r="AF78" s="11"/>
      <c r="AG78" s="14"/>
      <c r="AH78" s="14"/>
      <c r="AI78" s="14"/>
      <c r="AJ78" s="14"/>
      <c r="AK78" s="14"/>
      <c r="AL78" s="14"/>
    </row>
    <row r="79" spans="1:38">
      <c r="A79" s="3" t="s">
        <v>228</v>
      </c>
      <c r="B79" s="3"/>
      <c r="C79" s="167" t="s">
        <v>229</v>
      </c>
      <c r="D79" s="168"/>
      <c r="E79" s="168"/>
      <c r="F79" s="168"/>
      <c r="G79" s="168"/>
      <c r="H79" s="168"/>
      <c r="I79" s="168"/>
      <c r="J79" s="168"/>
      <c r="K79" s="168"/>
      <c r="L79" s="167"/>
      <c r="M79" s="168"/>
      <c r="N79" s="168"/>
      <c r="O79" s="168"/>
      <c r="P79" s="168"/>
      <c r="Q79" s="168"/>
      <c r="R79" s="168"/>
      <c r="S79" s="168"/>
      <c r="T79" s="168"/>
      <c r="U79" s="167"/>
      <c r="V79" s="168"/>
      <c r="W79" s="168"/>
      <c r="X79" s="168"/>
      <c r="Y79" s="168"/>
      <c r="Z79" s="168"/>
      <c r="AA79" s="168"/>
      <c r="AB79" s="168"/>
      <c r="AC79" s="11" t="s">
        <v>230</v>
      </c>
      <c r="AD79" s="11"/>
      <c r="AE79" s="11"/>
      <c r="AF79" s="11"/>
      <c r="AG79" s="14"/>
      <c r="AH79" s="14"/>
      <c r="AI79" s="14"/>
      <c r="AJ79" s="14"/>
      <c r="AK79" s="14"/>
      <c r="AL79" s="14"/>
    </row>
    <row r="80" spans="1:38">
      <c r="A80" s="3" t="s">
        <v>231</v>
      </c>
      <c r="B80" s="3"/>
      <c r="C80" s="167" t="s">
        <v>232</v>
      </c>
      <c r="D80" s="168"/>
      <c r="E80" s="168"/>
      <c r="F80" s="168"/>
      <c r="G80" s="168"/>
      <c r="H80" s="168"/>
      <c r="I80" s="168"/>
      <c r="J80" s="168"/>
      <c r="K80" s="168"/>
      <c r="L80" s="167"/>
      <c r="M80" s="168"/>
      <c r="N80" s="168"/>
      <c r="O80" s="168"/>
      <c r="P80" s="168"/>
      <c r="Q80" s="168"/>
      <c r="R80" s="168"/>
      <c r="S80" s="168"/>
      <c r="T80" s="168"/>
      <c r="U80" s="167"/>
      <c r="V80" s="168"/>
      <c r="W80" s="168"/>
      <c r="X80" s="168"/>
      <c r="Y80" s="168"/>
      <c r="Z80" s="168"/>
      <c r="AA80" s="168"/>
      <c r="AB80" s="168"/>
      <c r="AC80" s="11" t="s">
        <v>233</v>
      </c>
      <c r="AD80" s="11"/>
      <c r="AE80" s="11"/>
      <c r="AF80" s="11"/>
      <c r="AG80" s="14"/>
      <c r="AH80" s="14"/>
      <c r="AI80" s="14">
        <v>334</v>
      </c>
      <c r="AJ80" s="14">
        <v>771</v>
      </c>
      <c r="AK80" s="14">
        <v>771</v>
      </c>
      <c r="AL80" s="14"/>
    </row>
    <row r="81" spans="1:39">
      <c r="A81" s="3" t="s">
        <v>234</v>
      </c>
      <c r="B81" s="3"/>
      <c r="C81" s="169" t="s">
        <v>235</v>
      </c>
      <c r="D81" s="170"/>
      <c r="E81" s="170"/>
      <c r="F81" s="170"/>
      <c r="G81" s="170"/>
      <c r="H81" s="170"/>
      <c r="I81" s="170"/>
      <c r="J81" s="170"/>
      <c r="K81" s="170"/>
      <c r="L81" s="169"/>
      <c r="M81" s="170"/>
      <c r="N81" s="170"/>
      <c r="O81" s="170"/>
      <c r="P81" s="170"/>
      <c r="Q81" s="170"/>
      <c r="R81" s="170"/>
      <c r="S81" s="170"/>
      <c r="T81" s="170"/>
      <c r="U81" s="169"/>
      <c r="V81" s="170"/>
      <c r="W81" s="170"/>
      <c r="X81" s="170"/>
      <c r="Y81" s="170"/>
      <c r="Z81" s="170"/>
      <c r="AA81" s="170"/>
      <c r="AB81" s="170"/>
      <c r="AC81" s="16" t="s">
        <v>236</v>
      </c>
      <c r="AD81" s="16"/>
      <c r="AE81" s="16"/>
      <c r="AF81" s="16"/>
      <c r="AG81" s="17"/>
      <c r="AH81" s="17"/>
      <c r="AI81" s="17">
        <f>SUM(AI74:AI80)</f>
        <v>1703</v>
      </c>
      <c r="AJ81" s="17">
        <f>SUM(AJ74:AJ80)</f>
        <v>3628</v>
      </c>
      <c r="AK81" s="17">
        <f>SUM(AK74:AK80)</f>
        <v>3628</v>
      </c>
      <c r="AL81" s="17"/>
    </row>
    <row r="82" spans="1:39" ht="12.75" customHeight="1">
      <c r="A82" s="3" t="s">
        <v>237</v>
      </c>
      <c r="B82" s="3"/>
      <c r="C82" s="167" t="s">
        <v>238</v>
      </c>
      <c r="D82" s="168"/>
      <c r="E82" s="168"/>
      <c r="F82" s="168"/>
      <c r="G82" s="168"/>
      <c r="H82" s="168"/>
      <c r="I82" s="168"/>
      <c r="J82" s="168"/>
      <c r="K82" s="168"/>
      <c r="L82" s="167"/>
      <c r="M82" s="168"/>
      <c r="N82" s="168"/>
      <c r="O82" s="168"/>
      <c r="P82" s="168"/>
      <c r="Q82" s="168"/>
      <c r="R82" s="168"/>
      <c r="S82" s="168"/>
      <c r="T82" s="168"/>
      <c r="U82" s="167"/>
      <c r="V82" s="168"/>
      <c r="W82" s="168"/>
      <c r="X82" s="168"/>
      <c r="Y82" s="168"/>
      <c r="Z82" s="168"/>
      <c r="AA82" s="168"/>
      <c r="AB82" s="168"/>
      <c r="AC82" s="11" t="s">
        <v>239</v>
      </c>
      <c r="AD82" s="11"/>
      <c r="AE82" s="11"/>
      <c r="AF82" s="11"/>
      <c r="AG82" s="14">
        <v>4725</v>
      </c>
      <c r="AH82" s="14">
        <v>4725</v>
      </c>
      <c r="AI82" s="14">
        <v>3155</v>
      </c>
      <c r="AJ82" s="14">
        <v>12314</v>
      </c>
      <c r="AK82" s="14">
        <v>12246</v>
      </c>
      <c r="AL82" s="14"/>
    </row>
    <row r="83" spans="1:39" ht="12.75" customHeight="1">
      <c r="A83" s="3" t="s">
        <v>240</v>
      </c>
      <c r="B83" s="3"/>
      <c r="C83" s="167" t="s">
        <v>241</v>
      </c>
      <c r="D83" s="168"/>
      <c r="E83" s="168"/>
      <c r="F83" s="168"/>
      <c r="G83" s="168"/>
      <c r="H83" s="168"/>
      <c r="I83" s="168"/>
      <c r="J83" s="168"/>
      <c r="K83" s="168"/>
      <c r="L83" s="167"/>
      <c r="M83" s="168"/>
      <c r="N83" s="168"/>
      <c r="O83" s="168"/>
      <c r="P83" s="168"/>
      <c r="Q83" s="168"/>
      <c r="R83" s="168"/>
      <c r="S83" s="168"/>
      <c r="T83" s="168"/>
      <c r="U83" s="167"/>
      <c r="V83" s="168"/>
      <c r="W83" s="168"/>
      <c r="X83" s="168"/>
      <c r="Y83" s="168"/>
      <c r="Z83" s="168"/>
      <c r="AA83" s="168"/>
      <c r="AB83" s="168"/>
      <c r="AC83" s="11" t="s">
        <v>242</v>
      </c>
      <c r="AD83" s="11"/>
      <c r="AE83" s="11"/>
      <c r="AF83" s="11"/>
      <c r="AG83" s="14"/>
      <c r="AH83" s="14"/>
      <c r="AI83" s="14"/>
      <c r="AJ83" s="14"/>
      <c r="AK83" s="14"/>
      <c r="AL83" s="14"/>
    </row>
    <row r="84" spans="1:39" ht="12.75" customHeight="1">
      <c r="A84" s="3" t="s">
        <v>243</v>
      </c>
      <c r="B84" s="3"/>
      <c r="C84" s="167" t="s">
        <v>244</v>
      </c>
      <c r="D84" s="168"/>
      <c r="E84" s="168"/>
      <c r="F84" s="168"/>
      <c r="G84" s="168"/>
      <c r="H84" s="168"/>
      <c r="I84" s="168"/>
      <c r="J84" s="168"/>
      <c r="K84" s="168"/>
      <c r="L84" s="167"/>
      <c r="M84" s="168"/>
      <c r="N84" s="168"/>
      <c r="O84" s="168"/>
      <c r="P84" s="168"/>
      <c r="Q84" s="168"/>
      <c r="R84" s="168"/>
      <c r="S84" s="168"/>
      <c r="T84" s="168"/>
      <c r="U84" s="167"/>
      <c r="V84" s="168"/>
      <c r="W84" s="168"/>
      <c r="X84" s="168"/>
      <c r="Y84" s="168"/>
      <c r="Z84" s="168"/>
      <c r="AA84" s="168"/>
      <c r="AB84" s="168"/>
      <c r="AC84" s="11" t="s">
        <v>245</v>
      </c>
      <c r="AD84" s="11"/>
      <c r="AE84" s="11"/>
      <c r="AF84" s="11"/>
      <c r="AG84" s="14">
        <v>3267</v>
      </c>
      <c r="AH84" s="14">
        <v>3267</v>
      </c>
      <c r="AI84" s="14">
        <v>3267</v>
      </c>
      <c r="AJ84" s="14">
        <v>3267</v>
      </c>
      <c r="AK84" s="14">
        <v>3267</v>
      </c>
      <c r="AL84" s="14"/>
    </row>
    <row r="85" spans="1:39" ht="12.75" customHeight="1">
      <c r="A85" s="3" t="s">
        <v>246</v>
      </c>
      <c r="B85" s="3"/>
      <c r="C85" s="167" t="s">
        <v>247</v>
      </c>
      <c r="D85" s="168"/>
      <c r="E85" s="168"/>
      <c r="F85" s="168"/>
      <c r="G85" s="168"/>
      <c r="H85" s="168"/>
      <c r="I85" s="168"/>
      <c r="J85" s="168"/>
      <c r="K85" s="168"/>
      <c r="L85" s="167"/>
      <c r="M85" s="168"/>
      <c r="N85" s="168"/>
      <c r="O85" s="168"/>
      <c r="P85" s="168"/>
      <c r="Q85" s="168"/>
      <c r="R85" s="168"/>
      <c r="S85" s="168"/>
      <c r="T85" s="168"/>
      <c r="U85" s="167"/>
      <c r="V85" s="168"/>
      <c r="W85" s="168"/>
      <c r="X85" s="168"/>
      <c r="Y85" s="168"/>
      <c r="Z85" s="168"/>
      <c r="AA85" s="168"/>
      <c r="AB85" s="168"/>
      <c r="AC85" s="11" t="s">
        <v>248</v>
      </c>
      <c r="AD85" s="11"/>
      <c r="AE85" s="11"/>
      <c r="AF85" s="11"/>
      <c r="AG85" s="14">
        <v>2157</v>
      </c>
      <c r="AH85" s="14">
        <v>2157</v>
      </c>
      <c r="AI85" s="14">
        <v>2157</v>
      </c>
      <c r="AJ85" s="14">
        <v>3422</v>
      </c>
      <c r="AK85" s="14">
        <v>3422</v>
      </c>
      <c r="AL85" s="14"/>
    </row>
    <row r="86" spans="1:39" ht="12.75" customHeight="1">
      <c r="A86" s="3" t="s">
        <v>249</v>
      </c>
      <c r="B86" s="3"/>
      <c r="C86" s="169" t="s">
        <v>250</v>
      </c>
      <c r="D86" s="170"/>
      <c r="E86" s="170"/>
      <c r="F86" s="170"/>
      <c r="G86" s="170"/>
      <c r="H86" s="170"/>
      <c r="I86" s="170"/>
      <c r="J86" s="170"/>
      <c r="K86" s="170"/>
      <c r="L86" s="169"/>
      <c r="M86" s="170"/>
      <c r="N86" s="170"/>
      <c r="O86" s="170"/>
      <c r="P86" s="170"/>
      <c r="Q86" s="170"/>
      <c r="R86" s="170"/>
      <c r="S86" s="170"/>
      <c r="T86" s="170"/>
      <c r="U86" s="169"/>
      <c r="V86" s="170"/>
      <c r="W86" s="170"/>
      <c r="X86" s="170"/>
      <c r="Y86" s="170"/>
      <c r="Z86" s="170"/>
      <c r="AA86" s="170"/>
      <c r="AB86" s="170"/>
      <c r="AC86" s="16" t="s">
        <v>251</v>
      </c>
      <c r="AD86" s="16"/>
      <c r="AE86" s="16"/>
      <c r="AF86" s="16"/>
      <c r="AG86" s="17">
        <f>AG82+AG84+AG85</f>
        <v>10149</v>
      </c>
      <c r="AH86" s="17">
        <v>10149</v>
      </c>
      <c r="AI86" s="17">
        <f>SUM(AI82:AI85)</f>
        <v>8579</v>
      </c>
      <c r="AJ86" s="17">
        <f>SUM(AJ82:AJ85)</f>
        <v>19003</v>
      </c>
      <c r="AK86" s="17">
        <f>SUM(AK82:AK85)</f>
        <v>18935</v>
      </c>
      <c r="AL86" s="17"/>
    </row>
    <row r="87" spans="1:39" ht="12.75" customHeight="1">
      <c r="A87" s="3" t="s">
        <v>252</v>
      </c>
      <c r="B87" s="3"/>
      <c r="C87" s="167" t="s">
        <v>253</v>
      </c>
      <c r="D87" s="168"/>
      <c r="E87" s="168"/>
      <c r="F87" s="168"/>
      <c r="G87" s="168"/>
      <c r="H87" s="168"/>
      <c r="I87" s="168"/>
      <c r="J87" s="168"/>
      <c r="K87" s="168"/>
      <c r="L87" s="167"/>
      <c r="M87" s="168"/>
      <c r="N87" s="168"/>
      <c r="O87" s="168"/>
      <c r="P87" s="168"/>
      <c r="Q87" s="168"/>
      <c r="R87" s="168"/>
      <c r="S87" s="168"/>
      <c r="T87" s="168"/>
      <c r="U87" s="167"/>
      <c r="V87" s="168"/>
      <c r="W87" s="168"/>
      <c r="X87" s="168"/>
      <c r="Y87" s="168"/>
      <c r="Z87" s="168"/>
      <c r="AA87" s="168"/>
      <c r="AB87" s="168"/>
      <c r="AC87" s="11" t="s">
        <v>254</v>
      </c>
      <c r="AD87" s="11"/>
      <c r="AE87" s="11"/>
      <c r="AF87" s="11"/>
      <c r="AG87" s="14"/>
      <c r="AH87" s="14"/>
      <c r="AI87" s="14"/>
      <c r="AJ87" s="14"/>
      <c r="AK87" s="14"/>
      <c r="AL87" s="14"/>
    </row>
    <row r="88" spans="1:39" ht="12.75" customHeight="1">
      <c r="A88" s="3" t="s">
        <v>255</v>
      </c>
      <c r="B88" s="3"/>
      <c r="C88" s="167" t="s">
        <v>256</v>
      </c>
      <c r="D88" s="168"/>
      <c r="E88" s="168"/>
      <c r="F88" s="168"/>
      <c r="G88" s="168"/>
      <c r="H88" s="168"/>
      <c r="I88" s="168"/>
      <c r="J88" s="168"/>
      <c r="K88" s="168"/>
      <c r="L88" s="167"/>
      <c r="M88" s="168"/>
      <c r="N88" s="168"/>
      <c r="O88" s="168"/>
      <c r="P88" s="168"/>
      <c r="Q88" s="168"/>
      <c r="R88" s="168"/>
      <c r="S88" s="168"/>
      <c r="T88" s="168"/>
      <c r="U88" s="167"/>
      <c r="V88" s="168"/>
      <c r="W88" s="168"/>
      <c r="X88" s="168"/>
      <c r="Y88" s="168"/>
      <c r="Z88" s="168"/>
      <c r="AA88" s="168"/>
      <c r="AB88" s="168"/>
      <c r="AC88" s="11" t="s">
        <v>257</v>
      </c>
      <c r="AD88" s="11"/>
      <c r="AE88" s="11"/>
      <c r="AF88" s="11"/>
      <c r="AG88" s="14"/>
      <c r="AH88" s="14"/>
      <c r="AI88" s="14"/>
      <c r="AJ88" s="14"/>
      <c r="AK88" s="14"/>
      <c r="AL88" s="14"/>
    </row>
    <row r="89" spans="1:39" ht="12.75" customHeight="1">
      <c r="A89" s="3" t="s">
        <v>258</v>
      </c>
      <c r="B89" s="3"/>
      <c r="C89" s="167" t="s">
        <v>259</v>
      </c>
      <c r="D89" s="168"/>
      <c r="E89" s="168"/>
      <c r="F89" s="168"/>
      <c r="G89" s="168"/>
      <c r="H89" s="168"/>
      <c r="I89" s="168"/>
      <c r="J89" s="168"/>
      <c r="K89" s="168"/>
      <c r="L89" s="167"/>
      <c r="M89" s="168"/>
      <c r="N89" s="168"/>
      <c r="O89" s="168"/>
      <c r="P89" s="168"/>
      <c r="Q89" s="168"/>
      <c r="R89" s="168"/>
      <c r="S89" s="168"/>
      <c r="T89" s="168"/>
      <c r="U89" s="167"/>
      <c r="V89" s="168"/>
      <c r="W89" s="168"/>
      <c r="X89" s="168"/>
      <c r="Y89" s="168"/>
      <c r="Z89" s="168"/>
      <c r="AA89" s="168"/>
      <c r="AB89" s="168"/>
      <c r="AC89" s="11" t="s">
        <v>260</v>
      </c>
      <c r="AD89" s="11"/>
      <c r="AE89" s="11"/>
      <c r="AF89" s="11"/>
      <c r="AG89" s="14"/>
      <c r="AH89" s="14"/>
      <c r="AI89" s="14"/>
      <c r="AJ89" s="14"/>
      <c r="AK89" s="14"/>
      <c r="AL89" s="14"/>
    </row>
    <row r="90" spans="1:39" ht="12.75" customHeight="1">
      <c r="A90" s="3" t="s">
        <v>261</v>
      </c>
      <c r="B90" s="3"/>
      <c r="C90" s="167" t="s">
        <v>262</v>
      </c>
      <c r="D90" s="168"/>
      <c r="E90" s="168"/>
      <c r="F90" s="168"/>
      <c r="G90" s="168"/>
      <c r="H90" s="168"/>
      <c r="I90" s="168"/>
      <c r="J90" s="168"/>
      <c r="K90" s="168"/>
      <c r="L90" s="167"/>
      <c r="M90" s="168"/>
      <c r="N90" s="168"/>
      <c r="O90" s="168"/>
      <c r="P90" s="168"/>
      <c r="Q90" s="168"/>
      <c r="R90" s="168"/>
      <c r="S90" s="168"/>
      <c r="T90" s="168"/>
      <c r="U90" s="167"/>
      <c r="V90" s="168"/>
      <c r="W90" s="168"/>
      <c r="X90" s="168"/>
      <c r="Y90" s="168"/>
      <c r="Z90" s="168"/>
      <c r="AA90" s="168"/>
      <c r="AB90" s="168"/>
      <c r="AC90" s="11" t="s">
        <v>263</v>
      </c>
      <c r="AD90" s="11"/>
      <c r="AE90" s="11"/>
      <c r="AF90" s="11"/>
      <c r="AG90" s="14"/>
      <c r="AH90" s="14"/>
      <c r="AI90" s="14"/>
      <c r="AJ90" s="14"/>
      <c r="AK90" s="14"/>
      <c r="AL90" s="14"/>
    </row>
    <row r="91" spans="1:39" ht="12.75" customHeight="1">
      <c r="A91" s="3" t="s">
        <v>264</v>
      </c>
      <c r="B91" s="3"/>
      <c r="C91" s="167" t="s">
        <v>265</v>
      </c>
      <c r="D91" s="168"/>
      <c r="E91" s="168"/>
      <c r="F91" s="168"/>
      <c r="G91" s="168"/>
      <c r="H91" s="168"/>
      <c r="I91" s="168"/>
      <c r="J91" s="168"/>
      <c r="K91" s="168"/>
      <c r="L91" s="167"/>
      <c r="M91" s="168"/>
      <c r="N91" s="168"/>
      <c r="O91" s="168"/>
      <c r="P91" s="168"/>
      <c r="Q91" s="168"/>
      <c r="R91" s="168"/>
      <c r="S91" s="168"/>
      <c r="T91" s="168"/>
      <c r="U91" s="167"/>
      <c r="V91" s="168"/>
      <c r="W91" s="168"/>
      <c r="X91" s="168"/>
      <c r="Y91" s="168"/>
      <c r="Z91" s="168"/>
      <c r="AA91" s="168"/>
      <c r="AB91" s="168"/>
      <c r="AC91" s="11" t="s">
        <v>266</v>
      </c>
      <c r="AD91" s="11"/>
      <c r="AE91" s="11"/>
      <c r="AF91" s="11"/>
      <c r="AG91" s="14"/>
      <c r="AH91" s="14"/>
      <c r="AI91" s="14"/>
      <c r="AJ91" s="14"/>
      <c r="AK91" s="14"/>
      <c r="AL91" s="14"/>
    </row>
    <row r="92" spans="1:39" ht="12.75" customHeight="1">
      <c r="A92" s="3" t="s">
        <v>267</v>
      </c>
      <c r="B92" s="3"/>
      <c r="C92" s="167" t="s">
        <v>268</v>
      </c>
      <c r="D92" s="168"/>
      <c r="E92" s="168"/>
      <c r="F92" s="168"/>
      <c r="G92" s="168"/>
      <c r="H92" s="168"/>
      <c r="I92" s="168"/>
      <c r="J92" s="168"/>
      <c r="K92" s="168"/>
      <c r="L92" s="167"/>
      <c r="M92" s="168"/>
      <c r="N92" s="168"/>
      <c r="O92" s="168"/>
      <c r="P92" s="168"/>
      <c r="Q92" s="168"/>
      <c r="R92" s="168"/>
      <c r="S92" s="168"/>
      <c r="T92" s="168"/>
      <c r="U92" s="167"/>
      <c r="V92" s="168"/>
      <c r="W92" s="168"/>
      <c r="X92" s="168"/>
      <c r="Y92" s="168"/>
      <c r="Z92" s="168"/>
      <c r="AA92" s="168"/>
      <c r="AB92" s="168"/>
      <c r="AC92" s="11" t="s">
        <v>269</v>
      </c>
      <c r="AD92" s="11"/>
      <c r="AE92" s="11"/>
      <c r="AF92" s="11"/>
      <c r="AG92" s="14"/>
      <c r="AH92" s="14"/>
      <c r="AI92" s="14"/>
      <c r="AJ92" s="14"/>
      <c r="AK92" s="14"/>
      <c r="AL92" s="14"/>
    </row>
    <row r="93" spans="1:39" ht="12.75" customHeight="1">
      <c r="A93" s="3" t="s">
        <v>270</v>
      </c>
      <c r="B93" s="3"/>
      <c r="C93" s="167" t="s">
        <v>271</v>
      </c>
      <c r="D93" s="168"/>
      <c r="E93" s="168"/>
      <c r="F93" s="168"/>
      <c r="G93" s="168"/>
      <c r="H93" s="168"/>
      <c r="I93" s="168"/>
      <c r="J93" s="168"/>
      <c r="K93" s="168"/>
      <c r="L93" s="167"/>
      <c r="M93" s="168"/>
      <c r="N93" s="168"/>
      <c r="O93" s="168"/>
      <c r="P93" s="168"/>
      <c r="Q93" s="168"/>
      <c r="R93" s="168"/>
      <c r="S93" s="168"/>
      <c r="T93" s="168"/>
      <c r="U93" s="167"/>
      <c r="V93" s="168"/>
      <c r="W93" s="168"/>
      <c r="X93" s="168"/>
      <c r="Y93" s="168"/>
      <c r="Z93" s="168"/>
      <c r="AA93" s="168"/>
      <c r="AB93" s="168"/>
      <c r="AC93" s="11" t="s">
        <v>272</v>
      </c>
      <c r="AD93" s="11"/>
      <c r="AE93" s="11"/>
      <c r="AF93" s="11"/>
      <c r="AG93" s="14"/>
      <c r="AH93" s="14"/>
      <c r="AI93" s="14"/>
      <c r="AJ93" s="14"/>
      <c r="AK93" s="14"/>
      <c r="AL93" s="14"/>
    </row>
    <row r="94" spans="1:39" ht="12.75" customHeight="1">
      <c r="A94" s="3" t="s">
        <v>273</v>
      </c>
      <c r="B94" s="3"/>
      <c r="C94" s="167" t="s">
        <v>274</v>
      </c>
      <c r="D94" s="168"/>
      <c r="E94" s="168"/>
      <c r="F94" s="168"/>
      <c r="G94" s="168"/>
      <c r="H94" s="168"/>
      <c r="I94" s="168"/>
      <c r="J94" s="168"/>
      <c r="K94" s="168"/>
      <c r="L94" s="167"/>
      <c r="M94" s="168"/>
      <c r="N94" s="168"/>
      <c r="O94" s="168"/>
      <c r="P94" s="168"/>
      <c r="Q94" s="168"/>
      <c r="R94" s="168"/>
      <c r="S94" s="168"/>
      <c r="T94" s="168"/>
      <c r="U94" s="167"/>
      <c r="V94" s="168"/>
      <c r="W94" s="168"/>
      <c r="X94" s="168"/>
      <c r="Y94" s="168"/>
      <c r="Z94" s="168"/>
      <c r="AA94" s="168"/>
      <c r="AB94" s="168"/>
      <c r="AC94" s="11" t="s">
        <v>275</v>
      </c>
      <c r="AD94" s="11"/>
      <c r="AE94" s="11"/>
      <c r="AF94" s="11"/>
      <c r="AG94" s="14"/>
      <c r="AH94" s="14"/>
      <c r="AI94" s="14"/>
      <c r="AJ94" s="14"/>
      <c r="AK94" s="14"/>
      <c r="AL94" s="14"/>
    </row>
    <row r="95" spans="1:39" ht="12.75" customHeight="1">
      <c r="A95" s="3" t="s">
        <v>276</v>
      </c>
      <c r="B95" s="3"/>
      <c r="C95" s="169" t="s">
        <v>277</v>
      </c>
      <c r="D95" s="170"/>
      <c r="E95" s="170"/>
      <c r="F95" s="170"/>
      <c r="G95" s="170"/>
      <c r="H95" s="170"/>
      <c r="I95" s="170"/>
      <c r="J95" s="170"/>
      <c r="K95" s="170"/>
      <c r="L95" s="169"/>
      <c r="M95" s="170"/>
      <c r="N95" s="170"/>
      <c r="O95" s="170"/>
      <c r="P95" s="170"/>
      <c r="Q95" s="170"/>
      <c r="R95" s="170"/>
      <c r="S95" s="170"/>
      <c r="T95" s="170"/>
      <c r="U95" s="169"/>
      <c r="V95" s="170"/>
      <c r="W95" s="170"/>
      <c r="X95" s="170"/>
      <c r="Y95" s="170"/>
      <c r="Z95" s="170"/>
      <c r="AA95" s="170"/>
      <c r="AB95" s="170"/>
      <c r="AC95" s="16" t="s">
        <v>278</v>
      </c>
      <c r="AD95" s="16"/>
      <c r="AE95" s="16"/>
      <c r="AF95" s="16"/>
      <c r="AG95" s="17"/>
      <c r="AH95" s="17"/>
      <c r="AI95" s="17"/>
      <c r="AJ95" s="17"/>
      <c r="AK95" s="17"/>
      <c r="AL95" s="17"/>
    </row>
    <row r="96" spans="1:39">
      <c r="A96" s="3" t="s">
        <v>279</v>
      </c>
      <c r="B96" s="3"/>
      <c r="C96" s="169" t="s">
        <v>280</v>
      </c>
      <c r="D96" s="170"/>
      <c r="E96" s="170"/>
      <c r="F96" s="170"/>
      <c r="G96" s="170"/>
      <c r="H96" s="170"/>
      <c r="I96" s="170"/>
      <c r="J96" s="170"/>
      <c r="K96" s="170"/>
      <c r="L96" s="169"/>
      <c r="M96" s="170"/>
      <c r="N96" s="170"/>
      <c r="O96" s="170"/>
      <c r="P96" s="170"/>
      <c r="Q96" s="170"/>
      <c r="R96" s="170"/>
      <c r="S96" s="170"/>
      <c r="T96" s="170"/>
      <c r="U96" s="169"/>
      <c r="V96" s="170"/>
      <c r="W96" s="170"/>
      <c r="X96" s="170"/>
      <c r="Y96" s="170"/>
      <c r="Z96" s="170"/>
      <c r="AA96" s="170"/>
      <c r="AB96" s="170"/>
      <c r="AC96" s="16" t="s">
        <v>281</v>
      </c>
      <c r="AD96" s="16"/>
      <c r="AE96" s="16"/>
      <c r="AF96" s="16"/>
      <c r="AG96" s="17">
        <f>AG25+AG26+AG51+AG60+AG73+AG86</f>
        <v>309876</v>
      </c>
      <c r="AH96" s="17">
        <f>AH25+AH26+AH51+AH60+AH73+AH86</f>
        <v>311681</v>
      </c>
      <c r="AI96" s="17">
        <f>AI25+AI26+AI51+AI60+AI73+AI86+AI81</f>
        <v>317313</v>
      </c>
      <c r="AJ96" s="17">
        <f>AJ25+AJ26+AJ51+AJ60+AJ73+AJ86+AJ81</f>
        <v>333225</v>
      </c>
      <c r="AK96" s="17">
        <f>AK25+AK26+AK51+AK60+AK73+AK86+AK81</f>
        <v>316827</v>
      </c>
      <c r="AL96" s="17">
        <f>AL24+AL26</f>
        <v>5890</v>
      </c>
      <c r="AM96" t="s">
        <v>282</v>
      </c>
    </row>
    <row r="97" spans="1:38" ht="26.25" customHeight="1">
      <c r="A97" s="3" t="s">
        <v>10</v>
      </c>
      <c r="B97" s="9"/>
      <c r="C97" s="165" t="s">
        <v>283</v>
      </c>
      <c r="D97" s="166"/>
      <c r="E97" s="166"/>
      <c r="F97" s="166"/>
      <c r="G97" s="166"/>
      <c r="H97" s="166"/>
      <c r="I97" s="166"/>
      <c r="J97" s="166"/>
      <c r="K97" s="166"/>
      <c r="L97" s="6"/>
      <c r="M97" s="6"/>
      <c r="N97" s="6"/>
      <c r="O97" s="6"/>
      <c r="P97" s="6"/>
      <c r="Q97" s="6"/>
      <c r="R97" s="6"/>
      <c r="S97" s="6"/>
      <c r="T97" s="6"/>
      <c r="U97" s="6"/>
      <c r="V97" s="6"/>
      <c r="W97" s="6"/>
      <c r="X97" s="6"/>
      <c r="Y97" s="6"/>
      <c r="Z97" s="6"/>
      <c r="AA97" s="6"/>
      <c r="AB97" s="6"/>
      <c r="AC97" s="5"/>
      <c r="AD97" s="6"/>
      <c r="AE97" s="6"/>
      <c r="AF97" s="7"/>
      <c r="AG97" s="8"/>
      <c r="AH97" s="8"/>
      <c r="AI97" s="8"/>
      <c r="AJ97" s="8"/>
      <c r="AK97" s="8"/>
      <c r="AL97" s="8"/>
    </row>
    <row r="98" spans="1:38">
      <c r="A98" s="171" t="s">
        <v>284</v>
      </c>
      <c r="B98" s="172"/>
      <c r="C98" s="173" t="s">
        <v>285</v>
      </c>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5"/>
      <c r="AC98" s="176" t="s">
        <v>286</v>
      </c>
      <c r="AD98" s="177"/>
      <c r="AE98" s="177"/>
      <c r="AF98" s="178"/>
      <c r="AG98" s="17">
        <v>83534</v>
      </c>
      <c r="AH98" s="17">
        <v>83534</v>
      </c>
      <c r="AI98" s="17">
        <v>83534</v>
      </c>
      <c r="AJ98" s="17">
        <v>83534</v>
      </c>
      <c r="AK98" s="17">
        <v>83534</v>
      </c>
      <c r="AL98" s="17"/>
    </row>
    <row r="99" spans="1:38">
      <c r="A99" s="171" t="s">
        <v>287</v>
      </c>
      <c r="B99" s="172"/>
      <c r="C99" s="179" t="s">
        <v>288</v>
      </c>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c r="AB99" s="181"/>
      <c r="AC99" s="176" t="s">
        <v>289</v>
      </c>
      <c r="AD99" s="177"/>
      <c r="AE99" s="177"/>
      <c r="AF99" s="178"/>
      <c r="AG99" s="17">
        <v>157117</v>
      </c>
      <c r="AH99" s="17">
        <v>157117</v>
      </c>
      <c r="AI99" s="17">
        <v>157117</v>
      </c>
      <c r="AJ99" s="17">
        <v>130335</v>
      </c>
      <c r="AK99" s="17">
        <v>130335</v>
      </c>
      <c r="AL99" s="17"/>
    </row>
    <row r="100" spans="1:38">
      <c r="A100" s="171" t="s">
        <v>290</v>
      </c>
      <c r="B100" s="172"/>
      <c r="C100" s="179" t="s">
        <v>291</v>
      </c>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c r="AA100" s="180"/>
      <c r="AB100" s="181"/>
      <c r="AC100" s="176" t="s">
        <v>292</v>
      </c>
      <c r="AD100" s="177"/>
      <c r="AE100" s="177"/>
      <c r="AF100" s="178"/>
      <c r="AG100" s="17">
        <v>7262</v>
      </c>
      <c r="AH100" s="17">
        <v>7262</v>
      </c>
      <c r="AI100" s="17">
        <v>7262</v>
      </c>
      <c r="AJ100" s="17">
        <v>11308</v>
      </c>
      <c r="AK100" s="17">
        <v>11308</v>
      </c>
      <c r="AL100" s="17"/>
    </row>
    <row r="101" spans="1:38">
      <c r="A101" s="171" t="s">
        <v>293</v>
      </c>
      <c r="B101" s="172"/>
      <c r="C101" s="179" t="s">
        <v>294</v>
      </c>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c r="AA101" s="180"/>
      <c r="AB101" s="181"/>
      <c r="AC101" s="176" t="s">
        <v>295</v>
      </c>
      <c r="AD101" s="177"/>
      <c r="AE101" s="177"/>
      <c r="AF101" s="178"/>
      <c r="AG101" s="17">
        <v>3822</v>
      </c>
      <c r="AH101" s="17">
        <v>3822</v>
      </c>
      <c r="AI101" s="17">
        <v>3822</v>
      </c>
      <c r="AJ101" s="17">
        <v>3822</v>
      </c>
      <c r="AK101" s="17">
        <v>3822</v>
      </c>
      <c r="AL101" s="17"/>
    </row>
    <row r="102" spans="1:38">
      <c r="A102" s="171" t="s">
        <v>296</v>
      </c>
      <c r="B102" s="172"/>
      <c r="C102" s="179" t="s">
        <v>297</v>
      </c>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1"/>
      <c r="AC102" s="176" t="s">
        <v>298</v>
      </c>
      <c r="AD102" s="177"/>
      <c r="AE102" s="177"/>
      <c r="AF102" s="178"/>
      <c r="AG102" s="17">
        <v>0</v>
      </c>
      <c r="AH102" s="17">
        <v>1805</v>
      </c>
      <c r="AI102" s="17">
        <v>1805</v>
      </c>
      <c r="AJ102" s="17">
        <v>2014</v>
      </c>
      <c r="AK102" s="17">
        <v>2014</v>
      </c>
      <c r="AL102" s="17"/>
    </row>
    <row r="103" spans="1:38">
      <c r="A103" s="171" t="s">
        <v>299</v>
      </c>
      <c r="B103" s="172"/>
      <c r="C103" s="179" t="s">
        <v>300</v>
      </c>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1"/>
      <c r="AC103" s="176" t="s">
        <v>301</v>
      </c>
      <c r="AD103" s="177"/>
      <c r="AE103" s="177"/>
      <c r="AF103" s="178"/>
      <c r="AG103" s="17"/>
      <c r="AH103" s="17"/>
      <c r="AI103" s="17"/>
      <c r="AJ103" s="17">
        <v>2853</v>
      </c>
      <c r="AK103" s="17">
        <v>2853</v>
      </c>
      <c r="AL103" s="17"/>
    </row>
    <row r="104" spans="1:38">
      <c r="A104" s="182" t="s">
        <v>302</v>
      </c>
      <c r="B104" s="183"/>
      <c r="C104" s="184" t="s">
        <v>303</v>
      </c>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6"/>
      <c r="AC104" s="187" t="s">
        <v>304</v>
      </c>
      <c r="AD104" s="188"/>
      <c r="AE104" s="188"/>
      <c r="AF104" s="189"/>
      <c r="AG104" s="17">
        <f>AG98+AG99+AG100+AG101+AG102</f>
        <v>251735</v>
      </c>
      <c r="AH104" s="17">
        <f>AH98+AH99+AH100+AH101+AH102</f>
        <v>253540</v>
      </c>
      <c r="AI104" s="17">
        <f>AI98+AI99+AI100+AI101+AI102</f>
        <v>253540</v>
      </c>
      <c r="AJ104" s="17">
        <f>SUM(AJ98:AJ103)</f>
        <v>233866</v>
      </c>
      <c r="AK104" s="17">
        <f>SUM(AK98:AK103)</f>
        <v>233866</v>
      </c>
      <c r="AL104" s="17">
        <f>AL98+AL99+AL100+AL101+AL102</f>
        <v>0</v>
      </c>
    </row>
    <row r="105" spans="1:38">
      <c r="A105" s="171" t="s">
        <v>305</v>
      </c>
      <c r="B105" s="172"/>
      <c r="C105" s="179" t="s">
        <v>306</v>
      </c>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c r="AA105" s="180"/>
      <c r="AB105" s="181"/>
      <c r="AC105" s="176" t="s">
        <v>307</v>
      </c>
      <c r="AD105" s="177"/>
      <c r="AE105" s="177"/>
      <c r="AF105" s="178"/>
      <c r="AG105" s="17"/>
      <c r="AH105" s="17"/>
      <c r="AI105" s="17"/>
      <c r="AJ105" s="17"/>
      <c r="AK105" s="17"/>
      <c r="AL105" s="17"/>
    </row>
    <row r="106" spans="1:38">
      <c r="A106" s="171" t="s">
        <v>308</v>
      </c>
      <c r="B106" s="172"/>
      <c r="C106" s="179" t="s">
        <v>309</v>
      </c>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1"/>
      <c r="AC106" s="176" t="s">
        <v>310</v>
      </c>
      <c r="AD106" s="177"/>
      <c r="AE106" s="177"/>
      <c r="AF106" s="178"/>
      <c r="AG106" s="17"/>
      <c r="AH106" s="17"/>
      <c r="AI106" s="17"/>
      <c r="AJ106" s="17"/>
      <c r="AK106" s="17"/>
      <c r="AL106" s="17"/>
    </row>
    <row r="107" spans="1:38">
      <c r="A107" s="171" t="s">
        <v>311</v>
      </c>
      <c r="B107" s="172"/>
      <c r="C107" s="179" t="s">
        <v>312</v>
      </c>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c r="AA107" s="180"/>
      <c r="AB107" s="181"/>
      <c r="AC107" s="176" t="s">
        <v>313</v>
      </c>
      <c r="AD107" s="177"/>
      <c r="AE107" s="177"/>
      <c r="AF107" s="178"/>
      <c r="AG107" s="17"/>
      <c r="AH107" s="17"/>
      <c r="AI107" s="17"/>
      <c r="AJ107" s="17">
        <v>4479</v>
      </c>
      <c r="AK107" s="17">
        <v>4479</v>
      </c>
      <c r="AL107" s="17"/>
    </row>
    <row r="108" spans="1:38">
      <c r="A108" s="171" t="s">
        <v>314</v>
      </c>
      <c r="B108" s="172"/>
      <c r="C108" s="179" t="s">
        <v>315</v>
      </c>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1"/>
      <c r="AC108" s="176" t="s">
        <v>316</v>
      </c>
      <c r="AD108" s="177"/>
      <c r="AE108" s="177"/>
      <c r="AF108" s="178"/>
      <c r="AG108" s="17"/>
      <c r="AH108" s="17"/>
      <c r="AI108" s="17"/>
      <c r="AJ108" s="17"/>
      <c r="AK108" s="17"/>
      <c r="AL108" s="17"/>
    </row>
    <row r="109" spans="1:38">
      <c r="A109" s="171" t="s">
        <v>317</v>
      </c>
      <c r="B109" s="172"/>
      <c r="C109" s="179" t="s">
        <v>318</v>
      </c>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c r="AA109" s="180"/>
      <c r="AB109" s="181"/>
      <c r="AC109" s="176" t="s">
        <v>319</v>
      </c>
      <c r="AD109" s="177"/>
      <c r="AE109" s="177"/>
      <c r="AF109" s="178"/>
      <c r="AG109" s="17">
        <v>27779</v>
      </c>
      <c r="AH109" s="17">
        <v>27779</v>
      </c>
      <c r="AI109" s="17">
        <v>27779</v>
      </c>
      <c r="AJ109" s="17">
        <v>38129</v>
      </c>
      <c r="AK109" s="17">
        <v>38130</v>
      </c>
      <c r="AL109" s="17"/>
    </row>
    <row r="110" spans="1:38">
      <c r="A110" s="182" t="s">
        <v>320</v>
      </c>
      <c r="B110" s="183"/>
      <c r="C110" s="184" t="s">
        <v>321</v>
      </c>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6"/>
      <c r="AC110" s="187" t="s">
        <v>322</v>
      </c>
      <c r="AD110" s="188"/>
      <c r="AE110" s="188"/>
      <c r="AF110" s="189"/>
      <c r="AG110" s="17">
        <f>AG104+AG109</f>
        <v>279514</v>
      </c>
      <c r="AH110" s="17">
        <f>AH104+AH109</f>
        <v>281319</v>
      </c>
      <c r="AI110" s="17">
        <f>AI104+AI109</f>
        <v>281319</v>
      </c>
      <c r="AJ110" s="17">
        <f>SUM(AJ104:AJ109)</f>
        <v>276474</v>
      </c>
      <c r="AK110" s="17">
        <f>SUM(AK104:AK109)</f>
        <v>276475</v>
      </c>
      <c r="AL110" s="17"/>
    </row>
    <row r="111" spans="1:38">
      <c r="A111" s="171" t="s">
        <v>323</v>
      </c>
      <c r="B111" s="172"/>
      <c r="C111" s="179" t="s">
        <v>324</v>
      </c>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1"/>
      <c r="AC111" s="176" t="s">
        <v>325</v>
      </c>
      <c r="AD111" s="177"/>
      <c r="AE111" s="177"/>
      <c r="AF111" s="178"/>
      <c r="AG111" s="17"/>
      <c r="AH111" s="17"/>
      <c r="AI111" s="17"/>
      <c r="AJ111" s="17">
        <v>2466</v>
      </c>
      <c r="AK111" s="17"/>
      <c r="AL111" s="17"/>
    </row>
    <row r="112" spans="1:38">
      <c r="A112" s="171" t="s">
        <v>326</v>
      </c>
      <c r="B112" s="172"/>
      <c r="C112" s="179" t="s">
        <v>327</v>
      </c>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1"/>
      <c r="AC112" s="176" t="s">
        <v>328</v>
      </c>
      <c r="AD112" s="177"/>
      <c r="AE112" s="177"/>
      <c r="AF112" s="178"/>
      <c r="AG112" s="17"/>
      <c r="AH112" s="17"/>
      <c r="AI112" s="17"/>
      <c r="AJ112" s="17"/>
      <c r="AK112" s="17"/>
      <c r="AL112" s="17"/>
    </row>
    <row r="113" spans="1:38">
      <c r="A113" s="171" t="s">
        <v>329</v>
      </c>
      <c r="B113" s="172"/>
      <c r="C113" s="179" t="s">
        <v>330</v>
      </c>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1"/>
      <c r="AC113" s="176" t="s">
        <v>331</v>
      </c>
      <c r="AD113" s="177"/>
      <c r="AE113" s="177"/>
      <c r="AF113" s="178"/>
      <c r="AG113" s="17"/>
      <c r="AH113" s="17"/>
      <c r="AI113" s="17"/>
      <c r="AJ113" s="17"/>
      <c r="AK113" s="17"/>
      <c r="AL113" s="17"/>
    </row>
    <row r="114" spans="1:38">
      <c r="A114" s="171" t="s">
        <v>332</v>
      </c>
      <c r="B114" s="172"/>
      <c r="C114" s="179" t="s">
        <v>333</v>
      </c>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c r="AB114" s="181"/>
      <c r="AC114" s="176" t="s">
        <v>334</v>
      </c>
      <c r="AD114" s="177"/>
      <c r="AE114" s="177"/>
      <c r="AF114" s="178"/>
      <c r="AG114" s="17"/>
      <c r="AH114" s="17"/>
      <c r="AI114" s="17"/>
      <c r="AJ114" s="17"/>
      <c r="AK114" s="17"/>
      <c r="AL114" s="17"/>
    </row>
    <row r="115" spans="1:38">
      <c r="A115" s="171" t="s">
        <v>335</v>
      </c>
      <c r="B115" s="172"/>
      <c r="C115" s="179" t="s">
        <v>336</v>
      </c>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1"/>
      <c r="AC115" s="176" t="s">
        <v>337</v>
      </c>
      <c r="AD115" s="177"/>
      <c r="AE115" s="177"/>
      <c r="AF115" s="178"/>
      <c r="AG115" s="17"/>
      <c r="AH115" s="17"/>
      <c r="AI115" s="17"/>
      <c r="AJ115" s="17"/>
      <c r="AK115" s="17"/>
      <c r="AL115" s="17"/>
    </row>
    <row r="116" spans="1:38">
      <c r="A116" s="182" t="s">
        <v>338</v>
      </c>
      <c r="B116" s="183"/>
      <c r="C116" s="184" t="s">
        <v>339</v>
      </c>
      <c r="D116" s="185"/>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6"/>
      <c r="AC116" s="187" t="s">
        <v>340</v>
      </c>
      <c r="AD116" s="188"/>
      <c r="AE116" s="188"/>
      <c r="AF116" s="189"/>
      <c r="AG116" s="17"/>
      <c r="AH116" s="17"/>
      <c r="AI116" s="17"/>
      <c r="AJ116" s="17">
        <v>2466</v>
      </c>
      <c r="AK116" s="17">
        <v>2466</v>
      </c>
      <c r="AL116" s="17"/>
    </row>
    <row r="117" spans="1:38">
      <c r="A117" s="171" t="s">
        <v>341</v>
      </c>
      <c r="B117" s="172"/>
      <c r="C117" s="179" t="s">
        <v>342</v>
      </c>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1"/>
      <c r="AC117" s="176" t="s">
        <v>343</v>
      </c>
      <c r="AD117" s="177"/>
      <c r="AE117" s="177"/>
      <c r="AF117" s="178"/>
      <c r="AG117" s="17"/>
      <c r="AH117" s="17"/>
      <c r="AI117" s="17"/>
      <c r="AJ117" s="17">
        <v>21</v>
      </c>
      <c r="AK117" s="17">
        <v>21</v>
      </c>
      <c r="AL117" s="17"/>
    </row>
    <row r="118" spans="1:38">
      <c r="A118" s="171" t="s">
        <v>344</v>
      </c>
      <c r="B118" s="172"/>
      <c r="C118" s="179" t="s">
        <v>345</v>
      </c>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1"/>
      <c r="AC118" s="176" t="s">
        <v>346</v>
      </c>
      <c r="AD118" s="177"/>
      <c r="AE118" s="177"/>
      <c r="AF118" s="178"/>
      <c r="AG118" s="17"/>
      <c r="AH118" s="17"/>
      <c r="AI118" s="17"/>
      <c r="AJ118" s="17"/>
      <c r="AK118" s="17"/>
      <c r="AL118" s="17"/>
    </row>
    <row r="119" spans="1:38">
      <c r="A119" s="182" t="s">
        <v>347</v>
      </c>
      <c r="B119" s="183"/>
      <c r="C119" s="184" t="s">
        <v>348</v>
      </c>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6"/>
      <c r="AC119" s="187" t="s">
        <v>349</v>
      </c>
      <c r="AD119" s="188"/>
      <c r="AE119" s="188"/>
      <c r="AF119" s="189"/>
      <c r="AG119" s="17"/>
      <c r="AH119" s="17"/>
      <c r="AI119" s="17"/>
      <c r="AJ119" s="17">
        <v>21</v>
      </c>
      <c r="AK119" s="17">
        <v>21</v>
      </c>
      <c r="AL119" s="17"/>
    </row>
    <row r="120" spans="1:38">
      <c r="A120" s="171" t="s">
        <v>350</v>
      </c>
      <c r="B120" s="172"/>
      <c r="C120" s="179" t="s">
        <v>351</v>
      </c>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1"/>
      <c r="AC120" s="176" t="s">
        <v>352</v>
      </c>
      <c r="AD120" s="177"/>
      <c r="AE120" s="177"/>
      <c r="AF120" s="178"/>
      <c r="AG120" s="17"/>
      <c r="AH120" s="17"/>
      <c r="AI120" s="17"/>
      <c r="AJ120" s="17"/>
      <c r="AK120" s="17"/>
      <c r="AL120" s="17"/>
    </row>
    <row r="121" spans="1:38">
      <c r="A121" s="171" t="s">
        <v>353</v>
      </c>
      <c r="B121" s="172"/>
      <c r="C121" s="179" t="s">
        <v>354</v>
      </c>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1"/>
      <c r="AC121" s="176" t="s">
        <v>355</v>
      </c>
      <c r="AD121" s="177"/>
      <c r="AE121" s="177"/>
      <c r="AF121" s="178"/>
      <c r="AG121" s="17"/>
      <c r="AH121" s="17"/>
      <c r="AI121" s="17"/>
      <c r="AJ121" s="17"/>
      <c r="AK121" s="17"/>
      <c r="AL121" s="17"/>
    </row>
    <row r="122" spans="1:38">
      <c r="A122" s="171" t="s">
        <v>356</v>
      </c>
      <c r="B122" s="172"/>
      <c r="C122" s="179" t="s">
        <v>357</v>
      </c>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1"/>
      <c r="AC122" s="176" t="s">
        <v>358</v>
      </c>
      <c r="AD122" s="177"/>
      <c r="AE122" s="177"/>
      <c r="AF122" s="178"/>
      <c r="AG122" s="17"/>
      <c r="AH122" s="17"/>
      <c r="AI122" s="17"/>
      <c r="AJ122" s="17"/>
      <c r="AK122" s="17"/>
      <c r="AL122" s="17"/>
    </row>
    <row r="123" spans="1:38">
      <c r="A123" s="171" t="s">
        <v>359</v>
      </c>
      <c r="B123" s="172"/>
      <c r="C123" s="179" t="s">
        <v>360</v>
      </c>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1"/>
      <c r="AC123" s="176" t="s">
        <v>361</v>
      </c>
      <c r="AD123" s="177"/>
      <c r="AE123" s="177"/>
      <c r="AF123" s="178"/>
      <c r="AG123" s="17">
        <v>40000</v>
      </c>
      <c r="AH123" s="17">
        <v>40000</v>
      </c>
      <c r="AI123" s="17">
        <v>41906</v>
      </c>
      <c r="AJ123" s="17">
        <v>54346</v>
      </c>
      <c r="AK123" s="17">
        <v>54346</v>
      </c>
      <c r="AL123" s="17"/>
    </row>
    <row r="124" spans="1:38">
      <c r="A124" s="171" t="s">
        <v>362</v>
      </c>
      <c r="B124" s="172"/>
      <c r="C124" s="179" t="s">
        <v>363</v>
      </c>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c r="AA124" s="180"/>
      <c r="AB124" s="181"/>
      <c r="AC124" s="176" t="s">
        <v>364</v>
      </c>
      <c r="AD124" s="177"/>
      <c r="AE124" s="177"/>
      <c r="AF124" s="178"/>
      <c r="AG124" s="17"/>
      <c r="AH124" s="17"/>
      <c r="AI124" s="17"/>
      <c r="AJ124" s="17"/>
      <c r="AK124" s="17"/>
      <c r="AL124" s="17"/>
    </row>
    <row r="125" spans="1:38">
      <c r="A125" s="171" t="s">
        <v>365</v>
      </c>
      <c r="B125" s="172"/>
      <c r="C125" s="179" t="s">
        <v>366</v>
      </c>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c r="AA125" s="180"/>
      <c r="AB125" s="181"/>
      <c r="AC125" s="176" t="s">
        <v>367</v>
      </c>
      <c r="AD125" s="177"/>
      <c r="AE125" s="177"/>
      <c r="AF125" s="178"/>
      <c r="AG125" s="17"/>
      <c r="AH125" s="17"/>
      <c r="AI125" s="17"/>
      <c r="AJ125" s="17"/>
      <c r="AK125" s="17"/>
      <c r="AL125" s="17"/>
    </row>
    <row r="126" spans="1:38">
      <c r="A126" s="171" t="s">
        <v>368</v>
      </c>
      <c r="B126" s="172"/>
      <c r="C126" s="179" t="s">
        <v>369</v>
      </c>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c r="AA126" s="180"/>
      <c r="AB126" s="181"/>
      <c r="AC126" s="176" t="s">
        <v>370</v>
      </c>
      <c r="AD126" s="177"/>
      <c r="AE126" s="177"/>
      <c r="AF126" s="178"/>
      <c r="AG126" s="17">
        <v>8000</v>
      </c>
      <c r="AH126" s="17">
        <v>8000</v>
      </c>
      <c r="AI126" s="17">
        <v>11121</v>
      </c>
      <c r="AJ126" s="17">
        <v>11334</v>
      </c>
      <c r="AK126" s="17">
        <v>11334</v>
      </c>
      <c r="AL126" s="17"/>
    </row>
    <row r="127" spans="1:38">
      <c r="A127" s="171" t="s">
        <v>371</v>
      </c>
      <c r="B127" s="172"/>
      <c r="C127" s="179" t="s">
        <v>372</v>
      </c>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1"/>
      <c r="AC127" s="176" t="s">
        <v>373</v>
      </c>
      <c r="AD127" s="177"/>
      <c r="AE127" s="177"/>
      <c r="AF127" s="178"/>
      <c r="AG127" s="17"/>
      <c r="AH127" s="17"/>
      <c r="AI127" s="17">
        <v>252</v>
      </c>
      <c r="AJ127" s="17">
        <v>614</v>
      </c>
      <c r="AK127" s="17">
        <v>614</v>
      </c>
      <c r="AL127" s="17"/>
    </row>
    <row r="128" spans="1:38">
      <c r="A128" s="182" t="s">
        <v>374</v>
      </c>
      <c r="B128" s="183"/>
      <c r="C128" s="184" t="s">
        <v>375</v>
      </c>
      <c r="D128" s="185"/>
      <c r="E128" s="185"/>
      <c r="F128" s="185"/>
      <c r="G128" s="185"/>
      <c r="H128" s="185"/>
      <c r="I128" s="185"/>
      <c r="J128" s="185"/>
      <c r="K128" s="185"/>
      <c r="L128" s="185"/>
      <c r="M128" s="185"/>
      <c r="N128" s="185"/>
      <c r="O128" s="185"/>
      <c r="P128" s="185"/>
      <c r="Q128" s="185"/>
      <c r="R128" s="185"/>
      <c r="S128" s="185"/>
      <c r="T128" s="185"/>
      <c r="U128" s="185"/>
      <c r="V128" s="185"/>
      <c r="W128" s="185"/>
      <c r="X128" s="185"/>
      <c r="Y128" s="185"/>
      <c r="Z128" s="185"/>
      <c r="AA128" s="185"/>
      <c r="AB128" s="186"/>
      <c r="AC128" s="187" t="s">
        <v>376</v>
      </c>
      <c r="AD128" s="188"/>
      <c r="AE128" s="188"/>
      <c r="AF128" s="189"/>
      <c r="AG128" s="17">
        <f>AG126+AG123</f>
        <v>48000</v>
      </c>
      <c r="AH128" s="17">
        <v>48000</v>
      </c>
      <c r="AI128" s="17">
        <f>AI126+AI123+AI127</f>
        <v>53279</v>
      </c>
      <c r="AJ128" s="17">
        <f>SUM(AJ120:AJ127)</f>
        <v>66294</v>
      </c>
      <c r="AK128" s="17">
        <f>AK126+AK123+AK127</f>
        <v>66294</v>
      </c>
      <c r="AL128" s="17"/>
    </row>
    <row r="129" spans="1:38">
      <c r="A129" s="171" t="s">
        <v>377</v>
      </c>
      <c r="B129" s="172"/>
      <c r="C129" s="179" t="s">
        <v>378</v>
      </c>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1"/>
      <c r="AC129" s="176" t="s">
        <v>379</v>
      </c>
      <c r="AD129" s="177"/>
      <c r="AE129" s="177"/>
      <c r="AF129" s="178"/>
      <c r="AG129" s="17">
        <v>100</v>
      </c>
      <c r="AH129" s="17">
        <v>100</v>
      </c>
      <c r="AI129" s="17">
        <v>733</v>
      </c>
      <c r="AJ129" s="17">
        <v>1998</v>
      </c>
      <c r="AK129" s="17">
        <v>1998</v>
      </c>
      <c r="AL129" s="17"/>
    </row>
    <row r="130" spans="1:38">
      <c r="A130" s="182" t="s">
        <v>380</v>
      </c>
      <c r="B130" s="183"/>
      <c r="C130" s="184" t="s">
        <v>381</v>
      </c>
      <c r="D130" s="185"/>
      <c r="E130" s="185"/>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5"/>
      <c r="AB130" s="186"/>
      <c r="AC130" s="187" t="s">
        <v>382</v>
      </c>
      <c r="AD130" s="188"/>
      <c r="AE130" s="188"/>
      <c r="AF130" s="189"/>
      <c r="AG130" s="17">
        <f>AG128+AG129</f>
        <v>48100</v>
      </c>
      <c r="AH130" s="17">
        <f>AH128+AH129</f>
        <v>48100</v>
      </c>
      <c r="AI130" s="17">
        <f>AI129+AI128</f>
        <v>54012</v>
      </c>
      <c r="AJ130" s="17">
        <f>AJ129+AJ128+AJ119</f>
        <v>68313</v>
      </c>
      <c r="AK130" s="17">
        <f>AK128+AK129+AK119</f>
        <v>68313</v>
      </c>
      <c r="AL130" s="17"/>
    </row>
    <row r="131" spans="1:38">
      <c r="A131" s="171" t="s">
        <v>383</v>
      </c>
      <c r="B131" s="172"/>
      <c r="C131" s="190" t="s">
        <v>384</v>
      </c>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2"/>
      <c r="AC131" s="176" t="s">
        <v>385</v>
      </c>
      <c r="AD131" s="177"/>
      <c r="AE131" s="177"/>
      <c r="AF131" s="178"/>
      <c r="AG131" s="17"/>
      <c r="AH131" s="17"/>
      <c r="AI131" s="17"/>
      <c r="AJ131" s="17"/>
      <c r="AK131" s="17"/>
      <c r="AL131" s="17"/>
    </row>
    <row r="132" spans="1:38">
      <c r="A132" s="171" t="s">
        <v>386</v>
      </c>
      <c r="B132" s="172"/>
      <c r="C132" s="190" t="s">
        <v>387</v>
      </c>
      <c r="D132" s="191"/>
      <c r="E132" s="191"/>
      <c r="F132" s="191"/>
      <c r="G132" s="191"/>
      <c r="H132" s="191"/>
      <c r="I132" s="191"/>
      <c r="J132" s="191"/>
      <c r="K132" s="191"/>
      <c r="L132" s="191"/>
      <c r="M132" s="191"/>
      <c r="N132" s="191"/>
      <c r="O132" s="191"/>
      <c r="P132" s="191"/>
      <c r="Q132" s="191"/>
      <c r="R132" s="191"/>
      <c r="S132" s="191"/>
      <c r="T132" s="191"/>
      <c r="U132" s="191"/>
      <c r="V132" s="191"/>
      <c r="W132" s="191"/>
      <c r="X132" s="191"/>
      <c r="Y132" s="191"/>
      <c r="Z132" s="191"/>
      <c r="AA132" s="191"/>
      <c r="AB132" s="192"/>
      <c r="AC132" s="176" t="s">
        <v>388</v>
      </c>
      <c r="AD132" s="177"/>
      <c r="AE132" s="177"/>
      <c r="AF132" s="178"/>
      <c r="AG132" s="17">
        <v>21611</v>
      </c>
      <c r="AH132" s="17">
        <v>21611</v>
      </c>
      <c r="AI132" s="17">
        <v>21611</v>
      </c>
      <c r="AJ132" s="17">
        <v>26235</v>
      </c>
      <c r="AK132" s="17">
        <v>26234</v>
      </c>
      <c r="AL132" s="17"/>
    </row>
    <row r="133" spans="1:38">
      <c r="A133" s="171" t="s">
        <v>389</v>
      </c>
      <c r="B133" s="172"/>
      <c r="C133" s="190" t="s">
        <v>390</v>
      </c>
      <c r="D133" s="191"/>
      <c r="E133" s="191"/>
      <c r="F133" s="191"/>
      <c r="G133" s="191"/>
      <c r="H133" s="191"/>
      <c r="I133" s="191"/>
      <c r="J133" s="191"/>
      <c r="K133" s="191"/>
      <c r="L133" s="191"/>
      <c r="M133" s="191"/>
      <c r="N133" s="191"/>
      <c r="O133" s="191"/>
      <c r="P133" s="191"/>
      <c r="Q133" s="191"/>
      <c r="R133" s="191"/>
      <c r="S133" s="191"/>
      <c r="T133" s="191"/>
      <c r="U133" s="191"/>
      <c r="V133" s="191"/>
      <c r="W133" s="191"/>
      <c r="X133" s="191"/>
      <c r="Y133" s="191"/>
      <c r="Z133" s="191"/>
      <c r="AA133" s="191"/>
      <c r="AB133" s="192"/>
      <c r="AC133" s="176" t="s">
        <v>391</v>
      </c>
      <c r="AD133" s="177"/>
      <c r="AE133" s="177"/>
      <c r="AF133" s="178"/>
      <c r="AG133" s="17">
        <v>2000</v>
      </c>
      <c r="AH133" s="17">
        <v>2000</v>
      </c>
      <c r="AI133" s="17">
        <v>2000</v>
      </c>
      <c r="AJ133" s="17">
        <v>1392</v>
      </c>
      <c r="AK133" s="17">
        <v>1391</v>
      </c>
      <c r="AL133" s="17"/>
    </row>
    <row r="134" spans="1:38">
      <c r="A134" s="171" t="s">
        <v>392</v>
      </c>
      <c r="B134" s="172"/>
      <c r="C134" s="190" t="s">
        <v>393</v>
      </c>
      <c r="D134" s="191"/>
      <c r="E134" s="191"/>
      <c r="F134" s="191"/>
      <c r="G134" s="191"/>
      <c r="H134" s="191"/>
      <c r="I134" s="191"/>
      <c r="J134" s="191"/>
      <c r="K134" s="191"/>
      <c r="L134" s="191"/>
      <c r="M134" s="191"/>
      <c r="N134" s="191"/>
      <c r="O134" s="191"/>
      <c r="P134" s="191"/>
      <c r="Q134" s="191"/>
      <c r="R134" s="191"/>
      <c r="S134" s="191"/>
      <c r="T134" s="191"/>
      <c r="U134" s="191"/>
      <c r="V134" s="191"/>
      <c r="W134" s="191"/>
      <c r="X134" s="191"/>
      <c r="Y134" s="191"/>
      <c r="Z134" s="191"/>
      <c r="AA134" s="191"/>
      <c r="AB134" s="192"/>
      <c r="AC134" s="176" t="s">
        <v>394</v>
      </c>
      <c r="AD134" s="177"/>
      <c r="AE134" s="177"/>
      <c r="AF134" s="178"/>
      <c r="AG134" s="17"/>
      <c r="AH134" s="17"/>
      <c r="AI134" s="17"/>
      <c r="AJ134" s="17">
        <v>384</v>
      </c>
      <c r="AK134" s="17">
        <v>384</v>
      </c>
      <c r="AL134" s="17"/>
    </row>
    <row r="135" spans="1:38">
      <c r="A135" s="171" t="s">
        <v>395</v>
      </c>
      <c r="B135" s="172"/>
      <c r="C135" s="190" t="s">
        <v>396</v>
      </c>
      <c r="D135" s="191"/>
      <c r="E135" s="191"/>
      <c r="F135" s="191"/>
      <c r="G135" s="191"/>
      <c r="H135" s="191"/>
      <c r="I135" s="191"/>
      <c r="J135" s="191"/>
      <c r="K135" s="191"/>
      <c r="L135" s="191"/>
      <c r="M135" s="191"/>
      <c r="N135" s="191"/>
      <c r="O135" s="191"/>
      <c r="P135" s="191"/>
      <c r="Q135" s="191"/>
      <c r="R135" s="191"/>
      <c r="S135" s="191"/>
      <c r="T135" s="191"/>
      <c r="U135" s="191"/>
      <c r="V135" s="191"/>
      <c r="W135" s="191"/>
      <c r="X135" s="191"/>
      <c r="Y135" s="191"/>
      <c r="Z135" s="191"/>
      <c r="AA135" s="191"/>
      <c r="AB135" s="192"/>
      <c r="AC135" s="176" t="s">
        <v>397</v>
      </c>
      <c r="AD135" s="177"/>
      <c r="AE135" s="177"/>
      <c r="AF135" s="178"/>
      <c r="AG135" s="17">
        <v>6100</v>
      </c>
      <c r="AH135" s="17">
        <v>6100</v>
      </c>
      <c r="AI135" s="17">
        <v>6100</v>
      </c>
      <c r="AJ135" s="17">
        <v>7006</v>
      </c>
      <c r="AK135" s="17">
        <v>7006</v>
      </c>
      <c r="AL135" s="17"/>
    </row>
    <row r="136" spans="1:38">
      <c r="A136" s="171" t="s">
        <v>398</v>
      </c>
      <c r="B136" s="172"/>
      <c r="C136" s="190" t="s">
        <v>399</v>
      </c>
      <c r="D136" s="191"/>
      <c r="E136" s="191"/>
      <c r="F136" s="191"/>
      <c r="G136" s="191"/>
      <c r="H136" s="191"/>
      <c r="I136" s="191"/>
      <c r="J136" s="191"/>
      <c r="K136" s="191"/>
      <c r="L136" s="191"/>
      <c r="M136" s="191"/>
      <c r="N136" s="191"/>
      <c r="O136" s="191"/>
      <c r="P136" s="191"/>
      <c r="Q136" s="191"/>
      <c r="R136" s="191"/>
      <c r="S136" s="191"/>
      <c r="T136" s="191"/>
      <c r="U136" s="191"/>
      <c r="V136" s="191"/>
      <c r="W136" s="191"/>
      <c r="X136" s="191"/>
      <c r="Y136" s="191"/>
      <c r="Z136" s="191"/>
      <c r="AA136" s="191"/>
      <c r="AB136" s="192"/>
      <c r="AC136" s="176" t="s">
        <v>400</v>
      </c>
      <c r="AD136" s="177"/>
      <c r="AE136" s="177"/>
      <c r="AF136" s="178"/>
      <c r="AG136" s="17">
        <v>2444</v>
      </c>
      <c r="AH136" s="17">
        <v>2444</v>
      </c>
      <c r="AI136" s="17">
        <v>1982</v>
      </c>
      <c r="AJ136" s="17">
        <v>2953</v>
      </c>
      <c r="AK136" s="17">
        <v>2953</v>
      </c>
      <c r="AL136" s="17"/>
    </row>
    <row r="137" spans="1:38">
      <c r="A137" s="171" t="s">
        <v>401</v>
      </c>
      <c r="B137" s="172"/>
      <c r="C137" s="190" t="s">
        <v>402</v>
      </c>
      <c r="D137" s="191"/>
      <c r="E137" s="191"/>
      <c r="F137" s="191"/>
      <c r="G137" s="191"/>
      <c r="H137" s="191"/>
      <c r="I137" s="191"/>
      <c r="J137" s="191"/>
      <c r="K137" s="191"/>
      <c r="L137" s="191"/>
      <c r="M137" s="191"/>
      <c r="N137" s="191"/>
      <c r="O137" s="191"/>
      <c r="P137" s="191"/>
      <c r="Q137" s="191"/>
      <c r="R137" s="191"/>
      <c r="S137" s="191"/>
      <c r="T137" s="191"/>
      <c r="U137" s="191"/>
      <c r="V137" s="191"/>
      <c r="W137" s="191"/>
      <c r="X137" s="191"/>
      <c r="Y137" s="191"/>
      <c r="Z137" s="191"/>
      <c r="AA137" s="191"/>
      <c r="AB137" s="192"/>
      <c r="AC137" s="176" t="s">
        <v>403</v>
      </c>
      <c r="AD137" s="177"/>
      <c r="AE137" s="177"/>
      <c r="AF137" s="178"/>
      <c r="AG137" s="17"/>
      <c r="AH137" s="17"/>
      <c r="AI137" s="17"/>
      <c r="AJ137" s="17"/>
      <c r="AK137" s="17"/>
      <c r="AL137" s="17"/>
    </row>
    <row r="138" spans="1:38">
      <c r="A138" s="171" t="s">
        <v>404</v>
      </c>
      <c r="B138" s="172"/>
      <c r="C138" s="190" t="s">
        <v>405</v>
      </c>
      <c r="D138" s="191"/>
      <c r="E138" s="191"/>
      <c r="F138" s="191"/>
      <c r="G138" s="191"/>
      <c r="H138" s="191"/>
      <c r="I138" s="191"/>
      <c r="J138" s="191"/>
      <c r="K138" s="191"/>
      <c r="L138" s="191"/>
      <c r="M138" s="191"/>
      <c r="N138" s="191"/>
      <c r="O138" s="191"/>
      <c r="P138" s="191"/>
      <c r="Q138" s="191"/>
      <c r="R138" s="191"/>
      <c r="S138" s="191"/>
      <c r="T138" s="191"/>
      <c r="U138" s="191"/>
      <c r="V138" s="191"/>
      <c r="W138" s="191"/>
      <c r="X138" s="191"/>
      <c r="Y138" s="191"/>
      <c r="Z138" s="191"/>
      <c r="AA138" s="191"/>
      <c r="AB138" s="192"/>
      <c r="AC138" s="176" t="s">
        <v>406</v>
      </c>
      <c r="AD138" s="177"/>
      <c r="AE138" s="177"/>
      <c r="AF138" s="178"/>
      <c r="AG138" s="17"/>
      <c r="AH138" s="17"/>
      <c r="AI138" s="17">
        <v>62</v>
      </c>
      <c r="AJ138" s="17">
        <v>103</v>
      </c>
      <c r="AK138" s="17">
        <v>103</v>
      </c>
      <c r="AL138" s="17"/>
    </row>
    <row r="139" spans="1:38">
      <c r="A139" s="171" t="s">
        <v>407</v>
      </c>
      <c r="B139" s="172"/>
      <c r="C139" s="190" t="s">
        <v>408</v>
      </c>
      <c r="D139" s="191"/>
      <c r="E139" s="191"/>
      <c r="F139" s="191"/>
      <c r="G139" s="191"/>
      <c r="H139" s="191"/>
      <c r="I139" s="191"/>
      <c r="J139" s="191"/>
      <c r="K139" s="191"/>
      <c r="L139" s="191"/>
      <c r="M139" s="191"/>
      <c r="N139" s="191"/>
      <c r="O139" s="191"/>
      <c r="P139" s="191"/>
      <c r="Q139" s="191"/>
      <c r="R139" s="191"/>
      <c r="S139" s="191"/>
      <c r="T139" s="191"/>
      <c r="U139" s="191"/>
      <c r="V139" s="191"/>
      <c r="W139" s="191"/>
      <c r="X139" s="191"/>
      <c r="Y139" s="191"/>
      <c r="Z139" s="191"/>
      <c r="AA139" s="191"/>
      <c r="AB139" s="192"/>
      <c r="AC139" s="176" t="s">
        <v>409</v>
      </c>
      <c r="AD139" s="177"/>
      <c r="AE139" s="177"/>
      <c r="AF139" s="178"/>
      <c r="AG139" s="17"/>
      <c r="AH139" s="17"/>
      <c r="AI139" s="17"/>
      <c r="AJ139" s="17"/>
      <c r="AK139" s="17"/>
      <c r="AL139" s="17"/>
    </row>
    <row r="140" spans="1:38">
      <c r="A140" s="171" t="s">
        <v>410</v>
      </c>
      <c r="B140" s="172"/>
      <c r="C140" s="190" t="s">
        <v>411</v>
      </c>
      <c r="D140" s="191"/>
      <c r="E140" s="191"/>
      <c r="F140" s="191"/>
      <c r="G140" s="191"/>
      <c r="H140" s="191"/>
      <c r="I140" s="191"/>
      <c r="J140" s="191"/>
      <c r="K140" s="191"/>
      <c r="L140" s="191"/>
      <c r="M140" s="191"/>
      <c r="N140" s="191"/>
      <c r="O140" s="191"/>
      <c r="P140" s="191"/>
      <c r="Q140" s="191"/>
      <c r="R140" s="191"/>
      <c r="S140" s="191"/>
      <c r="T140" s="191"/>
      <c r="U140" s="191"/>
      <c r="V140" s="191"/>
      <c r="W140" s="191"/>
      <c r="X140" s="191"/>
      <c r="Y140" s="191"/>
      <c r="Z140" s="191"/>
      <c r="AA140" s="191"/>
      <c r="AB140" s="192"/>
      <c r="AC140" s="176" t="s">
        <v>412</v>
      </c>
      <c r="AD140" s="177"/>
      <c r="AE140" s="177"/>
      <c r="AF140" s="178"/>
      <c r="AG140" s="17"/>
      <c r="AH140" s="17"/>
      <c r="AI140" s="17">
        <v>400</v>
      </c>
      <c r="AJ140" s="17">
        <v>764</v>
      </c>
      <c r="AK140" s="17">
        <v>765</v>
      </c>
      <c r="AL140" s="17"/>
    </row>
    <row r="141" spans="1:38">
      <c r="A141" s="182" t="s">
        <v>413</v>
      </c>
      <c r="B141" s="183"/>
      <c r="C141" s="193" t="s">
        <v>414</v>
      </c>
      <c r="D141" s="194"/>
      <c r="E141" s="194"/>
      <c r="F141" s="194"/>
      <c r="G141" s="194"/>
      <c r="H141" s="194"/>
      <c r="I141" s="194"/>
      <c r="J141" s="194"/>
      <c r="K141" s="194"/>
      <c r="L141" s="194"/>
      <c r="M141" s="194"/>
      <c r="N141" s="194"/>
      <c r="O141" s="194"/>
      <c r="P141" s="194"/>
      <c r="Q141" s="194"/>
      <c r="R141" s="194"/>
      <c r="S141" s="194"/>
      <c r="T141" s="194"/>
      <c r="U141" s="194"/>
      <c r="V141" s="194"/>
      <c r="W141" s="194"/>
      <c r="X141" s="194"/>
      <c r="Y141" s="194"/>
      <c r="Z141" s="194"/>
      <c r="AA141" s="194"/>
      <c r="AB141" s="195"/>
      <c r="AC141" s="187" t="s">
        <v>415</v>
      </c>
      <c r="AD141" s="188"/>
      <c r="AE141" s="188"/>
      <c r="AF141" s="189"/>
      <c r="AG141" s="17">
        <f>AG132+AG133+AG135+AG136</f>
        <v>32155</v>
      </c>
      <c r="AH141" s="17">
        <f>AH132+AH133+AH135+AH136</f>
        <v>32155</v>
      </c>
      <c r="AI141" s="17">
        <f>AI132+AI133+AI135+AI136+AI138+AI140</f>
        <v>32155</v>
      </c>
      <c r="AJ141" s="17">
        <f>AJ132+AJ133+AJ135+AJ136+AJ138+AJ140+AJ134</f>
        <v>38837</v>
      </c>
      <c r="AK141" s="17">
        <f>AK132+AK133+AK135+AK136+AK138+AK140+AK134</f>
        <v>38836</v>
      </c>
      <c r="AL141" s="17"/>
    </row>
    <row r="142" spans="1:38">
      <c r="A142" s="171">
        <v>45</v>
      </c>
      <c r="B142" s="196"/>
      <c r="C142" s="190" t="s">
        <v>416</v>
      </c>
      <c r="D142" s="191"/>
      <c r="E142" s="191"/>
      <c r="F142" s="191"/>
      <c r="G142" s="191"/>
      <c r="H142" s="191"/>
      <c r="I142" s="191"/>
      <c r="J142" s="191"/>
      <c r="K142" s="191"/>
      <c r="L142" s="191"/>
      <c r="M142" s="191"/>
      <c r="N142" s="191"/>
      <c r="O142" s="191"/>
      <c r="P142" s="191"/>
      <c r="Q142" s="191"/>
      <c r="R142" s="191"/>
      <c r="S142" s="191"/>
      <c r="T142" s="191"/>
      <c r="U142" s="191"/>
      <c r="V142" s="191"/>
      <c r="W142" s="191"/>
      <c r="X142" s="191"/>
      <c r="Y142" s="191"/>
      <c r="Z142" s="191"/>
      <c r="AA142" s="191"/>
      <c r="AB142" s="192"/>
      <c r="AC142" s="176" t="s">
        <v>417</v>
      </c>
      <c r="AD142" s="177"/>
      <c r="AE142" s="177"/>
      <c r="AF142" s="178"/>
      <c r="AG142" s="17"/>
      <c r="AH142" s="17"/>
      <c r="AI142" s="17"/>
      <c r="AJ142" s="17"/>
      <c r="AK142" s="17"/>
      <c r="AL142" s="17"/>
    </row>
    <row r="143" spans="1:38">
      <c r="A143" s="171">
        <v>46</v>
      </c>
      <c r="B143" s="196"/>
      <c r="C143" s="190" t="s">
        <v>418</v>
      </c>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2"/>
      <c r="AC143" s="176" t="s">
        <v>419</v>
      </c>
      <c r="AD143" s="177"/>
      <c r="AE143" s="177"/>
      <c r="AF143" s="178"/>
      <c r="AG143" s="17"/>
      <c r="AH143" s="17"/>
      <c r="AI143" s="17">
        <v>3156</v>
      </c>
      <c r="AJ143" s="17">
        <v>3409</v>
      </c>
      <c r="AK143" s="17">
        <v>3409</v>
      </c>
      <c r="AL143" s="17"/>
    </row>
    <row r="144" spans="1:38">
      <c r="A144" s="171">
        <v>47</v>
      </c>
      <c r="B144" s="196"/>
      <c r="C144" s="190" t="s">
        <v>420</v>
      </c>
      <c r="D144" s="191"/>
      <c r="E144" s="191"/>
      <c r="F144" s="191"/>
      <c r="G144" s="191"/>
      <c r="H144" s="191"/>
      <c r="I144" s="191"/>
      <c r="J144" s="191"/>
      <c r="K144" s="191"/>
      <c r="L144" s="191"/>
      <c r="M144" s="191"/>
      <c r="N144" s="191"/>
      <c r="O144" s="191"/>
      <c r="P144" s="191"/>
      <c r="Q144" s="191"/>
      <c r="R144" s="191"/>
      <c r="S144" s="191"/>
      <c r="T144" s="191"/>
      <c r="U144" s="191"/>
      <c r="V144" s="191"/>
      <c r="W144" s="191"/>
      <c r="X144" s="191"/>
      <c r="Y144" s="191"/>
      <c r="Z144" s="191"/>
      <c r="AA144" s="191"/>
      <c r="AB144" s="192"/>
      <c r="AC144" s="176" t="s">
        <v>421</v>
      </c>
      <c r="AD144" s="177"/>
      <c r="AE144" s="177"/>
      <c r="AF144" s="178"/>
      <c r="AG144" s="17"/>
      <c r="AH144" s="17"/>
      <c r="AI144" s="17"/>
      <c r="AJ144" s="17"/>
      <c r="AK144" s="17"/>
      <c r="AL144" s="17"/>
    </row>
    <row r="145" spans="1:38">
      <c r="A145" s="171">
        <v>48</v>
      </c>
      <c r="B145" s="196"/>
      <c r="C145" s="190" t="s">
        <v>422</v>
      </c>
      <c r="D145" s="191"/>
      <c r="E145" s="191"/>
      <c r="F145" s="191"/>
      <c r="G145" s="191"/>
      <c r="H145" s="191"/>
      <c r="I145" s="191"/>
      <c r="J145" s="191"/>
      <c r="K145" s="191"/>
      <c r="L145" s="191"/>
      <c r="M145" s="191"/>
      <c r="N145" s="191"/>
      <c r="O145" s="191"/>
      <c r="P145" s="191"/>
      <c r="Q145" s="191"/>
      <c r="R145" s="191"/>
      <c r="S145" s="191"/>
      <c r="T145" s="191"/>
      <c r="U145" s="191"/>
      <c r="V145" s="191"/>
      <c r="W145" s="191"/>
      <c r="X145" s="191"/>
      <c r="Y145" s="191"/>
      <c r="Z145" s="191"/>
      <c r="AA145" s="191"/>
      <c r="AB145" s="192"/>
      <c r="AC145" s="176" t="s">
        <v>423</v>
      </c>
      <c r="AD145" s="177"/>
      <c r="AE145" s="177"/>
      <c r="AF145" s="178"/>
      <c r="AG145" s="17"/>
      <c r="AH145" s="17"/>
      <c r="AI145" s="17"/>
      <c r="AJ145" s="17">
        <v>51</v>
      </c>
      <c r="AK145" s="17">
        <v>51</v>
      </c>
      <c r="AL145" s="17"/>
    </row>
    <row r="146" spans="1:38">
      <c r="A146" s="171">
        <v>49</v>
      </c>
      <c r="B146" s="196"/>
      <c r="C146" s="190" t="s">
        <v>424</v>
      </c>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2"/>
      <c r="AC146" s="176" t="s">
        <v>425</v>
      </c>
      <c r="AD146" s="177"/>
      <c r="AE146" s="177"/>
      <c r="AF146" s="178"/>
      <c r="AG146" s="17"/>
      <c r="AH146" s="17"/>
      <c r="AI146" s="17"/>
      <c r="AJ146" s="17"/>
      <c r="AK146" s="17"/>
      <c r="AL146" s="17"/>
    </row>
    <row r="147" spans="1:38">
      <c r="A147" s="182">
        <v>50</v>
      </c>
      <c r="B147" s="197"/>
      <c r="C147" s="184" t="s">
        <v>426</v>
      </c>
      <c r="D147" s="185"/>
      <c r="E147" s="185"/>
      <c r="F147" s="185"/>
      <c r="G147" s="185"/>
      <c r="H147" s="185"/>
      <c r="I147" s="185"/>
      <c r="J147" s="185"/>
      <c r="K147" s="185"/>
      <c r="L147" s="185"/>
      <c r="M147" s="185"/>
      <c r="N147" s="185"/>
      <c r="O147" s="185"/>
      <c r="P147" s="185"/>
      <c r="Q147" s="185"/>
      <c r="R147" s="185"/>
      <c r="S147" s="185"/>
      <c r="T147" s="185"/>
      <c r="U147" s="185"/>
      <c r="V147" s="185"/>
      <c r="W147" s="185"/>
      <c r="X147" s="185"/>
      <c r="Y147" s="185"/>
      <c r="Z147" s="185"/>
      <c r="AA147" s="185"/>
      <c r="AB147" s="186"/>
      <c r="AC147" s="187" t="s">
        <v>427</v>
      </c>
      <c r="AD147" s="188"/>
      <c r="AE147" s="188"/>
      <c r="AF147" s="189"/>
      <c r="AG147" s="17"/>
      <c r="AH147" s="17"/>
      <c r="AI147" s="17">
        <f>SUM(AI143:AI146)</f>
        <v>3156</v>
      </c>
      <c r="AJ147" s="17">
        <f>AJ143+AJ145</f>
        <v>3460</v>
      </c>
      <c r="AK147" s="17">
        <f>SUM(AK143:AK146)</f>
        <v>3460</v>
      </c>
      <c r="AL147" s="17"/>
    </row>
    <row r="148" spans="1:38">
      <c r="A148" s="171">
        <v>51</v>
      </c>
      <c r="B148" s="196"/>
      <c r="C148" s="190" t="s">
        <v>428</v>
      </c>
      <c r="D148" s="191"/>
      <c r="E148" s="191"/>
      <c r="F148" s="191"/>
      <c r="G148" s="191"/>
      <c r="H148" s="191"/>
      <c r="I148" s="191"/>
      <c r="J148" s="191"/>
      <c r="K148" s="191"/>
      <c r="L148" s="191"/>
      <c r="M148" s="191"/>
      <c r="N148" s="191"/>
      <c r="O148" s="191"/>
      <c r="P148" s="191"/>
      <c r="Q148" s="191"/>
      <c r="R148" s="191"/>
      <c r="S148" s="191"/>
      <c r="T148" s="191"/>
      <c r="U148" s="191"/>
      <c r="V148" s="191"/>
      <c r="W148" s="191"/>
      <c r="X148" s="191"/>
      <c r="Y148" s="191"/>
      <c r="Z148" s="191"/>
      <c r="AA148" s="191"/>
      <c r="AB148" s="192"/>
      <c r="AC148" s="176" t="s">
        <v>429</v>
      </c>
      <c r="AD148" s="177"/>
      <c r="AE148" s="177"/>
      <c r="AF148" s="178"/>
      <c r="AG148" s="17"/>
      <c r="AH148" s="17"/>
      <c r="AI148" s="17"/>
      <c r="AJ148" s="17"/>
      <c r="AK148" s="17"/>
      <c r="AL148" s="17"/>
    </row>
    <row r="149" spans="1:38">
      <c r="A149" s="171">
        <v>52</v>
      </c>
      <c r="B149" s="196"/>
      <c r="C149" s="179" t="s">
        <v>430</v>
      </c>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c r="AA149" s="180"/>
      <c r="AB149" s="181"/>
      <c r="AC149" s="176" t="s">
        <v>431</v>
      </c>
      <c r="AD149" s="177"/>
      <c r="AE149" s="177"/>
      <c r="AF149" s="178"/>
      <c r="AG149" s="17"/>
      <c r="AH149" s="17"/>
      <c r="AI149" s="17"/>
      <c r="AJ149" s="17">
        <v>5</v>
      </c>
      <c r="AK149" s="17">
        <v>5</v>
      </c>
      <c r="AL149" s="17"/>
    </row>
    <row r="150" spans="1:38">
      <c r="A150" s="171">
        <v>53</v>
      </c>
      <c r="B150" s="196"/>
      <c r="C150" s="190" t="s">
        <v>432</v>
      </c>
      <c r="D150" s="191"/>
      <c r="E150" s="191"/>
      <c r="F150" s="191"/>
      <c r="G150" s="191"/>
      <c r="H150" s="191"/>
      <c r="I150" s="191"/>
      <c r="J150" s="191"/>
      <c r="K150" s="191"/>
      <c r="L150" s="191"/>
      <c r="M150" s="191"/>
      <c r="N150" s="191"/>
      <c r="O150" s="191"/>
      <c r="P150" s="191"/>
      <c r="Q150" s="191"/>
      <c r="R150" s="191"/>
      <c r="S150" s="191"/>
      <c r="T150" s="191"/>
      <c r="U150" s="191"/>
      <c r="V150" s="191"/>
      <c r="W150" s="191"/>
      <c r="X150" s="191"/>
      <c r="Y150" s="191"/>
      <c r="Z150" s="191"/>
      <c r="AA150" s="191"/>
      <c r="AB150" s="192"/>
      <c r="AC150" s="176" t="s">
        <v>433</v>
      </c>
      <c r="AD150" s="177"/>
      <c r="AE150" s="177"/>
      <c r="AF150" s="178"/>
      <c r="AG150" s="17"/>
      <c r="AH150" s="17"/>
      <c r="AI150" s="17"/>
      <c r="AJ150" s="17"/>
      <c r="AK150" s="17"/>
      <c r="AL150" s="17"/>
    </row>
    <row r="151" spans="1:38">
      <c r="A151" s="182">
        <v>54</v>
      </c>
      <c r="B151" s="197"/>
      <c r="C151" s="184" t="s">
        <v>434</v>
      </c>
      <c r="D151" s="185"/>
      <c r="E151" s="185"/>
      <c r="F151" s="185"/>
      <c r="G151" s="185"/>
      <c r="H151" s="185"/>
      <c r="I151" s="185"/>
      <c r="J151" s="185"/>
      <c r="K151" s="185"/>
      <c r="L151" s="185"/>
      <c r="M151" s="185"/>
      <c r="N151" s="185"/>
      <c r="O151" s="185"/>
      <c r="P151" s="185"/>
      <c r="Q151" s="185"/>
      <c r="R151" s="185"/>
      <c r="S151" s="185"/>
      <c r="T151" s="185"/>
      <c r="U151" s="185"/>
      <c r="V151" s="185"/>
      <c r="W151" s="185"/>
      <c r="X151" s="185"/>
      <c r="Y151" s="185"/>
      <c r="Z151" s="185"/>
      <c r="AA151" s="185"/>
      <c r="AB151" s="186"/>
      <c r="AC151" s="187" t="s">
        <v>435</v>
      </c>
      <c r="AD151" s="188"/>
      <c r="AE151" s="188"/>
      <c r="AF151" s="189"/>
      <c r="AG151" s="17"/>
      <c r="AH151" s="17"/>
      <c r="AI151" s="17"/>
      <c r="AJ151" s="17">
        <v>5</v>
      </c>
      <c r="AK151" s="17">
        <v>5</v>
      </c>
      <c r="AL151" s="17"/>
    </row>
    <row r="152" spans="1:38">
      <c r="A152" s="171">
        <v>55</v>
      </c>
      <c r="B152" s="196"/>
      <c r="C152" s="190" t="s">
        <v>436</v>
      </c>
      <c r="D152" s="191"/>
      <c r="E152" s="191"/>
      <c r="F152" s="191"/>
      <c r="G152" s="191"/>
      <c r="H152" s="191"/>
      <c r="I152" s="191"/>
      <c r="J152" s="191"/>
      <c r="K152" s="191"/>
      <c r="L152" s="191"/>
      <c r="M152" s="191"/>
      <c r="N152" s="191"/>
      <c r="O152" s="191"/>
      <c r="P152" s="191"/>
      <c r="Q152" s="191"/>
      <c r="R152" s="191"/>
      <c r="S152" s="191"/>
      <c r="T152" s="191"/>
      <c r="U152" s="191"/>
      <c r="V152" s="191"/>
      <c r="W152" s="191"/>
      <c r="X152" s="191"/>
      <c r="Y152" s="191"/>
      <c r="Z152" s="191"/>
      <c r="AA152" s="191"/>
      <c r="AB152" s="192"/>
      <c r="AC152" s="176" t="s">
        <v>437</v>
      </c>
      <c r="AD152" s="177"/>
      <c r="AE152" s="177"/>
      <c r="AF152" s="178"/>
      <c r="AG152" s="17"/>
      <c r="AH152" s="17"/>
      <c r="AI152" s="17"/>
      <c r="AJ152" s="17"/>
      <c r="AK152" s="17"/>
      <c r="AL152" s="17"/>
    </row>
    <row r="153" spans="1:38">
      <c r="A153" s="171">
        <v>56</v>
      </c>
      <c r="B153" s="196"/>
      <c r="C153" s="179" t="s">
        <v>438</v>
      </c>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c r="Z153" s="180"/>
      <c r="AA153" s="180"/>
      <c r="AB153" s="181"/>
      <c r="AC153" s="176" t="s">
        <v>439</v>
      </c>
      <c r="AD153" s="177"/>
      <c r="AE153" s="177"/>
      <c r="AF153" s="178"/>
      <c r="AG153" s="17"/>
      <c r="AH153" s="17"/>
      <c r="AI153" s="17">
        <v>634</v>
      </c>
      <c r="AJ153" s="17">
        <v>1463</v>
      </c>
      <c r="AK153" s="17">
        <v>1463</v>
      </c>
      <c r="AL153" s="17"/>
    </row>
    <row r="154" spans="1:38">
      <c r="A154" s="171">
        <v>57</v>
      </c>
      <c r="B154" s="196"/>
      <c r="C154" s="190" t="s">
        <v>440</v>
      </c>
      <c r="D154" s="191"/>
      <c r="E154" s="191"/>
      <c r="F154" s="191"/>
      <c r="G154" s="191"/>
      <c r="H154" s="191"/>
      <c r="I154" s="191"/>
      <c r="J154" s="191"/>
      <c r="K154" s="191"/>
      <c r="L154" s="191"/>
      <c r="M154" s="191"/>
      <c r="N154" s="191"/>
      <c r="O154" s="191"/>
      <c r="P154" s="191"/>
      <c r="Q154" s="191"/>
      <c r="R154" s="191"/>
      <c r="S154" s="191"/>
      <c r="T154" s="191"/>
      <c r="U154" s="191"/>
      <c r="V154" s="191"/>
      <c r="W154" s="191"/>
      <c r="X154" s="191"/>
      <c r="Y154" s="191"/>
      <c r="Z154" s="191"/>
      <c r="AA154" s="191"/>
      <c r="AB154" s="192"/>
      <c r="AC154" s="176" t="s">
        <v>441</v>
      </c>
      <c r="AD154" s="177"/>
      <c r="AE154" s="177"/>
      <c r="AF154" s="178"/>
      <c r="AG154" s="17"/>
      <c r="AH154" s="17"/>
      <c r="AI154" s="17"/>
      <c r="AJ154" s="17"/>
      <c r="AK154" s="17"/>
      <c r="AL154" s="17"/>
    </row>
    <row r="155" spans="1:38">
      <c r="A155" s="182">
        <v>58</v>
      </c>
      <c r="B155" s="197"/>
      <c r="C155" s="184" t="s">
        <v>442</v>
      </c>
      <c r="D155" s="185"/>
      <c r="E155" s="185"/>
      <c r="F155" s="185"/>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6"/>
      <c r="AC155" s="187" t="s">
        <v>443</v>
      </c>
      <c r="AD155" s="188"/>
      <c r="AE155" s="188"/>
      <c r="AF155" s="189"/>
      <c r="AG155" s="17">
        <v>0</v>
      </c>
      <c r="AH155" s="17"/>
      <c r="AI155" s="17">
        <f>SUM(AI152:AI154)</f>
        <v>634</v>
      </c>
      <c r="AJ155" s="17">
        <v>1463</v>
      </c>
      <c r="AK155" s="17">
        <f>SUM(AK152:AK154)</f>
        <v>1463</v>
      </c>
      <c r="AL155" s="17"/>
    </row>
    <row r="156" spans="1:38">
      <c r="A156" s="182">
        <v>59</v>
      </c>
      <c r="B156" s="197"/>
      <c r="C156" s="193" t="s">
        <v>444</v>
      </c>
      <c r="D156" s="194"/>
      <c r="E156" s="194"/>
      <c r="F156" s="194"/>
      <c r="G156" s="194"/>
      <c r="H156" s="194"/>
      <c r="I156" s="194"/>
      <c r="J156" s="194"/>
      <c r="K156" s="194"/>
      <c r="L156" s="194"/>
      <c r="M156" s="194"/>
      <c r="N156" s="194"/>
      <c r="O156" s="194"/>
      <c r="P156" s="194"/>
      <c r="Q156" s="194"/>
      <c r="R156" s="194"/>
      <c r="S156" s="194"/>
      <c r="T156" s="194"/>
      <c r="U156" s="194"/>
      <c r="V156" s="194"/>
      <c r="W156" s="194"/>
      <c r="X156" s="194"/>
      <c r="Y156" s="194"/>
      <c r="Z156" s="194"/>
      <c r="AA156" s="194"/>
      <c r="AB156" s="195"/>
      <c r="AC156" s="187" t="s">
        <v>445</v>
      </c>
      <c r="AD156" s="188"/>
      <c r="AE156" s="188"/>
      <c r="AF156" s="189"/>
      <c r="AG156" s="17">
        <f>AG110+AG116+AG130+AG141+AG147+AG151+AG155</f>
        <v>359769</v>
      </c>
      <c r="AH156" s="17">
        <f>AH110+AH116+AH130+AH141+AH147+AH151+AH155</f>
        <v>361574</v>
      </c>
      <c r="AI156" s="17">
        <f>AI110+AI116+AI130+AI141+AI147+AI151+AI155</f>
        <v>371276</v>
      </c>
      <c r="AJ156" s="17">
        <f>AJ110+AJ116+AJ130+AJ141+AJ147+AJ151+AJ155</f>
        <v>391018</v>
      </c>
      <c r="AK156" s="17">
        <f>AK110+AK116+AK130+AK141+AK147+AK151+AK155</f>
        <v>391018</v>
      </c>
      <c r="AL156" s="17">
        <v>0</v>
      </c>
    </row>
    <row r="157" spans="1:38" ht="30" customHeight="1">
      <c r="A157" s="18">
        <v>60</v>
      </c>
      <c r="C157" s="198" t="s">
        <v>446</v>
      </c>
      <c r="D157" s="199"/>
      <c r="E157" s="199"/>
      <c r="F157" s="199"/>
      <c r="G157" s="199"/>
      <c r="H157" s="199"/>
      <c r="I157" s="199"/>
      <c r="J157" s="199"/>
      <c r="K157" s="199"/>
      <c r="AC157" s="19"/>
      <c r="AG157" s="17"/>
      <c r="AH157" s="17"/>
      <c r="AI157" s="17"/>
      <c r="AJ157" s="17"/>
      <c r="AK157" s="17"/>
      <c r="AL157" s="17"/>
    </row>
    <row r="158" spans="1:38" ht="30" customHeight="1">
      <c r="A158" s="200" t="s">
        <v>9</v>
      </c>
      <c r="B158" s="201"/>
      <c r="C158" s="162" t="s">
        <v>10</v>
      </c>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c r="Z158" s="163"/>
      <c r="AA158" s="163"/>
      <c r="AB158" s="163"/>
      <c r="AC158" s="19"/>
      <c r="AG158" s="17"/>
      <c r="AH158" s="17"/>
      <c r="AI158" s="17"/>
      <c r="AJ158" s="17"/>
      <c r="AK158" s="17"/>
      <c r="AL158" s="17"/>
    </row>
    <row r="159" spans="1:38" ht="12.75" customHeight="1">
      <c r="A159" s="202" t="s">
        <v>284</v>
      </c>
      <c r="B159" s="203"/>
      <c r="C159" s="204" t="s">
        <v>447</v>
      </c>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6"/>
      <c r="AC159" s="207" t="s">
        <v>448</v>
      </c>
      <c r="AD159" s="208"/>
      <c r="AE159" s="208"/>
      <c r="AF159" s="208"/>
      <c r="AG159" s="17"/>
      <c r="AH159" s="17"/>
      <c r="AI159" s="17"/>
      <c r="AJ159" s="17"/>
      <c r="AK159" s="17"/>
      <c r="AL159" s="17"/>
    </row>
    <row r="160" spans="1:38" ht="12.75" customHeight="1">
      <c r="A160" s="202" t="s">
        <v>287</v>
      </c>
      <c r="B160" s="203"/>
      <c r="C160" s="204" t="s">
        <v>449</v>
      </c>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c r="AB160" s="206"/>
      <c r="AC160" s="207" t="s">
        <v>450</v>
      </c>
      <c r="AD160" s="208"/>
      <c r="AE160" s="208"/>
      <c r="AF160" s="208"/>
      <c r="AG160" s="17"/>
      <c r="AH160" s="17"/>
      <c r="AI160" s="17"/>
      <c r="AJ160" s="17"/>
      <c r="AK160" s="17"/>
      <c r="AL160" s="17"/>
    </row>
    <row r="161" spans="1:38" ht="12.75" customHeight="1">
      <c r="A161" s="202" t="s">
        <v>290</v>
      </c>
      <c r="B161" s="203"/>
      <c r="C161" s="204" t="s">
        <v>451</v>
      </c>
      <c r="D161" s="205"/>
      <c r="E161" s="205"/>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6"/>
      <c r="AC161" s="207" t="s">
        <v>452</v>
      </c>
      <c r="AD161" s="208"/>
      <c r="AE161" s="208"/>
      <c r="AF161" s="208"/>
      <c r="AG161" s="17"/>
      <c r="AH161" s="17"/>
      <c r="AI161" s="17"/>
      <c r="AJ161" s="17"/>
      <c r="AK161" s="17"/>
      <c r="AL161" s="17"/>
    </row>
    <row r="162" spans="1:38" ht="12.75" customHeight="1">
      <c r="A162" s="209" t="s">
        <v>293</v>
      </c>
      <c r="B162" s="210"/>
      <c r="C162" s="211" t="s">
        <v>453</v>
      </c>
      <c r="D162" s="212"/>
      <c r="E162" s="212"/>
      <c r="F162" s="212"/>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3"/>
      <c r="AC162" s="214" t="s">
        <v>454</v>
      </c>
      <c r="AD162" s="215"/>
      <c r="AE162" s="215"/>
      <c r="AF162" s="215"/>
      <c r="AG162" s="17"/>
      <c r="AH162" s="17"/>
      <c r="AI162" s="17"/>
      <c r="AJ162" s="17"/>
      <c r="AK162" s="17"/>
      <c r="AL162" s="17"/>
    </row>
    <row r="163" spans="1:38" ht="12.75" customHeight="1">
      <c r="A163" s="202" t="s">
        <v>296</v>
      </c>
      <c r="B163" s="203"/>
      <c r="C163" s="216" t="s">
        <v>455</v>
      </c>
      <c r="D163" s="217"/>
      <c r="E163" s="217"/>
      <c r="F163" s="217"/>
      <c r="G163" s="217"/>
      <c r="H163" s="217"/>
      <c r="I163" s="217"/>
      <c r="J163" s="217"/>
      <c r="K163" s="217"/>
      <c r="L163" s="217"/>
      <c r="M163" s="217"/>
      <c r="N163" s="217"/>
      <c r="O163" s="217"/>
      <c r="P163" s="217"/>
      <c r="Q163" s="217"/>
      <c r="R163" s="217"/>
      <c r="S163" s="217"/>
      <c r="T163" s="217"/>
      <c r="U163" s="217"/>
      <c r="V163" s="217"/>
      <c r="W163" s="217"/>
      <c r="X163" s="217"/>
      <c r="Y163" s="217"/>
      <c r="Z163" s="217"/>
      <c r="AA163" s="217"/>
      <c r="AB163" s="218"/>
      <c r="AC163" s="207" t="s">
        <v>456</v>
      </c>
      <c r="AD163" s="208"/>
      <c r="AE163" s="208"/>
      <c r="AF163" s="208"/>
      <c r="AG163" s="17"/>
      <c r="AH163" s="17"/>
      <c r="AI163" s="17"/>
      <c r="AJ163" s="17"/>
      <c r="AK163" s="17"/>
      <c r="AL163" s="17"/>
    </row>
    <row r="164" spans="1:38" ht="15" customHeight="1">
      <c r="A164" s="202" t="s">
        <v>299</v>
      </c>
      <c r="B164" s="203"/>
      <c r="C164" s="216" t="s">
        <v>457</v>
      </c>
      <c r="D164" s="217"/>
      <c r="E164" s="217"/>
      <c r="F164" s="217"/>
      <c r="G164" s="217"/>
      <c r="H164" s="217"/>
      <c r="I164" s="217"/>
      <c r="J164" s="217"/>
      <c r="K164" s="217"/>
      <c r="L164" s="217"/>
      <c r="M164" s="217"/>
      <c r="N164" s="217"/>
      <c r="O164" s="217"/>
      <c r="P164" s="217"/>
      <c r="Q164" s="217"/>
      <c r="R164" s="217"/>
      <c r="S164" s="217"/>
      <c r="T164" s="217"/>
      <c r="U164" s="217"/>
      <c r="V164" s="217"/>
      <c r="W164" s="217"/>
      <c r="X164" s="217"/>
      <c r="Y164" s="217"/>
      <c r="Z164" s="217"/>
      <c r="AA164" s="217"/>
      <c r="AB164" s="218"/>
      <c r="AC164" s="207" t="s">
        <v>458</v>
      </c>
      <c r="AD164" s="208"/>
      <c r="AE164" s="208"/>
      <c r="AF164" s="208"/>
      <c r="AG164" s="17"/>
      <c r="AH164" s="17"/>
      <c r="AI164" s="17"/>
      <c r="AJ164" s="17"/>
      <c r="AK164" s="17"/>
      <c r="AL164" s="17"/>
    </row>
    <row r="165" spans="1:38">
      <c r="A165" s="202" t="s">
        <v>302</v>
      </c>
      <c r="B165" s="203"/>
      <c r="C165" s="204" t="s">
        <v>459</v>
      </c>
      <c r="D165" s="205"/>
      <c r="E165" s="205"/>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c r="AB165" s="206"/>
      <c r="AC165" s="207" t="s">
        <v>460</v>
      </c>
      <c r="AD165" s="208"/>
      <c r="AE165" s="208"/>
      <c r="AF165" s="208"/>
      <c r="AG165" s="17"/>
      <c r="AH165" s="17"/>
      <c r="AI165" s="17"/>
      <c r="AJ165" s="17"/>
      <c r="AK165" s="17"/>
      <c r="AL165" s="17"/>
    </row>
    <row r="166" spans="1:38">
      <c r="A166" s="202" t="s">
        <v>305</v>
      </c>
      <c r="B166" s="203"/>
      <c r="C166" s="204" t="s">
        <v>461</v>
      </c>
      <c r="D166" s="205"/>
      <c r="E166" s="205"/>
      <c r="F166" s="205"/>
      <c r="G166" s="205"/>
      <c r="H166" s="205"/>
      <c r="I166" s="205"/>
      <c r="J166" s="205"/>
      <c r="K166" s="205"/>
      <c r="L166" s="205"/>
      <c r="M166" s="205"/>
      <c r="N166" s="205"/>
      <c r="O166" s="205"/>
      <c r="P166" s="205"/>
      <c r="Q166" s="205"/>
      <c r="R166" s="205"/>
      <c r="S166" s="205"/>
      <c r="T166" s="205"/>
      <c r="U166" s="205"/>
      <c r="V166" s="205"/>
      <c r="W166" s="205"/>
      <c r="X166" s="205"/>
      <c r="Y166" s="205"/>
      <c r="Z166" s="205"/>
      <c r="AA166" s="205"/>
      <c r="AB166" s="206"/>
      <c r="AC166" s="207" t="s">
        <v>462</v>
      </c>
      <c r="AD166" s="208"/>
      <c r="AE166" s="208"/>
      <c r="AF166" s="208"/>
      <c r="AG166" s="17"/>
      <c r="AH166" s="17"/>
      <c r="AI166" s="17"/>
      <c r="AJ166" s="17"/>
      <c r="AK166" s="17"/>
      <c r="AL166" s="17"/>
    </row>
    <row r="167" spans="1:38">
      <c r="A167" s="209" t="s">
        <v>308</v>
      </c>
      <c r="B167" s="210"/>
      <c r="C167" s="219" t="s">
        <v>463</v>
      </c>
      <c r="D167" s="220"/>
      <c r="E167" s="220"/>
      <c r="F167" s="220"/>
      <c r="G167" s="220"/>
      <c r="H167" s="220"/>
      <c r="I167" s="220"/>
      <c r="J167" s="220"/>
      <c r="K167" s="220"/>
      <c r="L167" s="220"/>
      <c r="M167" s="220"/>
      <c r="N167" s="220"/>
      <c r="O167" s="220"/>
      <c r="P167" s="220"/>
      <c r="Q167" s="220"/>
      <c r="R167" s="220"/>
      <c r="S167" s="220"/>
      <c r="T167" s="220"/>
      <c r="U167" s="220"/>
      <c r="V167" s="220"/>
      <c r="W167" s="220"/>
      <c r="X167" s="220"/>
      <c r="Y167" s="220"/>
      <c r="Z167" s="220"/>
      <c r="AA167" s="220"/>
      <c r="AB167" s="221"/>
      <c r="AC167" s="214" t="s">
        <v>464</v>
      </c>
      <c r="AD167" s="215"/>
      <c r="AE167" s="215"/>
      <c r="AF167" s="215"/>
      <c r="AG167" s="17"/>
      <c r="AH167" s="17"/>
      <c r="AI167" s="17"/>
      <c r="AJ167" s="17"/>
      <c r="AK167" s="17"/>
      <c r="AL167" s="17"/>
    </row>
    <row r="168" spans="1:38">
      <c r="A168" s="202" t="s">
        <v>311</v>
      </c>
      <c r="B168" s="203"/>
      <c r="C168" s="216" t="s">
        <v>465</v>
      </c>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c r="AA168" s="217"/>
      <c r="AB168" s="218"/>
      <c r="AC168" s="207" t="s">
        <v>466</v>
      </c>
      <c r="AD168" s="208"/>
      <c r="AE168" s="208"/>
      <c r="AF168" s="208"/>
      <c r="AG168" s="17"/>
      <c r="AH168" s="17"/>
      <c r="AI168" s="17"/>
      <c r="AJ168" s="17"/>
      <c r="AK168" s="17"/>
      <c r="AL168" s="17"/>
    </row>
    <row r="169" spans="1:38">
      <c r="A169" s="202" t="s">
        <v>314</v>
      </c>
      <c r="B169" s="203"/>
      <c r="C169" s="216" t="s">
        <v>467</v>
      </c>
      <c r="D169" s="217"/>
      <c r="E169" s="217"/>
      <c r="F169" s="217"/>
      <c r="G169" s="217"/>
      <c r="H169" s="217"/>
      <c r="I169" s="217"/>
      <c r="J169" s="217"/>
      <c r="K169" s="217"/>
      <c r="L169" s="217"/>
      <c r="M169" s="217"/>
      <c r="N169" s="217"/>
      <c r="O169" s="217"/>
      <c r="P169" s="217"/>
      <c r="Q169" s="217"/>
      <c r="R169" s="217"/>
      <c r="S169" s="217"/>
      <c r="T169" s="217"/>
      <c r="U169" s="217"/>
      <c r="V169" s="217"/>
      <c r="W169" s="217"/>
      <c r="X169" s="217"/>
      <c r="Y169" s="217"/>
      <c r="Z169" s="217"/>
      <c r="AA169" s="217"/>
      <c r="AB169" s="218"/>
      <c r="AC169" s="207" t="s">
        <v>468</v>
      </c>
      <c r="AD169" s="208"/>
      <c r="AE169" s="208"/>
      <c r="AF169" s="208"/>
      <c r="AG169" s="17"/>
      <c r="AH169" s="17"/>
      <c r="AI169" s="17"/>
      <c r="AJ169" s="17">
        <v>6271</v>
      </c>
      <c r="AK169" s="17">
        <v>0</v>
      </c>
      <c r="AL169" s="17"/>
    </row>
    <row r="170" spans="1:38">
      <c r="A170" s="202" t="s">
        <v>317</v>
      </c>
      <c r="B170" s="203"/>
      <c r="C170" s="216" t="s">
        <v>469</v>
      </c>
      <c r="D170" s="217"/>
      <c r="E170" s="217"/>
      <c r="F170" s="217"/>
      <c r="G170" s="217"/>
      <c r="H170" s="217"/>
      <c r="I170" s="217"/>
      <c r="J170" s="217"/>
      <c r="K170" s="217"/>
      <c r="L170" s="217"/>
      <c r="M170" s="217"/>
      <c r="N170" s="217"/>
      <c r="O170" s="217"/>
      <c r="P170" s="217"/>
      <c r="Q170" s="217"/>
      <c r="R170" s="217"/>
      <c r="S170" s="217"/>
      <c r="T170" s="217"/>
      <c r="U170" s="217"/>
      <c r="V170" s="217"/>
      <c r="W170" s="217"/>
      <c r="X170" s="217"/>
      <c r="Y170" s="217"/>
      <c r="Z170" s="217"/>
      <c r="AA170" s="217"/>
      <c r="AB170" s="218"/>
      <c r="AC170" s="207" t="s">
        <v>470</v>
      </c>
      <c r="AD170" s="208"/>
      <c r="AE170" s="208"/>
      <c r="AF170" s="208"/>
      <c r="AG170" s="17">
        <v>70726</v>
      </c>
      <c r="AH170" s="17">
        <v>70726</v>
      </c>
      <c r="AI170" s="17">
        <v>71318</v>
      </c>
      <c r="AJ170" s="17">
        <v>75855</v>
      </c>
      <c r="AK170" s="17">
        <v>75780</v>
      </c>
      <c r="AL170" s="17"/>
    </row>
    <row r="171" spans="1:38">
      <c r="A171" s="202" t="s">
        <v>320</v>
      </c>
      <c r="B171" s="203"/>
      <c r="C171" s="216" t="s">
        <v>471</v>
      </c>
      <c r="D171" s="217"/>
      <c r="E171" s="217"/>
      <c r="F171" s="217"/>
      <c r="G171" s="217"/>
      <c r="H171" s="217"/>
      <c r="I171" s="217"/>
      <c r="J171" s="217"/>
      <c r="K171" s="217"/>
      <c r="L171" s="217"/>
      <c r="M171" s="217"/>
      <c r="N171" s="217"/>
      <c r="O171" s="217"/>
      <c r="P171" s="217"/>
      <c r="Q171" s="217"/>
      <c r="R171" s="217"/>
      <c r="S171" s="217"/>
      <c r="T171" s="217"/>
      <c r="U171" s="217"/>
      <c r="V171" s="217"/>
      <c r="W171" s="217"/>
      <c r="X171" s="217"/>
      <c r="Y171" s="217"/>
      <c r="Z171" s="217"/>
      <c r="AA171" s="217"/>
      <c r="AB171" s="218"/>
      <c r="AC171" s="207" t="s">
        <v>472</v>
      </c>
      <c r="AD171" s="208"/>
      <c r="AE171" s="208"/>
      <c r="AF171" s="208"/>
      <c r="AG171" s="17"/>
      <c r="AH171" s="17"/>
      <c r="AI171" s="17"/>
      <c r="AJ171" s="17"/>
      <c r="AK171" s="17"/>
      <c r="AL171" s="17"/>
    </row>
    <row r="172" spans="1:38">
      <c r="A172" s="202" t="s">
        <v>323</v>
      </c>
      <c r="B172" s="203"/>
      <c r="C172" s="216" t="s">
        <v>473</v>
      </c>
      <c r="D172" s="217"/>
      <c r="E172" s="217"/>
      <c r="F172" s="217"/>
      <c r="G172" s="217"/>
      <c r="H172" s="217"/>
      <c r="I172" s="217"/>
      <c r="J172" s="217"/>
      <c r="K172" s="217"/>
      <c r="L172" s="217"/>
      <c r="M172" s="217"/>
      <c r="N172" s="217"/>
      <c r="O172" s="217"/>
      <c r="P172" s="217"/>
      <c r="Q172" s="217"/>
      <c r="R172" s="217"/>
      <c r="S172" s="217"/>
      <c r="T172" s="217"/>
      <c r="U172" s="217"/>
      <c r="V172" s="217"/>
      <c r="W172" s="217"/>
      <c r="X172" s="217"/>
      <c r="Y172" s="217"/>
      <c r="Z172" s="217"/>
      <c r="AA172" s="217"/>
      <c r="AB172" s="218"/>
      <c r="AC172" s="207" t="s">
        <v>474</v>
      </c>
      <c r="AD172" s="208"/>
      <c r="AE172" s="208"/>
      <c r="AF172" s="208"/>
      <c r="AG172" s="17"/>
      <c r="AH172" s="17"/>
      <c r="AI172" s="17"/>
      <c r="AJ172" s="17"/>
      <c r="AK172" s="17"/>
      <c r="AL172" s="17"/>
    </row>
    <row r="173" spans="1:38">
      <c r="A173" s="202" t="s">
        <v>326</v>
      </c>
      <c r="B173" s="203"/>
      <c r="C173" s="216" t="s">
        <v>475</v>
      </c>
      <c r="D173" s="217"/>
      <c r="E173" s="217"/>
      <c r="F173" s="217"/>
      <c r="G173" s="217"/>
      <c r="H173" s="217"/>
      <c r="I173" s="217"/>
      <c r="J173" s="217"/>
      <c r="K173" s="217"/>
      <c r="L173" s="217"/>
      <c r="M173" s="217"/>
      <c r="N173" s="217"/>
      <c r="O173" s="217"/>
      <c r="P173" s="217"/>
      <c r="Q173" s="217"/>
      <c r="R173" s="217"/>
      <c r="S173" s="217"/>
      <c r="T173" s="217"/>
      <c r="U173" s="217"/>
      <c r="V173" s="217"/>
      <c r="W173" s="217"/>
      <c r="X173" s="217"/>
      <c r="Y173" s="217"/>
      <c r="Z173" s="217"/>
      <c r="AA173" s="217"/>
      <c r="AB173" s="218"/>
      <c r="AC173" s="207" t="s">
        <v>476</v>
      </c>
      <c r="AD173" s="208"/>
      <c r="AE173" s="208"/>
      <c r="AF173" s="208"/>
      <c r="AG173" s="17"/>
      <c r="AH173" s="17"/>
      <c r="AI173" s="17"/>
      <c r="AJ173" s="17"/>
      <c r="AK173" s="17"/>
      <c r="AL173" s="17"/>
    </row>
    <row r="174" spans="1:38">
      <c r="A174" s="209" t="s">
        <v>329</v>
      </c>
      <c r="B174" s="210"/>
      <c r="C174" s="219" t="s">
        <v>477</v>
      </c>
      <c r="D174" s="220"/>
      <c r="E174" s="220"/>
      <c r="F174" s="220"/>
      <c r="G174" s="220"/>
      <c r="H174" s="220"/>
      <c r="I174" s="220"/>
      <c r="J174" s="220"/>
      <c r="K174" s="220"/>
      <c r="L174" s="220"/>
      <c r="M174" s="220"/>
      <c r="N174" s="220"/>
      <c r="O174" s="220"/>
      <c r="P174" s="220"/>
      <c r="Q174" s="220"/>
      <c r="R174" s="220"/>
      <c r="S174" s="220"/>
      <c r="T174" s="220"/>
      <c r="U174" s="220"/>
      <c r="V174" s="220"/>
      <c r="W174" s="220"/>
      <c r="X174" s="220"/>
      <c r="Y174" s="220"/>
      <c r="Z174" s="220"/>
      <c r="AA174" s="220"/>
      <c r="AB174" s="221"/>
      <c r="AC174" s="214" t="s">
        <v>478</v>
      </c>
      <c r="AD174" s="215"/>
      <c r="AE174" s="215"/>
      <c r="AF174" s="215"/>
      <c r="AG174" s="17">
        <f>SUM(AG168:AG173)</f>
        <v>70726</v>
      </c>
      <c r="AH174" s="17">
        <f>SUM(AH168:AH173)</f>
        <v>70726</v>
      </c>
      <c r="AI174" s="17">
        <f>SUM(AI168:AI173)</f>
        <v>71318</v>
      </c>
      <c r="AJ174" s="17">
        <f>AJ169+AJ170</f>
        <v>82126</v>
      </c>
      <c r="AK174" s="17">
        <f>SUM(AK168:AK173)</f>
        <v>75780</v>
      </c>
      <c r="AL174" s="17"/>
    </row>
    <row r="175" spans="1:38">
      <c r="A175" s="202" t="s">
        <v>332</v>
      </c>
      <c r="B175" s="203"/>
      <c r="C175" s="216" t="s">
        <v>479</v>
      </c>
      <c r="D175" s="217"/>
      <c r="E175" s="217"/>
      <c r="F175" s="217"/>
      <c r="G175" s="217"/>
      <c r="H175" s="217"/>
      <c r="I175" s="217"/>
      <c r="J175" s="217"/>
      <c r="K175" s="217"/>
      <c r="L175" s="217"/>
      <c r="M175" s="217"/>
      <c r="N175" s="217"/>
      <c r="O175" s="217"/>
      <c r="P175" s="217"/>
      <c r="Q175" s="217"/>
      <c r="R175" s="217"/>
      <c r="S175" s="217"/>
      <c r="T175" s="217"/>
      <c r="U175" s="217"/>
      <c r="V175" s="217"/>
      <c r="W175" s="217"/>
      <c r="X175" s="217"/>
      <c r="Y175" s="217"/>
      <c r="Z175" s="217"/>
      <c r="AA175" s="217"/>
      <c r="AB175" s="218"/>
      <c r="AC175" s="207" t="s">
        <v>480</v>
      </c>
      <c r="AD175" s="208"/>
      <c r="AE175" s="208"/>
      <c r="AF175" s="208"/>
      <c r="AG175" s="17"/>
      <c r="AH175" s="17"/>
      <c r="AI175" s="17"/>
      <c r="AJ175" s="17"/>
      <c r="AK175" s="17"/>
      <c r="AL175" s="17"/>
    </row>
    <row r="176" spans="1:38">
      <c r="A176" s="202" t="s">
        <v>335</v>
      </c>
      <c r="B176" s="203"/>
      <c r="C176" s="204" t="s">
        <v>481</v>
      </c>
      <c r="D176" s="205"/>
      <c r="E176" s="205"/>
      <c r="F176" s="205"/>
      <c r="G176" s="205"/>
      <c r="H176" s="205"/>
      <c r="I176" s="205"/>
      <c r="J176" s="205"/>
      <c r="K176" s="205"/>
      <c r="L176" s="205"/>
      <c r="M176" s="205"/>
      <c r="N176" s="205"/>
      <c r="O176" s="205"/>
      <c r="P176" s="205"/>
      <c r="Q176" s="205"/>
      <c r="R176" s="205"/>
      <c r="S176" s="205"/>
      <c r="T176" s="205"/>
      <c r="U176" s="205"/>
      <c r="V176" s="205"/>
      <c r="W176" s="205"/>
      <c r="X176" s="205"/>
      <c r="Y176" s="205"/>
      <c r="Z176" s="205"/>
      <c r="AA176" s="205"/>
      <c r="AB176" s="206"/>
      <c r="AC176" s="207" t="s">
        <v>482</v>
      </c>
      <c r="AD176" s="208"/>
      <c r="AE176" s="208"/>
      <c r="AF176" s="208"/>
      <c r="AG176" s="17"/>
      <c r="AH176" s="17"/>
      <c r="AI176" s="17"/>
      <c r="AJ176" s="17"/>
      <c r="AK176" s="17"/>
      <c r="AL176" s="17"/>
    </row>
    <row r="177" spans="1:38">
      <c r="A177" s="202" t="s">
        <v>338</v>
      </c>
      <c r="B177" s="203"/>
      <c r="C177" s="216" t="s">
        <v>483</v>
      </c>
      <c r="D177" s="217"/>
      <c r="E177" s="217"/>
      <c r="F177" s="217"/>
      <c r="G177" s="217"/>
      <c r="H177" s="217"/>
      <c r="I177" s="217"/>
      <c r="J177" s="217"/>
      <c r="K177" s="217"/>
      <c r="L177" s="217"/>
      <c r="M177" s="217"/>
      <c r="N177" s="217"/>
      <c r="O177" s="217"/>
      <c r="P177" s="217"/>
      <c r="Q177" s="217"/>
      <c r="R177" s="217"/>
      <c r="S177" s="217"/>
      <c r="T177" s="217"/>
      <c r="U177" s="217"/>
      <c r="V177" s="217"/>
      <c r="W177" s="217"/>
      <c r="X177" s="217"/>
      <c r="Y177" s="217"/>
      <c r="Z177" s="217"/>
      <c r="AA177" s="217"/>
      <c r="AB177" s="218"/>
      <c r="AC177" s="207" t="s">
        <v>484</v>
      </c>
      <c r="AD177" s="208"/>
      <c r="AE177" s="208"/>
      <c r="AF177" s="208"/>
      <c r="AG177" s="17"/>
      <c r="AH177" s="17"/>
      <c r="AI177" s="17"/>
      <c r="AJ177" s="17"/>
      <c r="AK177" s="17"/>
      <c r="AL177" s="17"/>
    </row>
    <row r="178" spans="1:38">
      <c r="A178" s="202" t="s">
        <v>341</v>
      </c>
      <c r="B178" s="203"/>
      <c r="C178" s="216" t="s">
        <v>485</v>
      </c>
      <c r="D178" s="217"/>
      <c r="E178" s="217"/>
      <c r="F178" s="217"/>
      <c r="G178" s="217"/>
      <c r="H178" s="217"/>
      <c r="I178" s="217"/>
      <c r="J178" s="217"/>
      <c r="K178" s="217"/>
      <c r="L178" s="217"/>
      <c r="M178" s="217"/>
      <c r="N178" s="217"/>
      <c r="O178" s="217"/>
      <c r="P178" s="217"/>
      <c r="Q178" s="217"/>
      <c r="R178" s="217"/>
      <c r="S178" s="217"/>
      <c r="T178" s="217"/>
      <c r="U178" s="217"/>
      <c r="V178" s="217"/>
      <c r="W178" s="217"/>
      <c r="X178" s="217"/>
      <c r="Y178" s="217"/>
      <c r="Z178" s="217"/>
      <c r="AA178" s="217"/>
      <c r="AB178" s="218"/>
      <c r="AC178" s="207" t="s">
        <v>486</v>
      </c>
      <c r="AD178" s="208"/>
      <c r="AE178" s="208"/>
      <c r="AF178" s="208"/>
      <c r="AG178" s="17"/>
      <c r="AH178" s="17"/>
      <c r="AI178" s="17"/>
      <c r="AJ178" s="17"/>
      <c r="AK178" s="17"/>
      <c r="AL178" s="17"/>
    </row>
    <row r="179" spans="1:38">
      <c r="A179" s="209" t="s">
        <v>344</v>
      </c>
      <c r="B179" s="210"/>
      <c r="C179" s="219" t="s">
        <v>487</v>
      </c>
      <c r="D179" s="220"/>
      <c r="E179" s="220"/>
      <c r="F179" s="220"/>
      <c r="G179" s="220"/>
      <c r="H179" s="220"/>
      <c r="I179" s="220"/>
      <c r="J179" s="220"/>
      <c r="K179" s="220"/>
      <c r="L179" s="220"/>
      <c r="M179" s="220"/>
      <c r="N179" s="220"/>
      <c r="O179" s="220"/>
      <c r="P179" s="220"/>
      <c r="Q179" s="220"/>
      <c r="R179" s="220"/>
      <c r="S179" s="220"/>
      <c r="T179" s="220"/>
      <c r="U179" s="220"/>
      <c r="V179" s="220"/>
      <c r="W179" s="220"/>
      <c r="X179" s="220"/>
      <c r="Y179" s="220"/>
      <c r="Z179" s="220"/>
      <c r="AA179" s="220"/>
      <c r="AB179" s="221"/>
      <c r="AC179" s="214" t="s">
        <v>488</v>
      </c>
      <c r="AD179" s="215"/>
      <c r="AE179" s="215"/>
      <c r="AF179" s="215"/>
      <c r="AG179" s="17"/>
      <c r="AH179" s="17"/>
      <c r="AI179" s="17"/>
      <c r="AJ179" s="17"/>
      <c r="AK179" s="17"/>
      <c r="AL179" s="17"/>
    </row>
    <row r="180" spans="1:38">
      <c r="A180" s="202" t="s">
        <v>347</v>
      </c>
      <c r="B180" s="203"/>
      <c r="C180" s="204" t="s">
        <v>489</v>
      </c>
      <c r="D180" s="205"/>
      <c r="E180" s="205"/>
      <c r="F180" s="205"/>
      <c r="G180" s="205"/>
      <c r="H180" s="205"/>
      <c r="I180" s="205"/>
      <c r="J180" s="205"/>
      <c r="K180" s="205"/>
      <c r="L180" s="205"/>
      <c r="M180" s="205"/>
      <c r="N180" s="205"/>
      <c r="O180" s="205"/>
      <c r="P180" s="205"/>
      <c r="Q180" s="205"/>
      <c r="R180" s="205"/>
      <c r="S180" s="205"/>
      <c r="T180" s="205"/>
      <c r="U180" s="205"/>
      <c r="V180" s="205"/>
      <c r="W180" s="205"/>
      <c r="X180" s="205"/>
      <c r="Y180" s="205"/>
      <c r="Z180" s="205"/>
      <c r="AA180" s="205"/>
      <c r="AB180" s="206"/>
      <c r="AC180" s="207" t="s">
        <v>490</v>
      </c>
      <c r="AD180" s="208"/>
      <c r="AE180" s="208"/>
      <c r="AF180" s="208"/>
      <c r="AG180" s="17"/>
      <c r="AH180" s="17"/>
      <c r="AI180" s="17"/>
      <c r="AJ180" s="17"/>
      <c r="AK180" s="17"/>
      <c r="AL180" s="17"/>
    </row>
    <row r="181" spans="1:38">
      <c r="A181" s="209" t="s">
        <v>350</v>
      </c>
      <c r="B181" s="210"/>
      <c r="C181" s="219" t="s">
        <v>491</v>
      </c>
      <c r="D181" s="220"/>
      <c r="E181" s="220"/>
      <c r="F181" s="220"/>
      <c r="G181" s="220"/>
      <c r="H181" s="220"/>
      <c r="I181" s="220"/>
      <c r="J181" s="220"/>
      <c r="K181" s="220"/>
      <c r="L181" s="220"/>
      <c r="M181" s="220"/>
      <c r="N181" s="220"/>
      <c r="O181" s="220"/>
      <c r="P181" s="220"/>
      <c r="Q181" s="220"/>
      <c r="R181" s="220"/>
      <c r="S181" s="220"/>
      <c r="T181" s="220"/>
      <c r="U181" s="220"/>
      <c r="V181" s="220"/>
      <c r="W181" s="220"/>
      <c r="X181" s="220"/>
      <c r="Y181" s="220"/>
      <c r="Z181" s="220"/>
      <c r="AA181" s="220"/>
      <c r="AB181" s="221"/>
      <c r="AC181" s="214" t="s">
        <v>492</v>
      </c>
      <c r="AD181" s="215"/>
      <c r="AE181" s="215"/>
      <c r="AF181" s="215"/>
      <c r="AG181" s="17">
        <f>AG174+AG179+AG180</f>
        <v>70726</v>
      </c>
      <c r="AH181" s="17">
        <f>AH174+AH179+AH180</f>
        <v>70726</v>
      </c>
      <c r="AI181" s="17">
        <f>AI174+AI179+AI180</f>
        <v>71318</v>
      </c>
      <c r="AJ181" s="17">
        <f>AJ174+AJ179+AJ180</f>
        <v>82126</v>
      </c>
      <c r="AK181" s="17">
        <f>AK174+AK179+AK180</f>
        <v>75780</v>
      </c>
      <c r="AL181" s="17"/>
    </row>
    <row r="182" spans="1:38">
      <c r="A182" s="222" t="s">
        <v>0</v>
      </c>
      <c r="B182" s="223"/>
      <c r="C182" s="224" t="s">
        <v>1</v>
      </c>
      <c r="D182" s="225"/>
      <c r="E182" s="225"/>
      <c r="F182" s="225"/>
      <c r="G182" s="225"/>
      <c r="H182" s="225"/>
      <c r="I182" s="225"/>
      <c r="J182" s="225"/>
      <c r="K182" s="225"/>
      <c r="L182" s="225"/>
      <c r="M182" s="225"/>
      <c r="N182" s="225"/>
      <c r="O182" s="225"/>
      <c r="P182" s="225"/>
      <c r="Q182" s="225"/>
      <c r="R182" s="225"/>
      <c r="S182" s="225"/>
      <c r="T182" s="225"/>
      <c r="U182" s="225"/>
      <c r="V182" s="225"/>
      <c r="W182" s="225"/>
      <c r="X182" s="225"/>
      <c r="Y182" s="225"/>
      <c r="Z182" s="225"/>
      <c r="AA182" s="225"/>
      <c r="AB182" s="225"/>
      <c r="AC182" s="19"/>
      <c r="AG182" s="17"/>
      <c r="AH182" s="17"/>
      <c r="AI182" s="17"/>
      <c r="AJ182" s="17"/>
      <c r="AK182" s="17"/>
      <c r="AL182" s="17"/>
    </row>
    <row r="183" spans="1:38" ht="32.25" customHeight="1">
      <c r="A183" s="18">
        <v>61</v>
      </c>
      <c r="C183" s="198" t="s">
        <v>493</v>
      </c>
      <c r="D183" s="199"/>
      <c r="E183" s="199"/>
      <c r="F183" s="199"/>
      <c r="G183" s="199"/>
      <c r="H183" s="199"/>
      <c r="I183" s="199"/>
      <c r="J183" s="199"/>
      <c r="K183" s="199"/>
      <c r="L183" s="18"/>
      <c r="N183" s="198"/>
      <c r="O183" s="199"/>
      <c r="P183" s="199"/>
      <c r="Q183" s="199"/>
      <c r="R183" s="199"/>
      <c r="S183" s="199"/>
      <c r="T183" s="199"/>
      <c r="U183" s="199"/>
      <c r="V183" s="199"/>
      <c r="W183" s="18"/>
      <c r="Y183" s="198"/>
      <c r="Z183" s="199"/>
      <c r="AA183" s="199"/>
      <c r="AB183" s="199"/>
      <c r="AC183" s="19"/>
      <c r="AG183" s="17"/>
      <c r="AH183" s="17"/>
      <c r="AI183" s="17"/>
      <c r="AJ183" s="17"/>
      <c r="AK183" s="17"/>
      <c r="AL183" s="17"/>
    </row>
    <row r="184" spans="1:38" hidden="1">
      <c r="A184" s="171" t="s">
        <v>284</v>
      </c>
      <c r="B184" s="196"/>
      <c r="C184" s="226" t="s">
        <v>494</v>
      </c>
      <c r="D184" s="227"/>
      <c r="E184" s="227"/>
      <c r="F184" s="227"/>
      <c r="G184" s="227"/>
      <c r="H184" s="227"/>
      <c r="I184" s="227"/>
      <c r="J184" s="227"/>
      <c r="K184" s="227"/>
      <c r="L184" s="227"/>
      <c r="M184" s="227"/>
      <c r="N184" s="227"/>
      <c r="O184" s="227"/>
      <c r="P184" s="227"/>
      <c r="Q184" s="227"/>
      <c r="R184" s="227"/>
      <c r="S184" s="227"/>
      <c r="T184" s="227"/>
      <c r="U184" s="227"/>
      <c r="V184" s="227"/>
      <c r="W184" s="227"/>
      <c r="X184" s="227"/>
      <c r="Y184" s="227"/>
      <c r="Z184" s="227"/>
      <c r="AA184" s="227"/>
      <c r="AB184" s="228"/>
      <c r="AC184" s="179" t="s">
        <v>495</v>
      </c>
      <c r="AD184" s="180"/>
      <c r="AE184" s="180"/>
      <c r="AF184" s="180"/>
      <c r="AG184" s="17"/>
      <c r="AH184" s="17"/>
      <c r="AI184" s="17"/>
      <c r="AJ184" s="17"/>
      <c r="AK184" s="17"/>
      <c r="AL184" s="17"/>
    </row>
    <row r="185" spans="1:38" hidden="1">
      <c r="A185" s="171" t="s">
        <v>287</v>
      </c>
      <c r="B185" s="196"/>
      <c r="C185" s="190" t="s">
        <v>496</v>
      </c>
      <c r="D185" s="191"/>
      <c r="E185" s="191"/>
      <c r="F185" s="191"/>
      <c r="G185" s="191"/>
      <c r="H185" s="191"/>
      <c r="I185" s="191"/>
      <c r="J185" s="191"/>
      <c r="K185" s="191"/>
      <c r="L185" s="191"/>
      <c r="M185" s="191"/>
      <c r="N185" s="191"/>
      <c r="O185" s="191"/>
      <c r="P185" s="191"/>
      <c r="Q185" s="191"/>
      <c r="R185" s="191"/>
      <c r="S185" s="191"/>
      <c r="T185" s="191"/>
      <c r="U185" s="191"/>
      <c r="V185" s="191"/>
      <c r="W185" s="191"/>
      <c r="X185" s="191"/>
      <c r="Y185" s="191"/>
      <c r="Z185" s="191"/>
      <c r="AA185" s="191"/>
      <c r="AB185" s="192"/>
      <c r="AC185" s="179" t="s">
        <v>497</v>
      </c>
      <c r="AD185" s="180"/>
      <c r="AE185" s="180"/>
      <c r="AF185" s="180"/>
      <c r="AG185" s="17"/>
      <c r="AH185" s="17"/>
      <c r="AI185" s="17"/>
      <c r="AJ185" s="17"/>
      <c r="AK185" s="17"/>
      <c r="AL185" s="17"/>
    </row>
    <row r="186" spans="1:38" hidden="1">
      <c r="A186" s="171" t="s">
        <v>290</v>
      </c>
      <c r="B186" s="196"/>
      <c r="C186" s="226" t="s">
        <v>498</v>
      </c>
      <c r="D186" s="227"/>
      <c r="E186" s="227"/>
      <c r="F186" s="227"/>
      <c r="G186" s="227"/>
      <c r="H186" s="227"/>
      <c r="I186" s="227"/>
      <c r="J186" s="227"/>
      <c r="K186" s="227"/>
      <c r="L186" s="227"/>
      <c r="M186" s="227"/>
      <c r="N186" s="227"/>
      <c r="O186" s="227"/>
      <c r="P186" s="227"/>
      <c r="Q186" s="227"/>
      <c r="R186" s="227"/>
      <c r="S186" s="227"/>
      <c r="T186" s="227"/>
      <c r="U186" s="227"/>
      <c r="V186" s="227"/>
      <c r="W186" s="227"/>
      <c r="X186" s="227"/>
      <c r="Y186" s="227"/>
      <c r="Z186" s="227"/>
      <c r="AA186" s="227"/>
      <c r="AB186" s="228"/>
      <c r="AC186" s="179" t="s">
        <v>499</v>
      </c>
      <c r="AD186" s="180"/>
      <c r="AE186" s="180"/>
      <c r="AF186" s="180"/>
      <c r="AG186" s="17"/>
      <c r="AH186" s="17"/>
      <c r="AI186" s="17"/>
      <c r="AJ186" s="17"/>
      <c r="AK186" s="17"/>
      <c r="AL186" s="17"/>
    </row>
    <row r="187" spans="1:38" hidden="1">
      <c r="A187" s="182" t="s">
        <v>293</v>
      </c>
      <c r="B187" s="197"/>
      <c r="C187" s="193" t="s">
        <v>500</v>
      </c>
      <c r="D187" s="194"/>
      <c r="E187" s="194"/>
      <c r="F187" s="194"/>
      <c r="G187" s="194"/>
      <c r="H187" s="194"/>
      <c r="I187" s="194"/>
      <c r="J187" s="194"/>
      <c r="K187" s="194"/>
      <c r="L187" s="194"/>
      <c r="M187" s="194"/>
      <c r="N187" s="194"/>
      <c r="O187" s="194"/>
      <c r="P187" s="194"/>
      <c r="Q187" s="194"/>
      <c r="R187" s="194"/>
      <c r="S187" s="194"/>
      <c r="T187" s="194"/>
      <c r="U187" s="194"/>
      <c r="V187" s="194"/>
      <c r="W187" s="194"/>
      <c r="X187" s="194"/>
      <c r="Y187" s="194"/>
      <c r="Z187" s="194"/>
      <c r="AA187" s="194"/>
      <c r="AB187" s="195"/>
      <c r="AC187" s="184" t="s">
        <v>501</v>
      </c>
      <c r="AD187" s="185"/>
      <c r="AE187" s="185"/>
      <c r="AF187" s="185"/>
      <c r="AG187" s="17"/>
      <c r="AH187" s="17"/>
      <c r="AI187" s="17"/>
      <c r="AJ187" s="17"/>
      <c r="AK187" s="17"/>
      <c r="AL187" s="17"/>
    </row>
    <row r="188" spans="1:38" hidden="1">
      <c r="A188" s="171" t="s">
        <v>296</v>
      </c>
      <c r="B188" s="196"/>
      <c r="C188" s="190" t="s">
        <v>502</v>
      </c>
      <c r="D188" s="191"/>
      <c r="E188" s="191"/>
      <c r="F188" s="191"/>
      <c r="G188" s="191"/>
      <c r="H188" s="191"/>
      <c r="I188" s="191"/>
      <c r="J188" s="191"/>
      <c r="K188" s="191"/>
      <c r="L188" s="191"/>
      <c r="M188" s="191"/>
      <c r="N188" s="191"/>
      <c r="O188" s="191"/>
      <c r="P188" s="191"/>
      <c r="Q188" s="191"/>
      <c r="R188" s="191"/>
      <c r="S188" s="191"/>
      <c r="T188" s="191"/>
      <c r="U188" s="191"/>
      <c r="V188" s="191"/>
      <c r="W188" s="191"/>
      <c r="X188" s="191"/>
      <c r="Y188" s="191"/>
      <c r="Z188" s="191"/>
      <c r="AA188" s="191"/>
      <c r="AB188" s="192"/>
      <c r="AC188" s="179" t="s">
        <v>503</v>
      </c>
      <c r="AD188" s="180"/>
      <c r="AE188" s="180"/>
      <c r="AF188" s="180"/>
      <c r="AG188" s="17"/>
      <c r="AH188" s="17"/>
      <c r="AI188" s="17"/>
      <c r="AJ188" s="17"/>
      <c r="AK188" s="17"/>
      <c r="AL188" s="17"/>
    </row>
    <row r="189" spans="1:38" hidden="1">
      <c r="A189" s="171" t="s">
        <v>299</v>
      </c>
      <c r="B189" s="196"/>
      <c r="C189" s="226" t="s">
        <v>504</v>
      </c>
      <c r="D189" s="227"/>
      <c r="E189" s="227"/>
      <c r="F189" s="227"/>
      <c r="G189" s="227"/>
      <c r="H189" s="227"/>
      <c r="I189" s="227"/>
      <c r="J189" s="227"/>
      <c r="K189" s="227"/>
      <c r="L189" s="227"/>
      <c r="M189" s="227"/>
      <c r="N189" s="227"/>
      <c r="O189" s="227"/>
      <c r="P189" s="227"/>
      <c r="Q189" s="227"/>
      <c r="R189" s="227"/>
      <c r="S189" s="227"/>
      <c r="T189" s="227"/>
      <c r="U189" s="227"/>
      <c r="V189" s="227"/>
      <c r="W189" s="227"/>
      <c r="X189" s="227"/>
      <c r="Y189" s="227"/>
      <c r="Z189" s="227"/>
      <c r="AA189" s="227"/>
      <c r="AB189" s="228"/>
      <c r="AC189" s="179" t="s">
        <v>505</v>
      </c>
      <c r="AD189" s="180"/>
      <c r="AE189" s="180"/>
      <c r="AF189" s="180"/>
      <c r="AG189" s="17"/>
      <c r="AH189" s="17"/>
      <c r="AI189" s="17"/>
      <c r="AJ189" s="17"/>
      <c r="AK189" s="17"/>
      <c r="AL189" s="17"/>
    </row>
    <row r="190" spans="1:38" hidden="1">
      <c r="A190" s="171" t="s">
        <v>302</v>
      </c>
      <c r="B190" s="196"/>
      <c r="C190" s="190" t="s">
        <v>506</v>
      </c>
      <c r="D190" s="191"/>
      <c r="E190" s="191"/>
      <c r="F190" s="191"/>
      <c r="G190" s="191"/>
      <c r="H190" s="191"/>
      <c r="I190" s="191"/>
      <c r="J190" s="191"/>
      <c r="K190" s="191"/>
      <c r="L190" s="191"/>
      <c r="M190" s="191"/>
      <c r="N190" s="191"/>
      <c r="O190" s="191"/>
      <c r="P190" s="191"/>
      <c r="Q190" s="191"/>
      <c r="R190" s="191"/>
      <c r="S190" s="191"/>
      <c r="T190" s="191"/>
      <c r="U190" s="191"/>
      <c r="V190" s="191"/>
      <c r="W190" s="191"/>
      <c r="X190" s="191"/>
      <c r="Y190" s="191"/>
      <c r="Z190" s="191"/>
      <c r="AA190" s="191"/>
      <c r="AB190" s="192"/>
      <c r="AC190" s="179" t="s">
        <v>507</v>
      </c>
      <c r="AD190" s="180"/>
      <c r="AE190" s="180"/>
      <c r="AF190" s="180"/>
      <c r="AG190" s="17"/>
      <c r="AH190" s="17"/>
      <c r="AI190" s="17"/>
      <c r="AJ190" s="17"/>
      <c r="AK190" s="17"/>
      <c r="AL190" s="17"/>
    </row>
    <row r="191" spans="1:38" hidden="1">
      <c r="A191" s="171" t="s">
        <v>305</v>
      </c>
      <c r="B191" s="196"/>
      <c r="C191" s="226" t="s">
        <v>508</v>
      </c>
      <c r="D191" s="227"/>
      <c r="E191" s="227"/>
      <c r="F191" s="227"/>
      <c r="G191" s="227"/>
      <c r="H191" s="227"/>
      <c r="I191" s="227"/>
      <c r="J191" s="227"/>
      <c r="K191" s="227"/>
      <c r="L191" s="227"/>
      <c r="M191" s="227"/>
      <c r="N191" s="227"/>
      <c r="O191" s="227"/>
      <c r="P191" s="227"/>
      <c r="Q191" s="227"/>
      <c r="R191" s="227"/>
      <c r="S191" s="227"/>
      <c r="T191" s="227"/>
      <c r="U191" s="227"/>
      <c r="V191" s="227"/>
      <c r="W191" s="227"/>
      <c r="X191" s="227"/>
      <c r="Y191" s="227"/>
      <c r="Z191" s="227"/>
      <c r="AA191" s="227"/>
      <c r="AB191" s="228"/>
      <c r="AC191" s="179" t="s">
        <v>509</v>
      </c>
      <c r="AD191" s="180"/>
      <c r="AE191" s="180"/>
      <c r="AF191" s="180"/>
      <c r="AG191" s="17"/>
      <c r="AH191" s="17"/>
      <c r="AI191" s="17"/>
      <c r="AJ191" s="17"/>
      <c r="AK191" s="17"/>
      <c r="AL191" s="17"/>
    </row>
    <row r="192" spans="1:38" hidden="1">
      <c r="A192" s="182" t="s">
        <v>308</v>
      </c>
      <c r="B192" s="197"/>
      <c r="C192" s="229" t="s">
        <v>510</v>
      </c>
      <c r="D192" s="230"/>
      <c r="E192" s="230"/>
      <c r="F192" s="230"/>
      <c r="G192" s="230"/>
      <c r="H192" s="230"/>
      <c r="I192" s="230"/>
      <c r="J192" s="230"/>
      <c r="K192" s="230"/>
      <c r="L192" s="230"/>
      <c r="M192" s="230"/>
      <c r="N192" s="230"/>
      <c r="O192" s="230"/>
      <c r="P192" s="230"/>
      <c r="Q192" s="230"/>
      <c r="R192" s="230"/>
      <c r="S192" s="230"/>
      <c r="T192" s="230"/>
      <c r="U192" s="230"/>
      <c r="V192" s="230"/>
      <c r="W192" s="230"/>
      <c r="X192" s="230"/>
      <c r="Y192" s="230"/>
      <c r="Z192" s="230"/>
      <c r="AA192" s="230"/>
      <c r="AB192" s="231"/>
      <c r="AC192" s="184" t="s">
        <v>511</v>
      </c>
      <c r="AD192" s="185"/>
      <c r="AE192" s="185"/>
      <c r="AF192" s="185"/>
      <c r="AG192" s="17"/>
      <c r="AH192" s="17"/>
      <c r="AI192" s="17"/>
      <c r="AJ192" s="17"/>
      <c r="AK192" s="17"/>
      <c r="AL192" s="17"/>
    </row>
    <row r="193" spans="1:38">
      <c r="A193" s="171" t="s">
        <v>311</v>
      </c>
      <c r="B193" s="196"/>
      <c r="C193" s="179" t="s">
        <v>512</v>
      </c>
      <c r="D193" s="180"/>
      <c r="E193" s="180"/>
      <c r="F193" s="180"/>
      <c r="G193" s="180"/>
      <c r="H193" s="180"/>
      <c r="I193" s="180"/>
      <c r="J193" s="180"/>
      <c r="K193" s="180"/>
      <c r="L193" s="180"/>
      <c r="M193" s="180"/>
      <c r="N193" s="180"/>
      <c r="O193" s="180"/>
      <c r="P193" s="180"/>
      <c r="Q193" s="180"/>
      <c r="R193" s="180"/>
      <c r="S193" s="180"/>
      <c r="T193" s="180"/>
      <c r="U193" s="180"/>
      <c r="V193" s="180"/>
      <c r="W193" s="180"/>
      <c r="X193" s="180"/>
      <c r="Y193" s="180"/>
      <c r="Z193" s="180"/>
      <c r="AA193" s="180"/>
      <c r="AB193" s="181"/>
      <c r="AC193" s="179" t="s">
        <v>513</v>
      </c>
      <c r="AD193" s="180"/>
      <c r="AE193" s="180"/>
      <c r="AF193" s="180"/>
      <c r="AG193" s="17">
        <v>26723</v>
      </c>
      <c r="AH193" s="17">
        <v>26723</v>
      </c>
      <c r="AI193" s="17">
        <v>23245</v>
      </c>
      <c r="AJ193" s="17">
        <v>23952</v>
      </c>
      <c r="AK193" s="17">
        <v>23952</v>
      </c>
      <c r="AL193" s="17"/>
    </row>
    <row r="194" spans="1:38">
      <c r="A194" s="171" t="s">
        <v>314</v>
      </c>
      <c r="B194" s="196"/>
      <c r="C194" s="179" t="s">
        <v>514</v>
      </c>
      <c r="D194" s="180"/>
      <c r="E194" s="180"/>
      <c r="F194" s="180"/>
      <c r="G194" s="180"/>
      <c r="H194" s="180"/>
      <c r="I194" s="180"/>
      <c r="J194" s="180"/>
      <c r="K194" s="180"/>
      <c r="L194" s="180"/>
      <c r="M194" s="180"/>
      <c r="N194" s="180"/>
      <c r="O194" s="180"/>
      <c r="P194" s="180"/>
      <c r="Q194" s="180"/>
      <c r="R194" s="180"/>
      <c r="S194" s="180"/>
      <c r="T194" s="180"/>
      <c r="U194" s="180"/>
      <c r="V194" s="180"/>
      <c r="W194" s="180"/>
      <c r="X194" s="180"/>
      <c r="Y194" s="180"/>
      <c r="Z194" s="180"/>
      <c r="AA194" s="180"/>
      <c r="AB194" s="181"/>
      <c r="AC194" s="179" t="s">
        <v>515</v>
      </c>
      <c r="AD194" s="180"/>
      <c r="AE194" s="180"/>
      <c r="AF194" s="180"/>
      <c r="AG194" s="17"/>
      <c r="AH194" s="17"/>
      <c r="AI194" s="17"/>
      <c r="AJ194" s="17"/>
      <c r="AK194" s="17"/>
      <c r="AL194" s="17"/>
    </row>
    <row r="195" spans="1:38">
      <c r="A195" s="182" t="s">
        <v>317</v>
      </c>
      <c r="B195" s="197"/>
      <c r="C195" s="184" t="s">
        <v>516</v>
      </c>
      <c r="D195" s="185"/>
      <c r="E195" s="185"/>
      <c r="F195" s="185"/>
      <c r="G195" s="185"/>
      <c r="H195" s="185"/>
      <c r="I195" s="185"/>
      <c r="J195" s="185"/>
      <c r="K195" s="185"/>
      <c r="L195" s="185"/>
      <c r="M195" s="185"/>
      <c r="N195" s="185"/>
      <c r="O195" s="185"/>
      <c r="P195" s="185"/>
      <c r="Q195" s="185"/>
      <c r="R195" s="185"/>
      <c r="S195" s="185"/>
      <c r="T195" s="185"/>
      <c r="U195" s="185"/>
      <c r="V195" s="185"/>
      <c r="W195" s="185"/>
      <c r="X195" s="185"/>
      <c r="Y195" s="185"/>
      <c r="Z195" s="185"/>
      <c r="AA195" s="185"/>
      <c r="AB195" s="186"/>
      <c r="AC195" s="184" t="s">
        <v>517</v>
      </c>
      <c r="AD195" s="185"/>
      <c r="AE195" s="185"/>
      <c r="AF195" s="185"/>
      <c r="AG195" s="17">
        <v>26723</v>
      </c>
      <c r="AH195" s="17">
        <v>26723</v>
      </c>
      <c r="AI195" s="17">
        <v>23245</v>
      </c>
      <c r="AJ195" s="17">
        <v>23952</v>
      </c>
      <c r="AK195" s="17">
        <v>23952</v>
      </c>
      <c r="AL195" s="17"/>
    </row>
    <row r="196" spans="1:38">
      <c r="A196" s="171" t="s">
        <v>320</v>
      </c>
      <c r="B196" s="196"/>
      <c r="C196" s="226" t="s">
        <v>518</v>
      </c>
      <c r="D196" s="227"/>
      <c r="E196" s="227"/>
      <c r="F196" s="227"/>
      <c r="G196" s="227"/>
      <c r="H196" s="227"/>
      <c r="I196" s="227"/>
      <c r="J196" s="227"/>
      <c r="K196" s="227"/>
      <c r="L196" s="227"/>
      <c r="M196" s="227"/>
      <c r="N196" s="227"/>
      <c r="O196" s="227"/>
      <c r="P196" s="227"/>
      <c r="Q196" s="227"/>
      <c r="R196" s="227"/>
      <c r="S196" s="227"/>
      <c r="T196" s="227"/>
      <c r="U196" s="227"/>
      <c r="V196" s="227"/>
      <c r="W196" s="227"/>
      <c r="X196" s="227"/>
      <c r="Y196" s="227"/>
      <c r="Z196" s="227"/>
      <c r="AA196" s="227"/>
      <c r="AB196" s="228"/>
      <c r="AC196" s="179" t="s">
        <v>519</v>
      </c>
      <c r="AD196" s="180"/>
      <c r="AE196" s="180"/>
      <c r="AF196" s="180"/>
      <c r="AG196" s="17"/>
      <c r="AH196" s="17"/>
      <c r="AI196" s="17"/>
      <c r="AJ196" s="17">
        <v>6271</v>
      </c>
      <c r="AK196" s="17">
        <v>6271</v>
      </c>
      <c r="AL196" s="17"/>
    </row>
    <row r="197" spans="1:38" hidden="1">
      <c r="A197" s="171" t="s">
        <v>323</v>
      </c>
      <c r="B197" s="196"/>
      <c r="C197" s="226" t="s">
        <v>520</v>
      </c>
      <c r="D197" s="227"/>
      <c r="E197" s="227"/>
      <c r="F197" s="227"/>
      <c r="G197" s="227"/>
      <c r="H197" s="227"/>
      <c r="I197" s="227"/>
      <c r="J197" s="227"/>
      <c r="K197" s="227"/>
      <c r="L197" s="227"/>
      <c r="M197" s="227"/>
      <c r="N197" s="227"/>
      <c r="O197" s="227"/>
      <c r="P197" s="227"/>
      <c r="Q197" s="227"/>
      <c r="R197" s="227"/>
      <c r="S197" s="227"/>
      <c r="T197" s="227"/>
      <c r="U197" s="227"/>
      <c r="V197" s="227"/>
      <c r="W197" s="227"/>
      <c r="X197" s="227"/>
      <c r="Y197" s="227"/>
      <c r="Z197" s="227"/>
      <c r="AA197" s="227"/>
      <c r="AB197" s="228"/>
      <c r="AC197" s="179" t="s">
        <v>521</v>
      </c>
      <c r="AD197" s="180"/>
      <c r="AE197" s="180"/>
      <c r="AF197" s="180"/>
      <c r="AG197" s="17"/>
      <c r="AH197" s="17"/>
      <c r="AI197" s="17"/>
      <c r="AJ197" s="17"/>
      <c r="AK197" s="17"/>
      <c r="AL197" s="17"/>
    </row>
    <row r="198" spans="1:38" hidden="1">
      <c r="A198" s="171" t="s">
        <v>326</v>
      </c>
      <c r="B198" s="196"/>
      <c r="C198" s="226" t="s">
        <v>522</v>
      </c>
      <c r="D198" s="227"/>
      <c r="E198" s="227"/>
      <c r="F198" s="227"/>
      <c r="G198" s="227"/>
      <c r="H198" s="227"/>
      <c r="I198" s="227"/>
      <c r="J198" s="227"/>
      <c r="K198" s="227"/>
      <c r="L198" s="227"/>
      <c r="M198" s="227"/>
      <c r="N198" s="227"/>
      <c r="O198" s="227"/>
      <c r="P198" s="227"/>
      <c r="Q198" s="227"/>
      <c r="R198" s="227"/>
      <c r="S198" s="227"/>
      <c r="T198" s="227"/>
      <c r="U198" s="227"/>
      <c r="V198" s="227"/>
      <c r="W198" s="227"/>
      <c r="X198" s="227"/>
      <c r="Y198" s="227"/>
      <c r="Z198" s="227"/>
      <c r="AA198" s="227"/>
      <c r="AB198" s="228"/>
      <c r="AC198" s="179" t="s">
        <v>523</v>
      </c>
      <c r="AD198" s="180"/>
      <c r="AE198" s="180"/>
      <c r="AF198" s="180"/>
      <c r="AG198" s="17"/>
      <c r="AH198" s="17"/>
      <c r="AI198" s="17"/>
      <c r="AJ198" s="17"/>
      <c r="AK198" s="17"/>
      <c r="AL198" s="17"/>
    </row>
    <row r="199" spans="1:38" hidden="1">
      <c r="A199" s="171" t="s">
        <v>329</v>
      </c>
      <c r="B199" s="196"/>
      <c r="C199" s="226" t="s">
        <v>524</v>
      </c>
      <c r="D199" s="227"/>
      <c r="E199" s="227"/>
      <c r="F199" s="227"/>
      <c r="G199" s="227"/>
      <c r="H199" s="227"/>
      <c r="I199" s="227"/>
      <c r="J199" s="227"/>
      <c r="K199" s="227"/>
      <c r="L199" s="227"/>
      <c r="M199" s="227"/>
      <c r="N199" s="227"/>
      <c r="O199" s="227"/>
      <c r="P199" s="227"/>
      <c r="Q199" s="227"/>
      <c r="R199" s="227"/>
      <c r="S199" s="227"/>
      <c r="T199" s="227"/>
      <c r="U199" s="227"/>
      <c r="V199" s="227"/>
      <c r="W199" s="227"/>
      <c r="X199" s="227"/>
      <c r="Y199" s="227"/>
      <c r="Z199" s="227"/>
      <c r="AA199" s="227"/>
      <c r="AB199" s="228"/>
      <c r="AC199" s="179" t="s">
        <v>525</v>
      </c>
      <c r="AD199" s="180"/>
      <c r="AE199" s="180"/>
      <c r="AF199" s="180"/>
      <c r="AG199" s="17"/>
      <c r="AH199" s="17"/>
      <c r="AI199" s="17"/>
      <c r="AJ199" s="17"/>
      <c r="AK199" s="17"/>
      <c r="AL199" s="17"/>
    </row>
    <row r="200" spans="1:38" hidden="1">
      <c r="A200" s="171" t="s">
        <v>332</v>
      </c>
      <c r="B200" s="196"/>
      <c r="C200" s="190" t="s">
        <v>526</v>
      </c>
      <c r="D200" s="191"/>
      <c r="E200" s="191"/>
      <c r="F200" s="191"/>
      <c r="G200" s="191"/>
      <c r="H200" s="191"/>
      <c r="I200" s="191"/>
      <c r="J200" s="191"/>
      <c r="K200" s="191"/>
      <c r="L200" s="191"/>
      <c r="M200" s="191"/>
      <c r="N200" s="191"/>
      <c r="O200" s="191"/>
      <c r="P200" s="191"/>
      <c r="Q200" s="191"/>
      <c r="R200" s="191"/>
      <c r="S200" s="191"/>
      <c r="T200" s="191"/>
      <c r="U200" s="191"/>
      <c r="V200" s="191"/>
      <c r="W200" s="191"/>
      <c r="X200" s="191"/>
      <c r="Y200" s="191"/>
      <c r="Z200" s="191"/>
      <c r="AA200" s="191"/>
      <c r="AB200" s="192"/>
      <c r="AC200" s="179" t="s">
        <v>527</v>
      </c>
      <c r="AD200" s="180"/>
      <c r="AE200" s="180"/>
      <c r="AF200" s="180"/>
      <c r="AG200" s="17"/>
      <c r="AH200" s="17"/>
      <c r="AI200" s="17"/>
      <c r="AJ200" s="17"/>
      <c r="AK200" s="17"/>
      <c r="AL200" s="17"/>
    </row>
    <row r="201" spans="1:38">
      <c r="A201" s="182" t="s">
        <v>335</v>
      </c>
      <c r="B201" s="197"/>
      <c r="C201" s="193" t="s">
        <v>528</v>
      </c>
      <c r="D201" s="194"/>
      <c r="E201" s="194"/>
      <c r="F201" s="194"/>
      <c r="G201" s="194"/>
      <c r="H201" s="194"/>
      <c r="I201" s="194"/>
      <c r="J201" s="194"/>
      <c r="K201" s="194"/>
      <c r="L201" s="194"/>
      <c r="M201" s="194"/>
      <c r="N201" s="194"/>
      <c r="O201" s="194"/>
      <c r="P201" s="194"/>
      <c r="Q201" s="194"/>
      <c r="R201" s="194"/>
      <c r="S201" s="194"/>
      <c r="T201" s="194"/>
      <c r="U201" s="194"/>
      <c r="V201" s="194"/>
      <c r="W201" s="194"/>
      <c r="X201" s="194"/>
      <c r="Y201" s="194"/>
      <c r="Z201" s="194"/>
      <c r="AA201" s="194"/>
      <c r="AB201" s="195"/>
      <c r="AC201" s="184" t="s">
        <v>529</v>
      </c>
      <c r="AD201" s="185"/>
      <c r="AE201" s="185"/>
      <c r="AF201" s="185"/>
      <c r="AG201" s="17"/>
      <c r="AH201" s="17"/>
      <c r="AI201" s="17"/>
      <c r="AJ201" s="17">
        <v>6271</v>
      </c>
      <c r="AK201" s="17">
        <v>6271</v>
      </c>
      <c r="AL201" s="17"/>
    </row>
    <row r="202" spans="1:38" hidden="1">
      <c r="A202" s="171" t="s">
        <v>338</v>
      </c>
      <c r="B202" s="196"/>
      <c r="C202" s="190" t="s">
        <v>530</v>
      </c>
      <c r="D202" s="191"/>
      <c r="E202" s="191"/>
      <c r="F202" s="191"/>
      <c r="G202" s="191"/>
      <c r="H202" s="191"/>
      <c r="I202" s="191"/>
      <c r="J202" s="191"/>
      <c r="K202" s="191"/>
      <c r="L202" s="191"/>
      <c r="M202" s="191"/>
      <c r="N202" s="191"/>
      <c r="O202" s="191"/>
      <c r="P202" s="191"/>
      <c r="Q202" s="191"/>
      <c r="R202" s="191"/>
      <c r="S202" s="191"/>
      <c r="T202" s="191"/>
      <c r="U202" s="191"/>
      <c r="V202" s="191"/>
      <c r="W202" s="191"/>
      <c r="X202" s="191"/>
      <c r="Y202" s="191"/>
      <c r="Z202" s="191"/>
      <c r="AA202" s="191"/>
      <c r="AB202" s="192"/>
      <c r="AC202" s="179" t="s">
        <v>531</v>
      </c>
      <c r="AD202" s="180"/>
      <c r="AE202" s="180"/>
      <c r="AF202" s="180"/>
      <c r="AG202" s="17"/>
      <c r="AH202" s="17"/>
      <c r="AI202" s="17"/>
      <c r="AJ202" s="17"/>
      <c r="AK202" s="17"/>
      <c r="AL202" s="17"/>
    </row>
    <row r="203" spans="1:38" hidden="1">
      <c r="A203" s="171" t="s">
        <v>341</v>
      </c>
      <c r="B203" s="196"/>
      <c r="C203" s="190" t="s">
        <v>532</v>
      </c>
      <c r="D203" s="191"/>
      <c r="E203" s="191"/>
      <c r="F203" s="191"/>
      <c r="G203" s="191"/>
      <c r="H203" s="191"/>
      <c r="I203" s="191"/>
      <c r="J203" s="191"/>
      <c r="K203" s="191"/>
      <c r="L203" s="191"/>
      <c r="M203" s="191"/>
      <c r="N203" s="191"/>
      <c r="O203" s="191"/>
      <c r="P203" s="191"/>
      <c r="Q203" s="191"/>
      <c r="R203" s="191"/>
      <c r="S203" s="191"/>
      <c r="T203" s="191"/>
      <c r="U203" s="191"/>
      <c r="V203" s="191"/>
      <c r="W203" s="191"/>
      <c r="X203" s="191"/>
      <c r="Y203" s="191"/>
      <c r="Z203" s="191"/>
      <c r="AA203" s="191"/>
      <c r="AB203" s="192"/>
      <c r="AC203" s="179" t="s">
        <v>533</v>
      </c>
      <c r="AD203" s="180"/>
      <c r="AE203" s="180"/>
      <c r="AF203" s="180"/>
      <c r="AG203" s="17"/>
      <c r="AH203" s="17"/>
      <c r="AI203" s="17"/>
      <c r="AJ203" s="17"/>
      <c r="AK203" s="17"/>
      <c r="AL203" s="17"/>
    </row>
    <row r="204" spans="1:38" hidden="1">
      <c r="A204" s="171" t="s">
        <v>344</v>
      </c>
      <c r="B204" s="196"/>
      <c r="C204" s="226" t="s">
        <v>534</v>
      </c>
      <c r="D204" s="227"/>
      <c r="E204" s="227"/>
      <c r="F204" s="227"/>
      <c r="G204" s="227"/>
      <c r="H204" s="227"/>
      <c r="I204" s="227"/>
      <c r="J204" s="227"/>
      <c r="K204" s="227"/>
      <c r="L204" s="227"/>
      <c r="M204" s="227"/>
      <c r="N204" s="227"/>
      <c r="O204" s="227"/>
      <c r="P204" s="227"/>
      <c r="Q204" s="227"/>
      <c r="R204" s="227"/>
      <c r="S204" s="227"/>
      <c r="T204" s="227"/>
      <c r="U204" s="227"/>
      <c r="V204" s="227"/>
      <c r="W204" s="227"/>
      <c r="X204" s="227"/>
      <c r="Y204" s="227"/>
      <c r="Z204" s="227"/>
      <c r="AA204" s="227"/>
      <c r="AB204" s="228"/>
      <c r="AC204" s="179" t="s">
        <v>535</v>
      </c>
      <c r="AD204" s="180"/>
      <c r="AE204" s="180"/>
      <c r="AF204" s="180"/>
      <c r="AG204" s="17"/>
      <c r="AH204" s="17"/>
      <c r="AI204" s="17"/>
      <c r="AJ204" s="17"/>
      <c r="AK204" s="17"/>
      <c r="AL204" s="17"/>
    </row>
    <row r="205" spans="1:38" hidden="1">
      <c r="A205" s="171" t="s">
        <v>347</v>
      </c>
      <c r="B205" s="196"/>
      <c r="C205" s="226" t="s">
        <v>536</v>
      </c>
      <c r="D205" s="227"/>
      <c r="E205" s="227"/>
      <c r="F205" s="227"/>
      <c r="G205" s="227"/>
      <c r="H205" s="227"/>
      <c r="I205" s="227"/>
      <c r="J205" s="227"/>
      <c r="K205" s="227"/>
      <c r="L205" s="227"/>
      <c r="M205" s="227"/>
      <c r="N205" s="227"/>
      <c r="O205" s="227"/>
      <c r="P205" s="227"/>
      <c r="Q205" s="227"/>
      <c r="R205" s="227"/>
      <c r="S205" s="227"/>
      <c r="T205" s="227"/>
      <c r="U205" s="227"/>
      <c r="V205" s="227"/>
      <c r="W205" s="227"/>
      <c r="X205" s="227"/>
      <c r="Y205" s="227"/>
      <c r="Z205" s="227"/>
      <c r="AA205" s="227"/>
      <c r="AB205" s="228"/>
      <c r="AC205" s="179" t="s">
        <v>537</v>
      </c>
      <c r="AD205" s="180"/>
      <c r="AE205" s="180"/>
      <c r="AF205" s="180"/>
      <c r="AG205" s="17"/>
      <c r="AH205" s="17"/>
      <c r="AI205" s="17"/>
      <c r="AJ205" s="17"/>
      <c r="AK205" s="17"/>
      <c r="AL205" s="17"/>
    </row>
    <row r="206" spans="1:38" hidden="1">
      <c r="A206" s="182" t="s">
        <v>350</v>
      </c>
      <c r="B206" s="197"/>
      <c r="C206" s="229" t="s">
        <v>538</v>
      </c>
      <c r="D206" s="230"/>
      <c r="E206" s="230"/>
      <c r="F206" s="230"/>
      <c r="G206" s="230"/>
      <c r="H206" s="230"/>
      <c r="I206" s="230"/>
      <c r="J206" s="230"/>
      <c r="K206" s="230"/>
      <c r="L206" s="230"/>
      <c r="M206" s="230"/>
      <c r="N206" s="230"/>
      <c r="O206" s="230"/>
      <c r="P206" s="230"/>
      <c r="Q206" s="230"/>
      <c r="R206" s="230"/>
      <c r="S206" s="230"/>
      <c r="T206" s="230"/>
      <c r="U206" s="230"/>
      <c r="V206" s="230"/>
      <c r="W206" s="230"/>
      <c r="X206" s="230"/>
      <c r="Y206" s="230"/>
      <c r="Z206" s="230"/>
      <c r="AA206" s="230"/>
      <c r="AB206" s="231"/>
      <c r="AC206" s="184" t="s">
        <v>539</v>
      </c>
      <c r="AD206" s="185"/>
      <c r="AE206" s="185"/>
      <c r="AF206" s="185"/>
      <c r="AG206" s="17"/>
      <c r="AH206" s="17"/>
      <c r="AI206" s="17"/>
      <c r="AJ206" s="17"/>
      <c r="AK206" s="17"/>
      <c r="AL206" s="17"/>
    </row>
    <row r="207" spans="1:38" hidden="1">
      <c r="A207" s="171" t="s">
        <v>353</v>
      </c>
      <c r="B207" s="196"/>
      <c r="C207" s="190" t="s">
        <v>540</v>
      </c>
      <c r="D207" s="191"/>
      <c r="E207" s="191"/>
      <c r="F207" s="191"/>
      <c r="G207" s="191"/>
      <c r="H207" s="191"/>
      <c r="I207" s="191"/>
      <c r="J207" s="191"/>
      <c r="K207" s="191"/>
      <c r="L207" s="191"/>
      <c r="M207" s="191"/>
      <c r="N207" s="191"/>
      <c r="O207" s="191"/>
      <c r="P207" s="191"/>
      <c r="Q207" s="191"/>
      <c r="R207" s="191"/>
      <c r="S207" s="191"/>
      <c r="T207" s="191"/>
      <c r="U207" s="191"/>
      <c r="V207" s="191"/>
      <c r="W207" s="191"/>
      <c r="X207" s="191"/>
      <c r="Y207" s="191"/>
      <c r="Z207" s="191"/>
      <c r="AA207" s="191"/>
      <c r="AB207" s="192"/>
      <c r="AC207" s="179" t="s">
        <v>541</v>
      </c>
      <c r="AD207" s="180"/>
      <c r="AE207" s="180"/>
      <c r="AF207" s="180"/>
      <c r="AG207" s="17"/>
      <c r="AH207" s="17"/>
      <c r="AI207" s="17"/>
      <c r="AJ207" s="17"/>
      <c r="AK207" s="17"/>
      <c r="AL207" s="17"/>
    </row>
    <row r="208" spans="1:38">
      <c r="A208" s="182" t="s">
        <v>356</v>
      </c>
      <c r="B208" s="197"/>
      <c r="C208" s="229" t="s">
        <v>542</v>
      </c>
      <c r="D208" s="230"/>
      <c r="E208" s="230"/>
      <c r="F208" s="230"/>
      <c r="G208" s="230"/>
      <c r="H208" s="230"/>
      <c r="I208" s="230"/>
      <c r="J208" s="230"/>
      <c r="K208" s="230"/>
      <c r="L208" s="230"/>
      <c r="M208" s="230"/>
      <c r="N208" s="230"/>
      <c r="O208" s="230"/>
      <c r="P208" s="230"/>
      <c r="Q208" s="230"/>
      <c r="R208" s="230"/>
      <c r="S208" s="230"/>
      <c r="T208" s="230"/>
      <c r="U208" s="230"/>
      <c r="V208" s="230"/>
      <c r="W208" s="230"/>
      <c r="X208" s="230"/>
      <c r="Y208" s="230"/>
      <c r="Z208" s="230"/>
      <c r="AA208" s="230"/>
      <c r="AB208" s="231"/>
      <c r="AC208" s="184" t="s">
        <v>543</v>
      </c>
      <c r="AD208" s="185"/>
      <c r="AE208" s="185"/>
      <c r="AF208" s="185"/>
      <c r="AG208" s="17">
        <v>26723</v>
      </c>
      <c r="AH208" s="17">
        <v>26723</v>
      </c>
      <c r="AI208" s="17">
        <v>23245</v>
      </c>
      <c r="AJ208" s="17">
        <f>AJ195+AJ196</f>
        <v>30223</v>
      </c>
      <c r="AK208" s="17">
        <f>AK195+AK196</f>
        <v>30223</v>
      </c>
      <c r="AL208" s="17"/>
    </row>
    <row r="209" spans="29:38">
      <c r="AC209" s="20"/>
      <c r="AD209" s="21"/>
      <c r="AE209" s="21"/>
      <c r="AF209" s="21"/>
      <c r="AG209" s="22"/>
      <c r="AH209" s="22"/>
      <c r="AI209" s="22"/>
      <c r="AJ209" s="22"/>
      <c r="AK209" s="22"/>
      <c r="AL209" s="22"/>
    </row>
  </sheetData>
  <mergeCells count="605">
    <mergeCell ref="A207:B207"/>
    <mergeCell ref="C207:AB207"/>
    <mergeCell ref="AC207:AF207"/>
    <mergeCell ref="A208:B208"/>
    <mergeCell ref="C208:AB208"/>
    <mergeCell ref="AC208:AF208"/>
    <mergeCell ref="A204:B204"/>
    <mergeCell ref="C204:AB204"/>
    <mergeCell ref="AC204:AF204"/>
    <mergeCell ref="A205:B205"/>
    <mergeCell ref="C205:AB205"/>
    <mergeCell ref="AC205:AF205"/>
    <mergeCell ref="A206:B206"/>
    <mergeCell ref="C206:AB206"/>
    <mergeCell ref="AC206:AF206"/>
    <mergeCell ref="A201:B201"/>
    <mergeCell ref="C201:AB201"/>
    <mergeCell ref="AC201:AF201"/>
    <mergeCell ref="A202:B202"/>
    <mergeCell ref="C202:AB202"/>
    <mergeCell ref="AC202:AF202"/>
    <mergeCell ref="A203:B203"/>
    <mergeCell ref="C203:AB203"/>
    <mergeCell ref="AC203:AF203"/>
    <mergeCell ref="A198:B198"/>
    <mergeCell ref="C198:AB198"/>
    <mergeCell ref="AC198:AF198"/>
    <mergeCell ref="A199:B199"/>
    <mergeCell ref="C199:AB199"/>
    <mergeCell ref="AC199:AF199"/>
    <mergeCell ref="A200:B200"/>
    <mergeCell ref="C200:AB200"/>
    <mergeCell ref="AC200:AF200"/>
    <mergeCell ref="A195:B195"/>
    <mergeCell ref="C195:AB195"/>
    <mergeCell ref="AC195:AF195"/>
    <mergeCell ref="A196:B196"/>
    <mergeCell ref="C196:AB196"/>
    <mergeCell ref="AC196:AF196"/>
    <mergeCell ref="A197:B197"/>
    <mergeCell ref="C197:AB197"/>
    <mergeCell ref="AC197:AF197"/>
    <mergeCell ref="A192:B192"/>
    <mergeCell ref="C192:AB192"/>
    <mergeCell ref="AC192:AF192"/>
    <mergeCell ref="A193:B193"/>
    <mergeCell ref="C193:AB193"/>
    <mergeCell ref="AC193:AF193"/>
    <mergeCell ref="A194:B194"/>
    <mergeCell ref="C194:AB194"/>
    <mergeCell ref="AC194:AF194"/>
    <mergeCell ref="A189:B189"/>
    <mergeCell ref="C189:AB189"/>
    <mergeCell ref="AC189:AF189"/>
    <mergeCell ref="A190:B190"/>
    <mergeCell ref="C190:AB190"/>
    <mergeCell ref="AC190:AF190"/>
    <mergeCell ref="A191:B191"/>
    <mergeCell ref="C191:AB191"/>
    <mergeCell ref="AC191:AF191"/>
    <mergeCell ref="A186:B186"/>
    <mergeCell ref="C186:AB186"/>
    <mergeCell ref="AC186:AF186"/>
    <mergeCell ref="A187:B187"/>
    <mergeCell ref="C187:AB187"/>
    <mergeCell ref="AC187:AF187"/>
    <mergeCell ref="A188:B188"/>
    <mergeCell ref="C188:AB188"/>
    <mergeCell ref="AC188:AF188"/>
    <mergeCell ref="A182:B182"/>
    <mergeCell ref="C182:AB182"/>
    <mergeCell ref="C183:K183"/>
    <mergeCell ref="N183:V183"/>
    <mergeCell ref="Y183:AB183"/>
    <mergeCell ref="A184:B184"/>
    <mergeCell ref="C184:AB184"/>
    <mergeCell ref="AC184:AF184"/>
    <mergeCell ref="A185:B185"/>
    <mergeCell ref="C185:AB185"/>
    <mergeCell ref="AC185:AF185"/>
    <mergeCell ref="A179:B179"/>
    <mergeCell ref="C179:AB179"/>
    <mergeCell ref="AC179:AF179"/>
    <mergeCell ref="A180:B180"/>
    <mergeCell ref="C180:AB180"/>
    <mergeCell ref="AC180:AF180"/>
    <mergeCell ref="A181:B181"/>
    <mergeCell ref="C181:AB181"/>
    <mergeCell ref="AC181:AF181"/>
    <mergeCell ref="A176:B176"/>
    <mergeCell ref="C176:AB176"/>
    <mergeCell ref="AC176:AF176"/>
    <mergeCell ref="A177:B177"/>
    <mergeCell ref="C177:AB177"/>
    <mergeCell ref="AC177:AF177"/>
    <mergeCell ref="A178:B178"/>
    <mergeCell ref="C178:AB178"/>
    <mergeCell ref="AC178:AF178"/>
    <mergeCell ref="A173:B173"/>
    <mergeCell ref="C173:AB173"/>
    <mergeCell ref="AC173:AF173"/>
    <mergeCell ref="A174:B174"/>
    <mergeCell ref="C174:AB174"/>
    <mergeCell ref="AC174:AF174"/>
    <mergeCell ref="A175:B175"/>
    <mergeCell ref="C175:AB175"/>
    <mergeCell ref="AC175:AF175"/>
    <mergeCell ref="A170:B170"/>
    <mergeCell ref="C170:AB170"/>
    <mergeCell ref="AC170:AF170"/>
    <mergeCell ref="A171:B171"/>
    <mergeCell ref="C171:AB171"/>
    <mergeCell ref="AC171:AF171"/>
    <mergeCell ref="A172:B172"/>
    <mergeCell ref="C172:AB172"/>
    <mergeCell ref="AC172:AF172"/>
    <mergeCell ref="A167:B167"/>
    <mergeCell ref="C167:AB167"/>
    <mergeCell ref="AC167:AF167"/>
    <mergeCell ref="A168:B168"/>
    <mergeCell ref="C168:AB168"/>
    <mergeCell ref="AC168:AF168"/>
    <mergeCell ref="A169:B169"/>
    <mergeCell ref="C169:AB169"/>
    <mergeCell ref="AC169:AF169"/>
    <mergeCell ref="A164:B164"/>
    <mergeCell ref="C164:AB164"/>
    <mergeCell ref="AC164:AF164"/>
    <mergeCell ref="A165:B165"/>
    <mergeCell ref="C165:AB165"/>
    <mergeCell ref="AC165:AF165"/>
    <mergeCell ref="A166:B166"/>
    <mergeCell ref="C166:AB166"/>
    <mergeCell ref="AC166:AF166"/>
    <mergeCell ref="A161:B161"/>
    <mergeCell ref="C161:AB161"/>
    <mergeCell ref="AC161:AF161"/>
    <mergeCell ref="A162:B162"/>
    <mergeCell ref="C162:AB162"/>
    <mergeCell ref="AC162:AF162"/>
    <mergeCell ref="A163:B163"/>
    <mergeCell ref="C163:AB163"/>
    <mergeCell ref="AC163:AF163"/>
    <mergeCell ref="C157:K157"/>
    <mergeCell ref="A158:B158"/>
    <mergeCell ref="C158:AB158"/>
    <mergeCell ref="A159:B159"/>
    <mergeCell ref="C159:AB159"/>
    <mergeCell ref="AC159:AF159"/>
    <mergeCell ref="A160:B160"/>
    <mergeCell ref="C160:AB160"/>
    <mergeCell ref="AC160:AF160"/>
    <mergeCell ref="A154:B154"/>
    <mergeCell ref="C154:AB154"/>
    <mergeCell ref="AC154:AF154"/>
    <mergeCell ref="A155:B155"/>
    <mergeCell ref="C155:AB155"/>
    <mergeCell ref="AC155:AF155"/>
    <mergeCell ref="A156:B156"/>
    <mergeCell ref="C156:AB156"/>
    <mergeCell ref="AC156:AF156"/>
    <mergeCell ref="A151:B151"/>
    <mergeCell ref="C151:AB151"/>
    <mergeCell ref="AC151:AF151"/>
    <mergeCell ref="A152:B152"/>
    <mergeCell ref="C152:AB152"/>
    <mergeCell ref="AC152:AF152"/>
    <mergeCell ref="A153:B153"/>
    <mergeCell ref="C153:AB153"/>
    <mergeCell ref="AC153:AF153"/>
    <mergeCell ref="A148:B148"/>
    <mergeCell ref="C148:AB148"/>
    <mergeCell ref="AC148:AF148"/>
    <mergeCell ref="A149:B149"/>
    <mergeCell ref="C149:AB149"/>
    <mergeCell ref="AC149:AF149"/>
    <mergeCell ref="A150:B150"/>
    <mergeCell ref="C150:AB150"/>
    <mergeCell ref="AC150:AF150"/>
    <mergeCell ref="A145:B145"/>
    <mergeCell ref="C145:AB145"/>
    <mergeCell ref="AC145:AF145"/>
    <mergeCell ref="A146:B146"/>
    <mergeCell ref="C146:AB146"/>
    <mergeCell ref="AC146:AF146"/>
    <mergeCell ref="A147:B147"/>
    <mergeCell ref="C147:AB147"/>
    <mergeCell ref="AC147:AF147"/>
    <mergeCell ref="A142:B142"/>
    <mergeCell ref="C142:AB142"/>
    <mergeCell ref="AC142:AF142"/>
    <mergeCell ref="A143:B143"/>
    <mergeCell ref="C143:AB143"/>
    <mergeCell ref="AC143:AF143"/>
    <mergeCell ref="A144:B144"/>
    <mergeCell ref="C144:AB144"/>
    <mergeCell ref="AC144:AF144"/>
    <mergeCell ref="A139:B139"/>
    <mergeCell ref="C139:AB139"/>
    <mergeCell ref="AC139:AF139"/>
    <mergeCell ref="A140:B140"/>
    <mergeCell ref="C140:AB140"/>
    <mergeCell ref="AC140:AF140"/>
    <mergeCell ref="A141:B141"/>
    <mergeCell ref="C141:AB141"/>
    <mergeCell ref="AC141:AF141"/>
    <mergeCell ref="A136:B136"/>
    <mergeCell ref="C136:AB136"/>
    <mergeCell ref="AC136:AF136"/>
    <mergeCell ref="A137:B137"/>
    <mergeCell ref="C137:AB137"/>
    <mergeCell ref="AC137:AF137"/>
    <mergeCell ref="A138:B138"/>
    <mergeCell ref="C138:AB138"/>
    <mergeCell ref="AC138:AF138"/>
    <mergeCell ref="A133:B133"/>
    <mergeCell ref="C133:AB133"/>
    <mergeCell ref="AC133:AF133"/>
    <mergeCell ref="A134:B134"/>
    <mergeCell ref="C134:AB134"/>
    <mergeCell ref="AC134:AF134"/>
    <mergeCell ref="A135:B135"/>
    <mergeCell ref="C135:AB135"/>
    <mergeCell ref="AC135:AF135"/>
    <mergeCell ref="A130:B130"/>
    <mergeCell ref="C130:AB130"/>
    <mergeCell ref="AC130:AF130"/>
    <mergeCell ref="A131:B131"/>
    <mergeCell ref="C131:AB131"/>
    <mergeCell ref="AC131:AF131"/>
    <mergeCell ref="A132:B132"/>
    <mergeCell ref="C132:AB132"/>
    <mergeCell ref="AC132:AF132"/>
    <mergeCell ref="A127:B127"/>
    <mergeCell ref="C127:AB127"/>
    <mergeCell ref="AC127:AF127"/>
    <mergeCell ref="A128:B128"/>
    <mergeCell ref="C128:AB128"/>
    <mergeCell ref="AC128:AF128"/>
    <mergeCell ref="A129:B129"/>
    <mergeCell ref="C129:AB129"/>
    <mergeCell ref="AC129:AF129"/>
    <mergeCell ref="A124:B124"/>
    <mergeCell ref="C124:AB124"/>
    <mergeCell ref="AC124:AF124"/>
    <mergeCell ref="A125:B125"/>
    <mergeCell ref="C125:AB125"/>
    <mergeCell ref="AC125:AF125"/>
    <mergeCell ref="A126:B126"/>
    <mergeCell ref="C126:AB126"/>
    <mergeCell ref="AC126:AF126"/>
    <mergeCell ref="A121:B121"/>
    <mergeCell ref="C121:AB121"/>
    <mergeCell ref="AC121:AF121"/>
    <mergeCell ref="A122:B122"/>
    <mergeCell ref="C122:AB122"/>
    <mergeCell ref="AC122:AF122"/>
    <mergeCell ref="A123:B123"/>
    <mergeCell ref="C123:AB123"/>
    <mergeCell ref="AC123:AF123"/>
    <mergeCell ref="A118:B118"/>
    <mergeCell ref="C118:AB118"/>
    <mergeCell ref="AC118:AF118"/>
    <mergeCell ref="A119:B119"/>
    <mergeCell ref="C119:AB119"/>
    <mergeCell ref="AC119:AF119"/>
    <mergeCell ref="A120:B120"/>
    <mergeCell ref="C120:AB120"/>
    <mergeCell ref="AC120:AF120"/>
    <mergeCell ref="A115:B115"/>
    <mergeCell ref="C115:AB115"/>
    <mergeCell ref="AC115:AF115"/>
    <mergeCell ref="A116:B116"/>
    <mergeCell ref="C116:AB116"/>
    <mergeCell ref="AC116:AF116"/>
    <mergeCell ref="A117:B117"/>
    <mergeCell ref="C117:AB117"/>
    <mergeCell ref="AC117:AF117"/>
    <mergeCell ref="A112:B112"/>
    <mergeCell ref="C112:AB112"/>
    <mergeCell ref="AC112:AF112"/>
    <mergeCell ref="A113:B113"/>
    <mergeCell ref="C113:AB113"/>
    <mergeCell ref="AC113:AF113"/>
    <mergeCell ref="A114:B114"/>
    <mergeCell ref="C114:AB114"/>
    <mergeCell ref="AC114:AF114"/>
    <mergeCell ref="A109:B109"/>
    <mergeCell ref="C109:AB109"/>
    <mergeCell ref="AC109:AF109"/>
    <mergeCell ref="A110:B110"/>
    <mergeCell ref="C110:AB110"/>
    <mergeCell ref="AC110:AF110"/>
    <mergeCell ref="A111:B111"/>
    <mergeCell ref="C111:AB111"/>
    <mergeCell ref="AC111:AF111"/>
    <mergeCell ref="A106:B106"/>
    <mergeCell ref="C106:AB106"/>
    <mergeCell ref="AC106:AF106"/>
    <mergeCell ref="A107:B107"/>
    <mergeCell ref="C107:AB107"/>
    <mergeCell ref="AC107:AF107"/>
    <mergeCell ref="A108:B108"/>
    <mergeCell ref="C108:AB108"/>
    <mergeCell ref="AC108:AF108"/>
    <mergeCell ref="A103:B103"/>
    <mergeCell ref="C103:AB103"/>
    <mergeCell ref="AC103:AF103"/>
    <mergeCell ref="A104:B104"/>
    <mergeCell ref="C104:AB104"/>
    <mergeCell ref="AC104:AF104"/>
    <mergeCell ref="A105:B105"/>
    <mergeCell ref="C105:AB105"/>
    <mergeCell ref="AC105:AF105"/>
    <mergeCell ref="A100:B100"/>
    <mergeCell ref="C100:AB100"/>
    <mergeCell ref="AC100:AF100"/>
    <mergeCell ref="A101:B101"/>
    <mergeCell ref="C101:AB101"/>
    <mergeCell ref="AC101:AF101"/>
    <mergeCell ref="A102:B102"/>
    <mergeCell ref="C102:AB102"/>
    <mergeCell ref="AC102:AF102"/>
    <mergeCell ref="C96:K96"/>
    <mergeCell ref="L96:T96"/>
    <mergeCell ref="U96:AB96"/>
    <mergeCell ref="C97:K97"/>
    <mergeCell ref="A98:B98"/>
    <mergeCell ref="C98:AB98"/>
    <mergeCell ref="AC98:AF98"/>
    <mergeCell ref="A99:B99"/>
    <mergeCell ref="C99:AB99"/>
    <mergeCell ref="AC99:AF99"/>
    <mergeCell ref="C93:K93"/>
    <mergeCell ref="L93:T93"/>
    <mergeCell ref="U93:AB93"/>
    <mergeCell ref="C94:K94"/>
    <mergeCell ref="L94:T94"/>
    <mergeCell ref="U94:AB94"/>
    <mergeCell ref="C95:K95"/>
    <mergeCell ref="L95:T95"/>
    <mergeCell ref="U95:AB95"/>
    <mergeCell ref="C90:K90"/>
    <mergeCell ref="L90:T90"/>
    <mergeCell ref="U90:AB90"/>
    <mergeCell ref="C91:K91"/>
    <mergeCell ref="L91:T91"/>
    <mergeCell ref="U91:AB91"/>
    <mergeCell ref="C92:K92"/>
    <mergeCell ref="L92:T92"/>
    <mergeCell ref="U92:AB92"/>
    <mergeCell ref="C87:K87"/>
    <mergeCell ref="L87:T87"/>
    <mergeCell ref="U87:AB87"/>
    <mergeCell ref="C88:K88"/>
    <mergeCell ref="L88:T88"/>
    <mergeCell ref="U88:AB88"/>
    <mergeCell ref="C89:K89"/>
    <mergeCell ref="L89:T89"/>
    <mergeCell ref="U89:AB89"/>
    <mergeCell ref="C84:K84"/>
    <mergeCell ref="L84:T84"/>
    <mergeCell ref="U84:AB84"/>
    <mergeCell ref="C85:K85"/>
    <mergeCell ref="L85:T85"/>
    <mergeCell ref="U85:AB85"/>
    <mergeCell ref="C86:K86"/>
    <mergeCell ref="L86:T86"/>
    <mergeCell ref="U86:AB86"/>
    <mergeCell ref="C81:K81"/>
    <mergeCell ref="L81:T81"/>
    <mergeCell ref="U81:AB81"/>
    <mergeCell ref="C82:K82"/>
    <mergeCell ref="L82:T82"/>
    <mergeCell ref="U82:AB82"/>
    <mergeCell ref="C83:K83"/>
    <mergeCell ref="L83:T83"/>
    <mergeCell ref="U83:AB83"/>
    <mergeCell ref="C78:K78"/>
    <mergeCell ref="L78:T78"/>
    <mergeCell ref="U78:AB78"/>
    <mergeCell ref="C79:K79"/>
    <mergeCell ref="L79:T79"/>
    <mergeCell ref="U79:AB79"/>
    <mergeCell ref="C80:K80"/>
    <mergeCell ref="L80:T80"/>
    <mergeCell ref="U80:AB80"/>
    <mergeCell ref="C75:K75"/>
    <mergeCell ref="L75:T75"/>
    <mergeCell ref="U75:AB75"/>
    <mergeCell ref="C76:K76"/>
    <mergeCell ref="L76:T76"/>
    <mergeCell ref="U76:AB76"/>
    <mergeCell ref="C77:K77"/>
    <mergeCell ref="L77:T77"/>
    <mergeCell ref="U77:AB77"/>
    <mergeCell ref="C72:K72"/>
    <mergeCell ref="L72:T72"/>
    <mergeCell ref="U72:AB72"/>
    <mergeCell ref="C73:K73"/>
    <mergeCell ref="L73:T73"/>
    <mergeCell ref="U73:AB73"/>
    <mergeCell ref="C74:K74"/>
    <mergeCell ref="L74:T74"/>
    <mergeCell ref="U74:AB74"/>
    <mergeCell ref="C69:K69"/>
    <mergeCell ref="L69:T69"/>
    <mergeCell ref="U69:AB69"/>
    <mergeCell ref="C70:K70"/>
    <mergeCell ref="L70:T70"/>
    <mergeCell ref="U70:AB70"/>
    <mergeCell ref="C71:K71"/>
    <mergeCell ref="L71:T71"/>
    <mergeCell ref="U71:AB71"/>
    <mergeCell ref="C66:K66"/>
    <mergeCell ref="L66:T66"/>
    <mergeCell ref="U66:AB66"/>
    <mergeCell ref="C67:K67"/>
    <mergeCell ref="L67:T67"/>
    <mergeCell ref="U67:AB67"/>
    <mergeCell ref="C68:K68"/>
    <mergeCell ref="L68:T68"/>
    <mergeCell ref="U68:AB68"/>
    <mergeCell ref="C63:K63"/>
    <mergeCell ref="L63:T63"/>
    <mergeCell ref="U63:AB63"/>
    <mergeCell ref="C64:K64"/>
    <mergeCell ref="L64:T64"/>
    <mergeCell ref="U64:AB64"/>
    <mergeCell ref="C65:K65"/>
    <mergeCell ref="L65:T65"/>
    <mergeCell ref="U65:AB65"/>
    <mergeCell ref="C60:K60"/>
    <mergeCell ref="L60:T60"/>
    <mergeCell ref="U60:AB60"/>
    <mergeCell ref="C61:K61"/>
    <mergeCell ref="L61:T61"/>
    <mergeCell ref="U61:AB61"/>
    <mergeCell ref="C62:K62"/>
    <mergeCell ref="L62:T62"/>
    <mergeCell ref="U62:AB62"/>
    <mergeCell ref="C57:K57"/>
    <mergeCell ref="L57:T57"/>
    <mergeCell ref="U57:AB57"/>
    <mergeCell ref="C58:K58"/>
    <mergeCell ref="L58:T58"/>
    <mergeCell ref="U58:AB58"/>
    <mergeCell ref="C59:K59"/>
    <mergeCell ref="L59:T59"/>
    <mergeCell ref="U59:AB59"/>
    <mergeCell ref="C54:K54"/>
    <mergeCell ref="L54:T54"/>
    <mergeCell ref="U54:AB54"/>
    <mergeCell ref="C55:K55"/>
    <mergeCell ref="L55:T55"/>
    <mergeCell ref="U55:AB55"/>
    <mergeCell ref="C56:K56"/>
    <mergeCell ref="L56:T56"/>
    <mergeCell ref="U56:AB56"/>
    <mergeCell ref="C51:K51"/>
    <mergeCell ref="L51:T51"/>
    <mergeCell ref="U51:AB51"/>
    <mergeCell ref="C52:K52"/>
    <mergeCell ref="L52:T52"/>
    <mergeCell ref="U52:AB52"/>
    <mergeCell ref="C53:K53"/>
    <mergeCell ref="L53:T53"/>
    <mergeCell ref="U53:AB53"/>
    <mergeCell ref="C48:K48"/>
    <mergeCell ref="L48:T48"/>
    <mergeCell ref="U48:AB48"/>
    <mergeCell ref="C49:K49"/>
    <mergeCell ref="L49:T49"/>
    <mergeCell ref="U49:AB49"/>
    <mergeCell ref="C50:K50"/>
    <mergeCell ref="L50:T50"/>
    <mergeCell ref="U50:AB50"/>
    <mergeCell ref="C45:K45"/>
    <mergeCell ref="L45:T45"/>
    <mergeCell ref="U45:AB45"/>
    <mergeCell ref="C46:K46"/>
    <mergeCell ref="L46:T46"/>
    <mergeCell ref="U46:AB46"/>
    <mergeCell ref="C47:K47"/>
    <mergeCell ref="L47:T47"/>
    <mergeCell ref="U47:AB47"/>
    <mergeCell ref="C42:K42"/>
    <mergeCell ref="L42:T42"/>
    <mergeCell ref="U42:AB42"/>
    <mergeCell ref="C43:K43"/>
    <mergeCell ref="L43:T43"/>
    <mergeCell ref="U43:AB43"/>
    <mergeCell ref="C44:K44"/>
    <mergeCell ref="L44:T44"/>
    <mergeCell ref="U44:AB44"/>
    <mergeCell ref="C39:K39"/>
    <mergeCell ref="L39:T39"/>
    <mergeCell ref="U39:AB39"/>
    <mergeCell ref="C40:K40"/>
    <mergeCell ref="L40:T40"/>
    <mergeCell ref="U40:AB40"/>
    <mergeCell ref="C41:K41"/>
    <mergeCell ref="L41:T41"/>
    <mergeCell ref="U41:AB41"/>
    <mergeCell ref="C36:K36"/>
    <mergeCell ref="L36:T36"/>
    <mergeCell ref="U36:AB36"/>
    <mergeCell ref="C37:K37"/>
    <mergeCell ref="L37:T37"/>
    <mergeCell ref="U37:AB37"/>
    <mergeCell ref="C38:K38"/>
    <mergeCell ref="L38:T38"/>
    <mergeCell ref="U38:AB38"/>
    <mergeCell ref="C33:K33"/>
    <mergeCell ref="L33:T33"/>
    <mergeCell ref="U33:AB33"/>
    <mergeCell ref="C34:K34"/>
    <mergeCell ref="L34:T34"/>
    <mergeCell ref="U34:AB34"/>
    <mergeCell ref="C35:K35"/>
    <mergeCell ref="L35:T35"/>
    <mergeCell ref="U35:AB35"/>
    <mergeCell ref="C30:K30"/>
    <mergeCell ref="L30:T30"/>
    <mergeCell ref="U30:AB30"/>
    <mergeCell ref="C31:K31"/>
    <mergeCell ref="L31:T31"/>
    <mergeCell ref="U31:AB31"/>
    <mergeCell ref="C32:K32"/>
    <mergeCell ref="L32:T32"/>
    <mergeCell ref="U32:AB32"/>
    <mergeCell ref="C27:K27"/>
    <mergeCell ref="L27:T27"/>
    <mergeCell ref="U27:AB27"/>
    <mergeCell ref="C28:K28"/>
    <mergeCell ref="L28:T28"/>
    <mergeCell ref="U28:AB28"/>
    <mergeCell ref="C29:K29"/>
    <mergeCell ref="L29:T29"/>
    <mergeCell ref="U29:AB29"/>
    <mergeCell ref="C24:K24"/>
    <mergeCell ref="L24:T24"/>
    <mergeCell ref="U24:AB24"/>
    <mergeCell ref="C25:K25"/>
    <mergeCell ref="L25:T25"/>
    <mergeCell ref="U25:AB25"/>
    <mergeCell ref="C26:K26"/>
    <mergeCell ref="L26:T26"/>
    <mergeCell ref="U26:AB26"/>
    <mergeCell ref="C21:K21"/>
    <mergeCell ref="L21:T21"/>
    <mergeCell ref="U21:AB21"/>
    <mergeCell ref="C22:K22"/>
    <mergeCell ref="L22:T22"/>
    <mergeCell ref="U22:AB22"/>
    <mergeCell ref="C23:K23"/>
    <mergeCell ref="L23:T23"/>
    <mergeCell ref="U23:AB23"/>
    <mergeCell ref="C18:K18"/>
    <mergeCell ref="L18:T18"/>
    <mergeCell ref="U18:AB18"/>
    <mergeCell ref="C19:K19"/>
    <mergeCell ref="L19:T19"/>
    <mergeCell ref="U19:AB19"/>
    <mergeCell ref="C20:K20"/>
    <mergeCell ref="L20:T20"/>
    <mergeCell ref="U20:AB20"/>
    <mergeCell ref="C15:K15"/>
    <mergeCell ref="L15:T15"/>
    <mergeCell ref="U15:AB15"/>
    <mergeCell ref="C16:K16"/>
    <mergeCell ref="L16:T16"/>
    <mergeCell ref="U16:AB16"/>
    <mergeCell ref="C17:K17"/>
    <mergeCell ref="L17:T17"/>
    <mergeCell ref="U17:AB17"/>
    <mergeCell ref="C12:K12"/>
    <mergeCell ref="L12:T12"/>
    <mergeCell ref="U12:AB12"/>
    <mergeCell ref="C13:K13"/>
    <mergeCell ref="L13:T13"/>
    <mergeCell ref="U13:AB13"/>
    <mergeCell ref="C14:K14"/>
    <mergeCell ref="L14:T14"/>
    <mergeCell ref="U14:AB14"/>
    <mergeCell ref="C9:K9"/>
    <mergeCell ref="L9:T9"/>
    <mergeCell ref="U9:AB9"/>
    <mergeCell ref="C10:K10"/>
    <mergeCell ref="L10:T10"/>
    <mergeCell ref="U10:AB10"/>
    <mergeCell ref="C11:K11"/>
    <mergeCell ref="L11:T11"/>
    <mergeCell ref="U11:AB11"/>
    <mergeCell ref="A1:AL1"/>
    <mergeCell ref="A4:B4"/>
    <mergeCell ref="C4:AB4"/>
    <mergeCell ref="AC4:AF4"/>
    <mergeCell ref="C5:AB5"/>
    <mergeCell ref="AC5:AF5"/>
    <mergeCell ref="C6:K6"/>
    <mergeCell ref="C7:K7"/>
    <mergeCell ref="C8:K8"/>
    <mergeCell ref="L8:T8"/>
    <mergeCell ref="U8:AB8"/>
  </mergeCells>
  <pageMargins left="0.75" right="0.75" top="1" bottom="1" header="0.5" footer="0.5"/>
  <pageSetup paperSize="9" scale="32" orientation="portrait"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2:E42"/>
  <sheetViews>
    <sheetView workbookViewId="0">
      <pane ySplit="4" topLeftCell="A5" activePane="bottomLeft" state="frozen"/>
      <selection pane="bottomLeft" activeCell="B51" sqref="B51"/>
    </sheetView>
  </sheetViews>
  <sheetFormatPr defaultRowHeight="12.75"/>
  <cols>
    <col min="1" max="1" width="8.140625" style="146" customWidth="1"/>
    <col min="2" max="2" width="82" style="146" customWidth="1"/>
    <col min="3" max="5" width="19.140625" style="146" customWidth="1"/>
    <col min="6" max="16384" width="9.140625" style="146"/>
  </cols>
  <sheetData>
    <row r="2" spans="1:5" ht="30.75" customHeight="1">
      <c r="A2" s="252" t="s">
        <v>1602</v>
      </c>
      <c r="B2" s="251"/>
      <c r="C2" s="251"/>
      <c r="D2" s="251"/>
      <c r="E2" s="251"/>
    </row>
    <row r="3" spans="1:5" ht="30">
      <c r="A3" s="154"/>
      <c r="B3" s="154" t="s">
        <v>557</v>
      </c>
      <c r="C3" s="154" t="s">
        <v>780</v>
      </c>
      <c r="D3" s="154" t="s">
        <v>781</v>
      </c>
      <c r="E3" s="154" t="s">
        <v>782</v>
      </c>
    </row>
    <row r="4" spans="1:5" ht="15">
      <c r="A4" s="154">
        <v>2</v>
      </c>
      <c r="B4" s="154">
        <v>3</v>
      </c>
      <c r="C4" s="154">
        <v>4</v>
      </c>
      <c r="D4" s="154">
        <v>5</v>
      </c>
      <c r="E4" s="154">
        <v>6</v>
      </c>
    </row>
    <row r="5" spans="1:5" hidden="1">
      <c r="A5" s="148" t="s">
        <v>284</v>
      </c>
      <c r="B5" s="149" t="s">
        <v>1442</v>
      </c>
      <c r="C5" s="150">
        <v>0</v>
      </c>
      <c r="D5" s="150">
        <v>0</v>
      </c>
      <c r="E5" s="150">
        <v>0</v>
      </c>
    </row>
    <row r="6" spans="1:5" hidden="1">
      <c r="A6" s="148" t="s">
        <v>287</v>
      </c>
      <c r="B6" s="149" t="s">
        <v>1443</v>
      </c>
      <c r="C6" s="150">
        <v>0</v>
      </c>
      <c r="D6" s="150">
        <v>0</v>
      </c>
      <c r="E6" s="150">
        <v>0</v>
      </c>
    </row>
    <row r="7" spans="1:5" hidden="1">
      <c r="A7" s="148" t="s">
        <v>290</v>
      </c>
      <c r="B7" s="149" t="s">
        <v>1444</v>
      </c>
      <c r="C7" s="150">
        <v>0</v>
      </c>
      <c r="D7" s="150">
        <v>0</v>
      </c>
      <c r="E7" s="150">
        <v>0</v>
      </c>
    </row>
    <row r="8" spans="1:5" hidden="1">
      <c r="A8" s="148" t="s">
        <v>293</v>
      </c>
      <c r="B8" s="149" t="s">
        <v>1445</v>
      </c>
      <c r="C8" s="150">
        <v>0</v>
      </c>
      <c r="D8" s="150">
        <v>0</v>
      </c>
      <c r="E8" s="150">
        <v>0</v>
      </c>
    </row>
    <row r="9" spans="1:5" hidden="1">
      <c r="A9" s="148" t="s">
        <v>296</v>
      </c>
      <c r="B9" s="149" t="s">
        <v>1446</v>
      </c>
      <c r="C9" s="150">
        <v>0</v>
      </c>
      <c r="D9" s="150">
        <v>0</v>
      </c>
      <c r="E9" s="150">
        <v>0</v>
      </c>
    </row>
    <row r="10" spans="1:5" hidden="1">
      <c r="A10" s="148" t="s">
        <v>299</v>
      </c>
      <c r="B10" s="149" t="s">
        <v>1447</v>
      </c>
      <c r="C10" s="150">
        <v>0</v>
      </c>
      <c r="D10" s="150">
        <v>0</v>
      </c>
      <c r="E10" s="150">
        <v>0</v>
      </c>
    </row>
    <row r="11" spans="1:5" hidden="1">
      <c r="A11" s="148" t="s">
        <v>302</v>
      </c>
      <c r="B11" s="149" t="s">
        <v>1448</v>
      </c>
      <c r="C11" s="150">
        <v>0</v>
      </c>
      <c r="D11" s="150">
        <v>0</v>
      </c>
      <c r="E11" s="150">
        <v>0</v>
      </c>
    </row>
    <row r="12" spans="1:5">
      <c r="A12" s="151" t="s">
        <v>305</v>
      </c>
      <c r="B12" s="152" t="s">
        <v>1449</v>
      </c>
      <c r="C12" s="153">
        <v>0</v>
      </c>
      <c r="D12" s="153">
        <v>0</v>
      </c>
      <c r="E12" s="153">
        <v>0</v>
      </c>
    </row>
    <row r="13" spans="1:5" hidden="1">
      <c r="A13" s="148" t="s">
        <v>308</v>
      </c>
      <c r="B13" s="149" t="s">
        <v>1450</v>
      </c>
      <c r="C13" s="150">
        <v>0</v>
      </c>
      <c r="D13" s="150">
        <v>0</v>
      </c>
      <c r="E13" s="150">
        <v>0</v>
      </c>
    </row>
    <row r="14" spans="1:5" hidden="1">
      <c r="A14" s="148" t="s">
        <v>311</v>
      </c>
      <c r="B14" s="149" t="s">
        <v>1451</v>
      </c>
      <c r="C14" s="150">
        <v>0</v>
      </c>
      <c r="D14" s="150">
        <v>0</v>
      </c>
      <c r="E14" s="150">
        <v>0</v>
      </c>
    </row>
    <row r="15" spans="1:5" hidden="1">
      <c r="A15" s="148" t="s">
        <v>314</v>
      </c>
      <c r="B15" s="149" t="s">
        <v>1452</v>
      </c>
      <c r="C15" s="150">
        <v>0</v>
      </c>
      <c r="D15" s="150">
        <v>0</v>
      </c>
      <c r="E15" s="150">
        <v>0</v>
      </c>
    </row>
    <row r="16" spans="1:5" hidden="1">
      <c r="A16" s="148" t="s">
        <v>317</v>
      </c>
      <c r="B16" s="149" t="s">
        <v>1453</v>
      </c>
      <c r="C16" s="150">
        <v>0</v>
      </c>
      <c r="D16" s="150">
        <v>0</v>
      </c>
      <c r="E16" s="150">
        <v>0</v>
      </c>
    </row>
    <row r="17" spans="1:5" hidden="1">
      <c r="A17" s="148" t="s">
        <v>320</v>
      </c>
      <c r="B17" s="149" t="s">
        <v>1454</v>
      </c>
      <c r="C17" s="150">
        <v>0</v>
      </c>
      <c r="D17" s="150">
        <v>0</v>
      </c>
      <c r="E17" s="150">
        <v>0</v>
      </c>
    </row>
    <row r="18" spans="1:5" hidden="1">
      <c r="A18" s="148" t="s">
        <v>323</v>
      </c>
      <c r="B18" s="149" t="s">
        <v>1455</v>
      </c>
      <c r="C18" s="150">
        <v>0</v>
      </c>
      <c r="D18" s="150">
        <v>0</v>
      </c>
      <c r="E18" s="150">
        <v>0</v>
      </c>
    </row>
    <row r="19" spans="1:5" hidden="1">
      <c r="A19" s="148" t="s">
        <v>326</v>
      </c>
      <c r="B19" s="149" t="s">
        <v>1456</v>
      </c>
      <c r="C19" s="150">
        <v>0</v>
      </c>
      <c r="D19" s="150">
        <v>0</v>
      </c>
      <c r="E19" s="150">
        <v>0</v>
      </c>
    </row>
    <row r="20" spans="1:5" hidden="1">
      <c r="A20" s="148" t="s">
        <v>329</v>
      </c>
      <c r="B20" s="149" t="s">
        <v>1457</v>
      </c>
      <c r="C20" s="150">
        <v>0</v>
      </c>
      <c r="D20" s="150">
        <v>0</v>
      </c>
      <c r="E20" s="150">
        <v>0</v>
      </c>
    </row>
    <row r="21" spans="1:5" hidden="1">
      <c r="A21" s="148" t="s">
        <v>332</v>
      </c>
      <c r="B21" s="149" t="s">
        <v>1458</v>
      </c>
      <c r="C21" s="150">
        <v>0</v>
      </c>
      <c r="D21" s="150">
        <v>0</v>
      </c>
      <c r="E21" s="150">
        <v>0</v>
      </c>
    </row>
    <row r="22" spans="1:5" hidden="1">
      <c r="A22" s="148" t="s">
        <v>335</v>
      </c>
      <c r="B22" s="149" t="s">
        <v>1459</v>
      </c>
      <c r="C22" s="150">
        <v>0</v>
      </c>
      <c r="D22" s="150">
        <v>0</v>
      </c>
      <c r="E22" s="150">
        <v>0</v>
      </c>
    </row>
    <row r="23" spans="1:5">
      <c r="A23" s="151" t="s">
        <v>338</v>
      </c>
      <c r="B23" s="152" t="s">
        <v>1460</v>
      </c>
      <c r="C23" s="153">
        <v>0</v>
      </c>
      <c r="D23" s="153">
        <v>0</v>
      </c>
      <c r="E23" s="153">
        <v>0</v>
      </c>
    </row>
    <row r="24" spans="1:5">
      <c r="A24" s="148" t="s">
        <v>341</v>
      </c>
      <c r="B24" s="149" t="s">
        <v>1461</v>
      </c>
      <c r="C24" s="150">
        <v>0</v>
      </c>
      <c r="D24" s="150">
        <v>0</v>
      </c>
      <c r="E24" s="150">
        <v>0</v>
      </c>
    </row>
    <row r="25" spans="1:5">
      <c r="A25" s="148" t="s">
        <v>344</v>
      </c>
      <c r="B25" s="149" t="s">
        <v>1462</v>
      </c>
      <c r="C25" s="150">
        <v>0</v>
      </c>
      <c r="D25" s="150">
        <v>0</v>
      </c>
      <c r="E25" s="150">
        <v>0</v>
      </c>
    </row>
    <row r="26" spans="1:5">
      <c r="A26" s="148" t="s">
        <v>347</v>
      </c>
      <c r="B26" s="149" t="s">
        <v>1463</v>
      </c>
      <c r="C26" s="150">
        <v>75780</v>
      </c>
      <c r="D26" s="150">
        <v>-75780</v>
      </c>
      <c r="E26" s="150">
        <v>0</v>
      </c>
    </row>
    <row r="27" spans="1:5">
      <c r="A27" s="148" t="s">
        <v>350</v>
      </c>
      <c r="B27" s="149" t="s">
        <v>1464</v>
      </c>
      <c r="C27" s="150">
        <v>0</v>
      </c>
      <c r="D27" s="150">
        <v>0</v>
      </c>
      <c r="E27" s="150">
        <v>0</v>
      </c>
    </row>
    <row r="28" spans="1:5">
      <c r="A28" s="148" t="s">
        <v>353</v>
      </c>
      <c r="B28" s="149" t="s">
        <v>1465</v>
      </c>
      <c r="C28" s="150">
        <v>0</v>
      </c>
      <c r="D28" s="150">
        <v>0</v>
      </c>
      <c r="E28" s="150">
        <v>0</v>
      </c>
    </row>
    <row r="29" spans="1:5">
      <c r="A29" s="148" t="s">
        <v>356</v>
      </c>
      <c r="B29" s="149" t="s">
        <v>1466</v>
      </c>
      <c r="C29" s="150">
        <v>0</v>
      </c>
      <c r="D29" s="150">
        <v>0</v>
      </c>
      <c r="E29" s="150">
        <v>0</v>
      </c>
    </row>
    <row r="30" spans="1:5">
      <c r="A30" s="151" t="s">
        <v>359</v>
      </c>
      <c r="B30" s="152" t="s">
        <v>1467</v>
      </c>
      <c r="C30" s="153">
        <v>75780</v>
      </c>
      <c r="D30" s="153">
        <v>-75780</v>
      </c>
      <c r="E30" s="153">
        <v>0</v>
      </c>
    </row>
    <row r="31" spans="1:5" hidden="1">
      <c r="A31" s="148" t="s">
        <v>362</v>
      </c>
      <c r="B31" s="149" t="s">
        <v>1468</v>
      </c>
      <c r="C31" s="150">
        <v>0</v>
      </c>
      <c r="D31" s="150">
        <v>0</v>
      </c>
      <c r="E31" s="150">
        <v>0</v>
      </c>
    </row>
    <row r="32" spans="1:5" hidden="1">
      <c r="A32" s="148" t="s">
        <v>365</v>
      </c>
      <c r="B32" s="149" t="s">
        <v>1469</v>
      </c>
      <c r="C32" s="150">
        <v>0</v>
      </c>
      <c r="D32" s="150">
        <v>0</v>
      </c>
      <c r="E32" s="150">
        <v>0</v>
      </c>
    </row>
    <row r="33" spans="1:5" hidden="1">
      <c r="A33" s="148" t="s">
        <v>368</v>
      </c>
      <c r="B33" s="149" t="s">
        <v>1470</v>
      </c>
      <c r="C33" s="150">
        <v>0</v>
      </c>
      <c r="D33" s="150">
        <v>0</v>
      </c>
      <c r="E33" s="150">
        <v>0</v>
      </c>
    </row>
    <row r="34" spans="1:5" hidden="1">
      <c r="A34" s="148" t="s">
        <v>371</v>
      </c>
      <c r="B34" s="149" t="s">
        <v>1471</v>
      </c>
      <c r="C34" s="150">
        <v>0</v>
      </c>
      <c r="D34" s="150">
        <v>0</v>
      </c>
      <c r="E34" s="150">
        <v>0</v>
      </c>
    </row>
    <row r="35" spans="1:5" hidden="1">
      <c r="A35" s="148" t="s">
        <v>374</v>
      </c>
      <c r="B35" s="149" t="s">
        <v>1472</v>
      </c>
      <c r="C35" s="150">
        <v>0</v>
      </c>
      <c r="D35" s="150">
        <v>0</v>
      </c>
      <c r="E35" s="150">
        <v>0</v>
      </c>
    </row>
    <row r="36" spans="1:5" hidden="1">
      <c r="A36" s="148" t="s">
        <v>377</v>
      </c>
      <c r="B36" s="149" t="s">
        <v>1473</v>
      </c>
      <c r="C36" s="150">
        <v>0</v>
      </c>
      <c r="D36" s="150">
        <v>0</v>
      </c>
      <c r="E36" s="150">
        <v>0</v>
      </c>
    </row>
    <row r="37" spans="1:5" hidden="1">
      <c r="A37" s="148" t="s">
        <v>380</v>
      </c>
      <c r="B37" s="149" t="s">
        <v>1474</v>
      </c>
      <c r="C37" s="150">
        <v>0</v>
      </c>
      <c r="D37" s="150">
        <v>0</v>
      </c>
      <c r="E37" s="150">
        <v>0</v>
      </c>
    </row>
    <row r="38" spans="1:5" hidden="1">
      <c r="A38" s="148" t="s">
        <v>383</v>
      </c>
      <c r="B38" s="149" t="s">
        <v>1475</v>
      </c>
      <c r="C38" s="150">
        <v>0</v>
      </c>
      <c r="D38" s="150">
        <v>0</v>
      </c>
      <c r="E38" s="150">
        <v>0</v>
      </c>
    </row>
    <row r="39" spans="1:5" hidden="1">
      <c r="A39" s="148" t="s">
        <v>386</v>
      </c>
      <c r="B39" s="149" t="s">
        <v>1476</v>
      </c>
      <c r="C39" s="150">
        <v>0</v>
      </c>
      <c r="D39" s="150">
        <v>0</v>
      </c>
      <c r="E39" s="150">
        <v>0</v>
      </c>
    </row>
    <row r="40" spans="1:5">
      <c r="A40" s="151" t="s">
        <v>389</v>
      </c>
      <c r="B40" s="152" t="s">
        <v>1477</v>
      </c>
      <c r="C40" s="153">
        <v>0</v>
      </c>
      <c r="D40" s="153">
        <v>0</v>
      </c>
      <c r="E40" s="153">
        <v>0</v>
      </c>
    </row>
    <row r="41" spans="1:5">
      <c r="A41" s="148" t="s">
        <v>392</v>
      </c>
      <c r="B41" s="149" t="s">
        <v>1478</v>
      </c>
      <c r="C41" s="150">
        <v>0</v>
      </c>
      <c r="D41" s="150">
        <v>0</v>
      </c>
      <c r="E41" s="150">
        <v>0</v>
      </c>
    </row>
    <row r="42" spans="1:5">
      <c r="A42" s="151" t="s">
        <v>395</v>
      </c>
      <c r="B42" s="152" t="s">
        <v>1479</v>
      </c>
      <c r="C42" s="153">
        <v>75780</v>
      </c>
      <c r="D42" s="153">
        <v>-75780</v>
      </c>
      <c r="E42" s="153">
        <v>0</v>
      </c>
    </row>
  </sheetData>
  <mergeCells count="1">
    <mergeCell ref="A2:E2"/>
  </mergeCells>
  <pageMargins left="0.74803149606299213" right="0.74803149606299213" top="0.98425196850393704" bottom="0.98425196850393704" header="0.51181102362204722" footer="0.51181102362204722"/>
  <pageSetup scale="61" orientation="portrait" horizontalDpi="300" verticalDpi="300" r:id="rId1"/>
  <headerFooter alignWithMargins="0">
    <oddHeader>&amp;C&amp;L&amp;RÉrték típus: Ezer Forint</oddHeader>
    <oddFooter>&amp;C&amp;LAdatellenőrző kód: -48-4e39744730164769-356a-3745223d-2621434&amp;R</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2:E37"/>
  <sheetViews>
    <sheetView workbookViewId="0">
      <pane ySplit="4" topLeftCell="A5" activePane="bottomLeft" state="frozen"/>
      <selection pane="bottomLeft" activeCell="D48" sqref="D48"/>
    </sheetView>
  </sheetViews>
  <sheetFormatPr defaultRowHeight="12.75"/>
  <cols>
    <col min="1" max="1" width="8.140625" style="146" customWidth="1"/>
    <col min="2" max="2" width="82" style="146" customWidth="1"/>
    <col min="3" max="5" width="19.140625" style="146" customWidth="1"/>
    <col min="6" max="16384" width="9.140625" style="146"/>
  </cols>
  <sheetData>
    <row r="2" spans="1:5" ht="30" customHeight="1">
      <c r="A2" s="250" t="s">
        <v>1480</v>
      </c>
      <c r="B2" s="251"/>
      <c r="C2" s="251"/>
      <c r="D2" s="251"/>
      <c r="E2" s="251"/>
    </row>
    <row r="3" spans="1:5" ht="30">
      <c r="A3" s="154"/>
      <c r="B3" s="154" t="s">
        <v>557</v>
      </c>
      <c r="C3" s="154" t="s">
        <v>780</v>
      </c>
      <c r="D3" s="154" t="s">
        <v>781</v>
      </c>
      <c r="E3" s="154" t="s">
        <v>782</v>
      </c>
    </row>
    <row r="4" spans="1:5" ht="15">
      <c r="A4" s="154">
        <v>2</v>
      </c>
      <c r="B4" s="154">
        <v>3</v>
      </c>
      <c r="C4" s="154">
        <v>4</v>
      </c>
      <c r="D4" s="154">
        <v>5</v>
      </c>
      <c r="E4" s="154">
        <v>6</v>
      </c>
    </row>
    <row r="5" spans="1:5" hidden="1">
      <c r="A5" s="148" t="s">
        <v>284</v>
      </c>
      <c r="B5" s="149" t="s">
        <v>1481</v>
      </c>
      <c r="C5" s="150">
        <v>0</v>
      </c>
      <c r="D5" s="150">
        <v>0</v>
      </c>
      <c r="E5" s="150">
        <v>0</v>
      </c>
    </row>
    <row r="6" spans="1:5" hidden="1">
      <c r="A6" s="148" t="s">
        <v>287</v>
      </c>
      <c r="B6" s="149" t="s">
        <v>1482</v>
      </c>
      <c r="C6" s="150">
        <v>0</v>
      </c>
      <c r="D6" s="150">
        <v>0</v>
      </c>
      <c r="E6" s="150">
        <v>0</v>
      </c>
    </row>
    <row r="7" spans="1:5" hidden="1">
      <c r="A7" s="148" t="s">
        <v>290</v>
      </c>
      <c r="B7" s="149" t="s">
        <v>1483</v>
      </c>
      <c r="C7" s="150">
        <v>0</v>
      </c>
      <c r="D7" s="150">
        <v>0</v>
      </c>
      <c r="E7" s="150">
        <v>0</v>
      </c>
    </row>
    <row r="8" spans="1:5" hidden="1">
      <c r="A8" s="148" t="s">
        <v>293</v>
      </c>
      <c r="B8" s="149" t="s">
        <v>1484</v>
      </c>
      <c r="C8" s="150">
        <v>0</v>
      </c>
      <c r="D8" s="150">
        <v>0</v>
      </c>
      <c r="E8" s="150">
        <v>0</v>
      </c>
    </row>
    <row r="9" spans="1:5" hidden="1">
      <c r="A9" s="148" t="s">
        <v>296</v>
      </c>
      <c r="B9" s="149" t="s">
        <v>1485</v>
      </c>
      <c r="C9" s="150">
        <v>0</v>
      </c>
      <c r="D9" s="150">
        <v>0</v>
      </c>
      <c r="E9" s="150">
        <v>0</v>
      </c>
    </row>
    <row r="10" spans="1:5">
      <c r="A10" s="151" t="s">
        <v>299</v>
      </c>
      <c r="B10" s="152" t="s">
        <v>1486</v>
      </c>
      <c r="C10" s="153">
        <v>0</v>
      </c>
      <c r="D10" s="153">
        <v>0</v>
      </c>
      <c r="E10" s="153">
        <v>0</v>
      </c>
    </row>
    <row r="11" spans="1:5" hidden="1">
      <c r="A11" s="148" t="s">
        <v>302</v>
      </c>
      <c r="B11" s="149" t="s">
        <v>1487</v>
      </c>
      <c r="C11" s="150">
        <v>0</v>
      </c>
      <c r="D11" s="150">
        <v>0</v>
      </c>
      <c r="E11" s="150">
        <v>0</v>
      </c>
    </row>
    <row r="12" spans="1:5" hidden="1">
      <c r="A12" s="148" t="s">
        <v>305</v>
      </c>
      <c r="B12" s="149" t="s">
        <v>1488</v>
      </c>
      <c r="C12" s="150">
        <v>0</v>
      </c>
      <c r="D12" s="150">
        <v>0</v>
      </c>
      <c r="E12" s="150">
        <v>0</v>
      </c>
    </row>
    <row r="13" spans="1:5" hidden="1">
      <c r="A13" s="148" t="s">
        <v>308</v>
      </c>
      <c r="B13" s="149" t="s">
        <v>1489</v>
      </c>
      <c r="C13" s="150">
        <v>0</v>
      </c>
      <c r="D13" s="150">
        <v>0</v>
      </c>
      <c r="E13" s="150">
        <v>0</v>
      </c>
    </row>
    <row r="14" spans="1:5" hidden="1">
      <c r="A14" s="148" t="s">
        <v>311</v>
      </c>
      <c r="B14" s="149" t="s">
        <v>1490</v>
      </c>
      <c r="C14" s="150">
        <v>0</v>
      </c>
      <c r="D14" s="150">
        <v>0</v>
      </c>
      <c r="E14" s="150">
        <v>0</v>
      </c>
    </row>
    <row r="15" spans="1:5" hidden="1">
      <c r="A15" s="148" t="s">
        <v>314</v>
      </c>
      <c r="B15" s="149" t="s">
        <v>1491</v>
      </c>
      <c r="C15" s="150">
        <v>0</v>
      </c>
      <c r="D15" s="150">
        <v>0</v>
      </c>
      <c r="E15" s="150">
        <v>0</v>
      </c>
    </row>
    <row r="16" spans="1:5" hidden="1">
      <c r="A16" s="148" t="s">
        <v>317</v>
      </c>
      <c r="B16" s="149" t="s">
        <v>1492</v>
      </c>
      <c r="C16" s="150">
        <v>0</v>
      </c>
      <c r="D16" s="150">
        <v>0</v>
      </c>
      <c r="E16" s="150">
        <v>0</v>
      </c>
    </row>
    <row r="17" spans="1:5">
      <c r="A17" s="151" t="s">
        <v>320</v>
      </c>
      <c r="B17" s="152" t="s">
        <v>1493</v>
      </c>
      <c r="C17" s="153">
        <v>0</v>
      </c>
      <c r="D17" s="153">
        <v>0</v>
      </c>
      <c r="E17" s="153">
        <v>0</v>
      </c>
    </row>
    <row r="18" spans="1:5">
      <c r="A18" s="148" t="s">
        <v>323</v>
      </c>
      <c r="B18" s="149" t="s">
        <v>1494</v>
      </c>
      <c r="C18" s="150">
        <v>26784</v>
      </c>
      <c r="D18" s="150">
        <v>0</v>
      </c>
      <c r="E18" s="150">
        <v>26784</v>
      </c>
    </row>
    <row r="19" spans="1:5">
      <c r="A19" s="148" t="s">
        <v>326</v>
      </c>
      <c r="B19" s="149" t="s">
        <v>1495</v>
      </c>
      <c r="C19" s="150">
        <v>0</v>
      </c>
      <c r="D19" s="150">
        <v>0</v>
      </c>
      <c r="E19" s="150">
        <v>0</v>
      </c>
    </row>
    <row r="20" spans="1:5">
      <c r="A20" s="151" t="s">
        <v>329</v>
      </c>
      <c r="B20" s="152" t="s">
        <v>1496</v>
      </c>
      <c r="C20" s="153">
        <v>26784</v>
      </c>
      <c r="D20" s="153">
        <v>0</v>
      </c>
      <c r="E20" s="153">
        <v>26784</v>
      </c>
    </row>
    <row r="21" spans="1:5">
      <c r="A21" s="148" t="s">
        <v>332</v>
      </c>
      <c r="B21" s="149" t="s">
        <v>1497</v>
      </c>
      <c r="C21" s="150">
        <v>6271</v>
      </c>
      <c r="D21" s="150">
        <v>0</v>
      </c>
      <c r="E21" s="150">
        <v>6271</v>
      </c>
    </row>
    <row r="22" spans="1:5">
      <c r="A22" s="148" t="s">
        <v>335</v>
      </c>
      <c r="B22" s="149" t="s">
        <v>1498</v>
      </c>
      <c r="C22" s="150">
        <v>0</v>
      </c>
      <c r="D22" s="150">
        <v>0</v>
      </c>
      <c r="E22" s="150">
        <v>0</v>
      </c>
    </row>
    <row r="23" spans="1:5">
      <c r="A23" s="148" t="s">
        <v>338</v>
      </c>
      <c r="B23" s="149" t="s">
        <v>1499</v>
      </c>
      <c r="C23" s="150">
        <v>75780</v>
      </c>
      <c r="D23" s="150">
        <v>-75780</v>
      </c>
      <c r="E23" s="150">
        <v>0</v>
      </c>
    </row>
    <row r="24" spans="1:5">
      <c r="A24" s="148" t="s">
        <v>341</v>
      </c>
      <c r="B24" s="149" t="s">
        <v>1500</v>
      </c>
      <c r="C24" s="150">
        <v>0</v>
      </c>
      <c r="D24" s="150">
        <v>0</v>
      </c>
      <c r="E24" s="150">
        <v>0</v>
      </c>
    </row>
    <row r="25" spans="1:5">
      <c r="A25" s="148" t="s">
        <v>344</v>
      </c>
      <c r="B25" s="149" t="s">
        <v>1501</v>
      </c>
      <c r="C25" s="150">
        <v>0</v>
      </c>
      <c r="D25" s="150">
        <v>0</v>
      </c>
      <c r="E25" s="150">
        <v>0</v>
      </c>
    </row>
    <row r="26" spans="1:5">
      <c r="A26" s="148" t="s">
        <v>347</v>
      </c>
      <c r="B26" s="149" t="s">
        <v>1502</v>
      </c>
      <c r="C26" s="150">
        <v>0</v>
      </c>
      <c r="D26" s="150">
        <v>0</v>
      </c>
      <c r="E26" s="150">
        <v>0</v>
      </c>
    </row>
    <row r="27" spans="1:5">
      <c r="A27" s="151" t="s">
        <v>350</v>
      </c>
      <c r="B27" s="152" t="s">
        <v>1503</v>
      </c>
      <c r="C27" s="153">
        <v>108835</v>
      </c>
      <c r="D27" s="153">
        <v>-75780</v>
      </c>
      <c r="E27" s="153">
        <v>33055</v>
      </c>
    </row>
    <row r="28" spans="1:5" hidden="1">
      <c r="A28" s="148" t="s">
        <v>353</v>
      </c>
      <c r="B28" s="149" t="s">
        <v>1504</v>
      </c>
      <c r="C28" s="150">
        <v>0</v>
      </c>
      <c r="D28" s="150">
        <v>0</v>
      </c>
      <c r="E28" s="150">
        <v>0</v>
      </c>
    </row>
    <row r="29" spans="1:5" hidden="1">
      <c r="A29" s="148" t="s">
        <v>356</v>
      </c>
      <c r="B29" s="149" t="s">
        <v>1505</v>
      </c>
      <c r="C29" s="150">
        <v>0</v>
      </c>
      <c r="D29" s="150">
        <v>0</v>
      </c>
      <c r="E29" s="150">
        <v>0</v>
      </c>
    </row>
    <row r="30" spans="1:5" hidden="1">
      <c r="A30" s="148" t="s">
        <v>359</v>
      </c>
      <c r="B30" s="149" t="s">
        <v>1506</v>
      </c>
      <c r="C30" s="150">
        <v>0</v>
      </c>
      <c r="D30" s="150">
        <v>0</v>
      </c>
      <c r="E30" s="150">
        <v>0</v>
      </c>
    </row>
    <row r="31" spans="1:5" hidden="1">
      <c r="A31" s="148" t="s">
        <v>362</v>
      </c>
      <c r="B31" s="149" t="s">
        <v>1507</v>
      </c>
      <c r="C31" s="150">
        <v>0</v>
      </c>
      <c r="D31" s="150">
        <v>0</v>
      </c>
      <c r="E31" s="150">
        <v>0</v>
      </c>
    </row>
    <row r="32" spans="1:5" hidden="1">
      <c r="A32" s="148" t="s">
        <v>365</v>
      </c>
      <c r="B32" s="149" t="s">
        <v>1508</v>
      </c>
      <c r="C32" s="150">
        <v>0</v>
      </c>
      <c r="D32" s="150">
        <v>0</v>
      </c>
      <c r="E32" s="150">
        <v>0</v>
      </c>
    </row>
    <row r="33" spans="1:5" hidden="1">
      <c r="A33" s="148" t="s">
        <v>368</v>
      </c>
      <c r="B33" s="149" t="s">
        <v>1509</v>
      </c>
      <c r="C33" s="150">
        <v>0</v>
      </c>
      <c r="D33" s="150">
        <v>0</v>
      </c>
      <c r="E33" s="150">
        <v>0</v>
      </c>
    </row>
    <row r="34" spans="1:5" hidden="1">
      <c r="A34" s="148" t="s">
        <v>371</v>
      </c>
      <c r="B34" s="149" t="s">
        <v>1510</v>
      </c>
      <c r="C34" s="150">
        <v>0</v>
      </c>
      <c r="D34" s="150">
        <v>0</v>
      </c>
      <c r="E34" s="150">
        <v>0</v>
      </c>
    </row>
    <row r="35" spans="1:5">
      <c r="A35" s="151" t="s">
        <v>374</v>
      </c>
      <c r="B35" s="152" t="s">
        <v>1511</v>
      </c>
      <c r="C35" s="153">
        <v>0</v>
      </c>
      <c r="D35" s="153">
        <v>0</v>
      </c>
      <c r="E35" s="153">
        <v>0</v>
      </c>
    </row>
    <row r="36" spans="1:5">
      <c r="A36" s="148" t="s">
        <v>377</v>
      </c>
      <c r="B36" s="149" t="s">
        <v>1512</v>
      </c>
      <c r="C36" s="150">
        <v>0</v>
      </c>
      <c r="D36" s="150">
        <v>0</v>
      </c>
      <c r="E36" s="150">
        <v>0</v>
      </c>
    </row>
    <row r="37" spans="1:5">
      <c r="A37" s="151" t="s">
        <v>380</v>
      </c>
      <c r="B37" s="152" t="s">
        <v>1513</v>
      </c>
      <c r="C37" s="153">
        <v>108835</v>
      </c>
      <c r="D37" s="153">
        <v>-75780</v>
      </c>
      <c r="E37" s="153">
        <v>33055</v>
      </c>
    </row>
  </sheetData>
  <mergeCells count="1">
    <mergeCell ref="A2:E2"/>
  </mergeCells>
  <pageMargins left="0.74803149606299213" right="0.74803149606299213" top="0.98425196850393704" bottom="0.98425196850393704" header="0.51181102362204722" footer="0.51181102362204722"/>
  <pageSetup scale="61" orientation="portrait" horizontalDpi="300" verticalDpi="300" r:id="rId1"/>
  <headerFooter alignWithMargins="0">
    <oddHeader>&amp;C&amp;L&amp;RÉrték típus: Ezer Forint</oddHeader>
    <oddFooter>&amp;C&amp;LAdatellenőrző kód: -48-4e39744730164769-356a-3745223d-2621434&amp;R</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2:E37"/>
  <sheetViews>
    <sheetView workbookViewId="0">
      <pane ySplit="4" topLeftCell="A5" activePane="bottomLeft" state="frozen"/>
      <selection pane="bottomLeft" activeCell="A2" sqref="A2:E2"/>
    </sheetView>
  </sheetViews>
  <sheetFormatPr defaultRowHeight="12.75"/>
  <cols>
    <col min="1" max="1" width="8.140625" style="146" customWidth="1"/>
    <col min="2" max="2" width="82" style="146" customWidth="1"/>
    <col min="3" max="5" width="19.140625" style="146" customWidth="1"/>
    <col min="6" max="16384" width="9.140625" style="146"/>
  </cols>
  <sheetData>
    <row r="2" spans="1:5" ht="30" customHeight="1">
      <c r="A2" s="252" t="s">
        <v>1603</v>
      </c>
      <c r="B2" s="251"/>
      <c r="C2" s="251"/>
      <c r="D2" s="251"/>
      <c r="E2" s="251"/>
    </row>
    <row r="3" spans="1:5" ht="30">
      <c r="A3" s="154"/>
      <c r="B3" s="154" t="s">
        <v>557</v>
      </c>
      <c r="C3" s="154" t="s">
        <v>780</v>
      </c>
      <c r="D3" s="154" t="s">
        <v>781</v>
      </c>
      <c r="E3" s="154" t="s">
        <v>782</v>
      </c>
    </row>
    <row r="4" spans="1:5" ht="15">
      <c r="A4" s="154">
        <v>1</v>
      </c>
      <c r="B4" s="154">
        <v>2</v>
      </c>
      <c r="C4" s="154">
        <v>3</v>
      </c>
      <c r="D4" s="154">
        <v>4</v>
      </c>
      <c r="E4" s="154">
        <v>5</v>
      </c>
    </row>
    <row r="5" spans="1:5">
      <c r="A5" s="148" t="s">
        <v>284</v>
      </c>
      <c r="B5" s="149" t="s">
        <v>1514</v>
      </c>
      <c r="C5" s="150">
        <v>644</v>
      </c>
      <c r="D5" s="150">
        <v>0</v>
      </c>
      <c r="E5" s="150">
        <v>644</v>
      </c>
    </row>
    <row r="6" spans="1:5">
      <c r="A6" s="148" t="s">
        <v>287</v>
      </c>
      <c r="B6" s="149" t="s">
        <v>1515</v>
      </c>
      <c r="C6" s="150">
        <v>1100874</v>
      </c>
      <c r="D6" s="150">
        <v>0</v>
      </c>
      <c r="E6" s="150">
        <v>1100874</v>
      </c>
    </row>
    <row r="7" spans="1:5" ht="13.5" customHeight="1">
      <c r="A7" s="148" t="s">
        <v>290</v>
      </c>
      <c r="B7" s="149" t="s">
        <v>1516</v>
      </c>
      <c r="C7" s="150">
        <v>50</v>
      </c>
      <c r="D7" s="150">
        <v>0</v>
      </c>
      <c r="E7" s="150">
        <v>50</v>
      </c>
    </row>
    <row r="8" spans="1:5">
      <c r="A8" s="148" t="s">
        <v>293</v>
      </c>
      <c r="B8" s="149" t="s">
        <v>1517</v>
      </c>
      <c r="C8" s="150">
        <v>0</v>
      </c>
      <c r="D8" s="150">
        <v>0</v>
      </c>
      <c r="E8" s="150">
        <v>0</v>
      </c>
    </row>
    <row r="9" spans="1:5">
      <c r="A9" s="151" t="s">
        <v>296</v>
      </c>
      <c r="B9" s="152" t="s">
        <v>1518</v>
      </c>
      <c r="C9" s="153">
        <v>1101568</v>
      </c>
      <c r="D9" s="153">
        <v>0</v>
      </c>
      <c r="E9" s="153">
        <v>1101568</v>
      </c>
    </row>
    <row r="10" spans="1:5">
      <c r="A10" s="148" t="s">
        <v>299</v>
      </c>
      <c r="B10" s="149" t="s">
        <v>1519</v>
      </c>
      <c r="C10" s="150">
        <v>0</v>
      </c>
      <c r="D10" s="150">
        <v>0</v>
      </c>
      <c r="E10" s="150">
        <v>0</v>
      </c>
    </row>
    <row r="11" spans="1:5">
      <c r="A11" s="148" t="s">
        <v>302</v>
      </c>
      <c r="B11" s="149" t="s">
        <v>1520</v>
      </c>
      <c r="C11" s="150">
        <v>0</v>
      </c>
      <c r="D11" s="150">
        <v>0</v>
      </c>
      <c r="E11" s="150">
        <v>0</v>
      </c>
    </row>
    <row r="12" spans="1:5">
      <c r="A12" s="151" t="s">
        <v>305</v>
      </c>
      <c r="B12" s="152" t="s">
        <v>1521</v>
      </c>
      <c r="C12" s="153">
        <v>0</v>
      </c>
      <c r="D12" s="153">
        <v>0</v>
      </c>
      <c r="E12" s="153">
        <v>0</v>
      </c>
    </row>
    <row r="13" spans="1:5">
      <c r="A13" s="148" t="s">
        <v>308</v>
      </c>
      <c r="B13" s="149" t="s">
        <v>1522</v>
      </c>
      <c r="C13" s="150">
        <v>0</v>
      </c>
      <c r="D13" s="150">
        <v>0</v>
      </c>
      <c r="E13" s="150">
        <v>0</v>
      </c>
    </row>
    <row r="14" spans="1:5">
      <c r="A14" s="148" t="s">
        <v>311</v>
      </c>
      <c r="B14" s="149" t="s">
        <v>1523</v>
      </c>
      <c r="C14" s="150">
        <v>198</v>
      </c>
      <c r="D14" s="150">
        <v>0</v>
      </c>
      <c r="E14" s="150">
        <v>198</v>
      </c>
    </row>
    <row r="15" spans="1:5">
      <c r="A15" s="148" t="s">
        <v>314</v>
      </c>
      <c r="B15" s="149" t="s">
        <v>1524</v>
      </c>
      <c r="C15" s="150">
        <v>28313</v>
      </c>
      <c r="D15" s="150">
        <v>0</v>
      </c>
      <c r="E15" s="150">
        <v>28313</v>
      </c>
    </row>
    <row r="16" spans="1:5">
      <c r="A16" s="148" t="s">
        <v>317</v>
      </c>
      <c r="B16" s="149" t="s">
        <v>1525</v>
      </c>
      <c r="C16" s="150">
        <v>0</v>
      </c>
      <c r="D16" s="150">
        <v>0</v>
      </c>
      <c r="E16" s="150">
        <v>0</v>
      </c>
    </row>
    <row r="17" spans="1:5">
      <c r="A17" s="151" t="s">
        <v>320</v>
      </c>
      <c r="B17" s="152" t="s">
        <v>1526</v>
      </c>
      <c r="C17" s="153">
        <v>28511</v>
      </c>
      <c r="D17" s="153">
        <v>0</v>
      </c>
      <c r="E17" s="153">
        <v>28511</v>
      </c>
    </row>
    <row r="18" spans="1:5">
      <c r="A18" s="148" t="s">
        <v>323</v>
      </c>
      <c r="B18" s="149" t="s">
        <v>1527</v>
      </c>
      <c r="C18" s="150">
        <v>31237</v>
      </c>
      <c r="D18" s="150">
        <v>0</v>
      </c>
      <c r="E18" s="150">
        <v>31237</v>
      </c>
    </row>
    <row r="19" spans="1:5">
      <c r="A19" s="148" t="s">
        <v>326</v>
      </c>
      <c r="B19" s="149" t="s">
        <v>1528</v>
      </c>
      <c r="C19" s="150">
        <v>0</v>
      </c>
      <c r="D19" s="150">
        <v>0</v>
      </c>
      <c r="E19" s="150">
        <v>0</v>
      </c>
    </row>
    <row r="20" spans="1:5">
      <c r="A20" s="148" t="s">
        <v>329</v>
      </c>
      <c r="B20" s="149" t="s">
        <v>1529</v>
      </c>
      <c r="C20" s="150">
        <v>0</v>
      </c>
      <c r="D20" s="150">
        <v>0</v>
      </c>
      <c r="E20" s="150">
        <v>0</v>
      </c>
    </row>
    <row r="21" spans="1:5">
      <c r="A21" s="151" t="s">
        <v>332</v>
      </c>
      <c r="B21" s="152" t="s">
        <v>1530</v>
      </c>
      <c r="C21" s="153">
        <v>31237</v>
      </c>
      <c r="D21" s="153">
        <v>0</v>
      </c>
      <c r="E21" s="153">
        <v>31237</v>
      </c>
    </row>
    <row r="22" spans="1:5">
      <c r="A22" s="151" t="s">
        <v>335</v>
      </c>
      <c r="B22" s="152" t="s">
        <v>1531</v>
      </c>
      <c r="C22" s="153">
        <v>435</v>
      </c>
      <c r="D22" s="153">
        <v>0</v>
      </c>
      <c r="E22" s="153">
        <v>435</v>
      </c>
    </row>
    <row r="23" spans="1:5">
      <c r="A23" s="151" t="s">
        <v>338</v>
      </c>
      <c r="B23" s="152" t="s">
        <v>1532</v>
      </c>
      <c r="C23" s="153">
        <v>2407</v>
      </c>
      <c r="D23" s="153">
        <v>0</v>
      </c>
      <c r="E23" s="153">
        <v>2407</v>
      </c>
    </row>
    <row r="24" spans="1:5">
      <c r="A24" s="151" t="s">
        <v>341</v>
      </c>
      <c r="B24" s="152" t="s">
        <v>1533</v>
      </c>
      <c r="C24" s="153">
        <v>1164158</v>
      </c>
      <c r="D24" s="153">
        <v>0</v>
      </c>
      <c r="E24" s="153">
        <v>1164158</v>
      </c>
    </row>
    <row r="25" spans="1:5">
      <c r="A25" s="148" t="s">
        <v>344</v>
      </c>
      <c r="B25" s="149" t="s">
        <v>1534</v>
      </c>
      <c r="C25" s="150">
        <v>1527670</v>
      </c>
      <c r="D25" s="150">
        <v>0</v>
      </c>
      <c r="E25" s="150">
        <v>1527670</v>
      </c>
    </row>
    <row r="26" spans="1:5">
      <c r="A26" s="148" t="s">
        <v>347</v>
      </c>
      <c r="B26" s="149" t="s">
        <v>1535</v>
      </c>
      <c r="C26" s="150">
        <v>-361275</v>
      </c>
      <c r="D26" s="150">
        <v>0</v>
      </c>
      <c r="E26" s="150">
        <v>-361275</v>
      </c>
    </row>
    <row r="27" spans="1:5">
      <c r="A27" s="148" t="s">
        <v>350</v>
      </c>
      <c r="B27" s="149" t="s">
        <v>1536</v>
      </c>
      <c r="C27" s="150">
        <v>0</v>
      </c>
      <c r="D27" s="150">
        <v>0</v>
      </c>
      <c r="E27" s="150">
        <v>0</v>
      </c>
    </row>
    <row r="28" spans="1:5">
      <c r="A28" s="148" t="s">
        <v>353</v>
      </c>
      <c r="B28" s="149" t="s">
        <v>1537</v>
      </c>
      <c r="C28" s="150">
        <v>-28563</v>
      </c>
      <c r="D28" s="150">
        <v>0</v>
      </c>
      <c r="E28" s="150">
        <v>-28563</v>
      </c>
    </row>
    <row r="29" spans="1:5">
      <c r="A29" s="151" t="s">
        <v>356</v>
      </c>
      <c r="B29" s="152" t="s">
        <v>1538</v>
      </c>
      <c r="C29" s="153">
        <v>1137832</v>
      </c>
      <c r="D29" s="153">
        <v>0</v>
      </c>
      <c r="E29" s="153">
        <v>1137832</v>
      </c>
    </row>
    <row r="30" spans="1:5">
      <c r="A30" s="148" t="s">
        <v>359</v>
      </c>
      <c r="B30" s="149" t="s">
        <v>1539</v>
      </c>
      <c r="C30" s="150">
        <v>381</v>
      </c>
      <c r="D30" s="150">
        <v>0</v>
      </c>
      <c r="E30" s="150">
        <v>381</v>
      </c>
    </row>
    <row r="31" spans="1:5">
      <c r="A31" s="148" t="s">
        <v>362</v>
      </c>
      <c r="B31" s="149" t="s">
        <v>1540</v>
      </c>
      <c r="C31" s="150">
        <v>8125</v>
      </c>
      <c r="D31" s="150">
        <v>0</v>
      </c>
      <c r="E31" s="150">
        <v>8125</v>
      </c>
    </row>
    <row r="32" spans="1:5">
      <c r="A32" s="148" t="s">
        <v>365</v>
      </c>
      <c r="B32" s="149" t="s">
        <v>1541</v>
      </c>
      <c r="C32" s="150">
        <v>5276</v>
      </c>
      <c r="D32" s="150">
        <v>0</v>
      </c>
      <c r="E32" s="150">
        <v>5276</v>
      </c>
    </row>
    <row r="33" spans="1:5">
      <c r="A33" s="151" t="s">
        <v>368</v>
      </c>
      <c r="B33" s="152" t="s">
        <v>1542</v>
      </c>
      <c r="C33" s="153">
        <v>13782</v>
      </c>
      <c r="D33" s="153">
        <v>0</v>
      </c>
      <c r="E33" s="153">
        <v>13782</v>
      </c>
    </row>
    <row r="34" spans="1:5">
      <c r="A34" s="151" t="s">
        <v>371</v>
      </c>
      <c r="B34" s="152" t="s">
        <v>1543</v>
      </c>
      <c r="C34" s="153">
        <v>0</v>
      </c>
      <c r="D34" s="153">
        <v>0</v>
      </c>
      <c r="E34" s="153">
        <v>0</v>
      </c>
    </row>
    <row r="35" spans="1:5">
      <c r="A35" s="151" t="s">
        <v>374</v>
      </c>
      <c r="B35" s="152" t="s">
        <v>1544</v>
      </c>
      <c r="C35" s="153">
        <v>0</v>
      </c>
      <c r="D35" s="153">
        <v>0</v>
      </c>
      <c r="E35" s="153">
        <v>0</v>
      </c>
    </row>
    <row r="36" spans="1:5">
      <c r="A36" s="151" t="s">
        <v>377</v>
      </c>
      <c r="B36" s="152" t="s">
        <v>1545</v>
      </c>
      <c r="C36" s="153">
        <v>12544</v>
      </c>
      <c r="D36" s="153">
        <v>0</v>
      </c>
      <c r="E36" s="153">
        <v>12544</v>
      </c>
    </row>
    <row r="37" spans="1:5">
      <c r="A37" s="151" t="s">
        <v>380</v>
      </c>
      <c r="B37" s="152" t="s">
        <v>1546</v>
      </c>
      <c r="C37" s="153">
        <v>1164158</v>
      </c>
      <c r="D37" s="153">
        <v>0</v>
      </c>
      <c r="E37" s="153">
        <v>1164158</v>
      </c>
    </row>
  </sheetData>
  <mergeCells count="1">
    <mergeCell ref="A2:E2"/>
  </mergeCells>
  <pageMargins left="0.74803149606299213" right="0.74803149606299213" top="0.98425196850393704" bottom="0.98425196850393704" header="0.51181102362204722" footer="0.51181102362204722"/>
  <pageSetup scale="61" orientation="portrait" horizontalDpi="300" verticalDpi="300" r:id="rId1"/>
  <headerFooter alignWithMargins="0">
    <oddHeader>&amp;C&amp;L&amp;RÉrték típus: Ezer Forint</oddHeader>
    <oddFooter>&amp;C&amp;LAdatellenőrző kód: -48-4e39744730164769-356a-3745223d-2621434&amp;R</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2:E45"/>
  <sheetViews>
    <sheetView workbookViewId="0">
      <pane ySplit="4" topLeftCell="A17" activePane="bottomLeft" state="frozen"/>
      <selection pane="bottomLeft" activeCell="B13" sqref="B13"/>
    </sheetView>
  </sheetViews>
  <sheetFormatPr defaultRowHeight="12.75"/>
  <cols>
    <col min="1" max="1" width="8.140625" style="146" customWidth="1"/>
    <col min="2" max="2" width="82" style="146" customWidth="1"/>
    <col min="3" max="5" width="19.140625" style="146" customWidth="1"/>
    <col min="6" max="16384" width="9.140625" style="146"/>
  </cols>
  <sheetData>
    <row r="2" spans="1:5" ht="30.75" customHeight="1">
      <c r="A2" s="252" t="s">
        <v>1604</v>
      </c>
      <c r="B2" s="251"/>
      <c r="C2" s="251"/>
      <c r="D2" s="251"/>
      <c r="E2" s="251"/>
    </row>
    <row r="3" spans="1:5" ht="30">
      <c r="A3" s="154"/>
      <c r="B3" s="154" t="s">
        <v>557</v>
      </c>
      <c r="C3" s="154" t="s">
        <v>780</v>
      </c>
      <c r="D3" s="154" t="s">
        <v>781</v>
      </c>
      <c r="E3" s="154" t="s">
        <v>782</v>
      </c>
    </row>
    <row r="4" spans="1:5" ht="15">
      <c r="A4" s="154">
        <v>1</v>
      </c>
      <c r="B4" s="154">
        <v>2</v>
      </c>
      <c r="C4" s="154">
        <v>3</v>
      </c>
      <c r="D4" s="154">
        <v>4</v>
      </c>
      <c r="E4" s="154">
        <v>5</v>
      </c>
    </row>
    <row r="5" spans="1:5">
      <c r="A5" s="148" t="s">
        <v>284</v>
      </c>
      <c r="B5" s="149" t="s">
        <v>1547</v>
      </c>
      <c r="C5" s="150">
        <v>54738</v>
      </c>
      <c r="D5" s="150">
        <v>0</v>
      </c>
      <c r="E5" s="150">
        <v>54738</v>
      </c>
    </row>
    <row r="6" spans="1:5">
      <c r="A6" s="148" t="s">
        <v>287</v>
      </c>
      <c r="B6" s="149" t="s">
        <v>1548</v>
      </c>
      <c r="C6" s="150">
        <v>29786</v>
      </c>
      <c r="D6" s="150">
        <v>0</v>
      </c>
      <c r="E6" s="150">
        <v>29786</v>
      </c>
    </row>
    <row r="7" spans="1:5">
      <c r="A7" s="148" t="s">
        <v>290</v>
      </c>
      <c r="B7" s="149" t="s">
        <v>1549</v>
      </c>
      <c r="C7" s="150">
        <v>0</v>
      </c>
      <c r="D7" s="150">
        <v>0</v>
      </c>
      <c r="E7" s="150">
        <v>0</v>
      </c>
    </row>
    <row r="8" spans="1:5">
      <c r="A8" s="151" t="s">
        <v>293</v>
      </c>
      <c r="B8" s="152" t="s">
        <v>1550</v>
      </c>
      <c r="C8" s="153">
        <v>84524</v>
      </c>
      <c r="D8" s="153">
        <v>0</v>
      </c>
      <c r="E8" s="153">
        <v>84524</v>
      </c>
    </row>
    <row r="9" spans="1:5">
      <c r="A9" s="148" t="s">
        <v>296</v>
      </c>
      <c r="B9" s="149" t="s">
        <v>1551</v>
      </c>
      <c r="C9" s="150">
        <v>0</v>
      </c>
      <c r="D9" s="150">
        <v>0</v>
      </c>
      <c r="E9" s="150">
        <v>0</v>
      </c>
    </row>
    <row r="10" spans="1:5">
      <c r="A10" s="148" t="s">
        <v>299</v>
      </c>
      <c r="B10" s="149" t="s">
        <v>1552</v>
      </c>
      <c r="C10" s="150">
        <v>0</v>
      </c>
      <c r="D10" s="150">
        <v>0</v>
      </c>
      <c r="E10" s="150">
        <v>0</v>
      </c>
    </row>
    <row r="11" spans="1:5">
      <c r="A11" s="151" t="s">
        <v>302</v>
      </c>
      <c r="B11" s="152" t="s">
        <v>1553</v>
      </c>
      <c r="C11" s="153">
        <v>0</v>
      </c>
      <c r="D11" s="153">
        <v>0</v>
      </c>
      <c r="E11" s="153">
        <v>0</v>
      </c>
    </row>
    <row r="12" spans="1:5">
      <c r="A12" s="148" t="s">
        <v>305</v>
      </c>
      <c r="B12" s="149" t="s">
        <v>1554</v>
      </c>
      <c r="C12" s="150">
        <v>307339</v>
      </c>
      <c r="D12" s="150">
        <v>-75780</v>
      </c>
      <c r="E12" s="150">
        <v>231559</v>
      </c>
    </row>
    <row r="13" spans="1:5">
      <c r="A13" s="148" t="s">
        <v>308</v>
      </c>
      <c r="B13" s="149" t="s">
        <v>1555</v>
      </c>
      <c r="C13" s="150">
        <v>53578</v>
      </c>
      <c r="D13" s="150">
        <v>0</v>
      </c>
      <c r="E13" s="150">
        <v>53578</v>
      </c>
    </row>
    <row r="14" spans="1:5">
      <c r="A14" s="148" t="s">
        <v>311</v>
      </c>
      <c r="B14" s="149" t="s">
        <v>1556</v>
      </c>
      <c r="C14" s="150">
        <v>21421</v>
      </c>
      <c r="D14" s="150">
        <v>0</v>
      </c>
      <c r="E14" s="150">
        <v>21421</v>
      </c>
    </row>
    <row r="15" spans="1:5">
      <c r="A15" s="151" t="s">
        <v>314</v>
      </c>
      <c r="B15" s="152" t="s">
        <v>1557</v>
      </c>
      <c r="C15" s="153">
        <v>382338</v>
      </c>
      <c r="D15" s="153">
        <v>-75780</v>
      </c>
      <c r="E15" s="153">
        <v>306558</v>
      </c>
    </row>
    <row r="16" spans="1:5">
      <c r="A16" s="148" t="s">
        <v>317</v>
      </c>
      <c r="B16" s="149" t="s">
        <v>1558</v>
      </c>
      <c r="C16" s="150">
        <v>8713</v>
      </c>
      <c r="D16" s="150">
        <v>0</v>
      </c>
      <c r="E16" s="150">
        <v>8713</v>
      </c>
    </row>
    <row r="17" spans="1:5">
      <c r="A17" s="148" t="s">
        <v>320</v>
      </c>
      <c r="B17" s="149" t="s">
        <v>1559</v>
      </c>
      <c r="C17" s="150">
        <v>73396</v>
      </c>
      <c r="D17" s="150">
        <v>0</v>
      </c>
      <c r="E17" s="150">
        <v>73396</v>
      </c>
    </row>
    <row r="18" spans="1:5">
      <c r="A18" s="148" t="s">
        <v>323</v>
      </c>
      <c r="B18" s="149" t="s">
        <v>1560</v>
      </c>
      <c r="C18" s="150">
        <v>0</v>
      </c>
      <c r="D18" s="150">
        <v>0</v>
      </c>
      <c r="E18" s="150">
        <v>0</v>
      </c>
    </row>
    <row r="19" spans="1:5">
      <c r="A19" s="148" t="s">
        <v>326</v>
      </c>
      <c r="B19" s="149" t="s">
        <v>1561</v>
      </c>
      <c r="C19" s="150">
        <v>0</v>
      </c>
      <c r="D19" s="150">
        <v>0</v>
      </c>
      <c r="E19" s="150">
        <v>0</v>
      </c>
    </row>
    <row r="20" spans="1:5">
      <c r="A20" s="151" t="s">
        <v>329</v>
      </c>
      <c r="B20" s="152" t="s">
        <v>1562</v>
      </c>
      <c r="C20" s="153">
        <v>82109</v>
      </c>
      <c r="D20" s="153">
        <v>0</v>
      </c>
      <c r="E20" s="153">
        <v>82109</v>
      </c>
    </row>
    <row r="21" spans="1:5">
      <c r="A21" s="148" t="s">
        <v>332</v>
      </c>
      <c r="B21" s="149" t="s">
        <v>1563</v>
      </c>
      <c r="C21" s="150">
        <v>82674</v>
      </c>
      <c r="D21" s="150">
        <v>0</v>
      </c>
      <c r="E21" s="150">
        <v>82674</v>
      </c>
    </row>
    <row r="22" spans="1:5">
      <c r="A22" s="148" t="s">
        <v>335</v>
      </c>
      <c r="B22" s="149" t="s">
        <v>1564</v>
      </c>
      <c r="C22" s="150">
        <v>24650</v>
      </c>
      <c r="D22" s="150">
        <v>0</v>
      </c>
      <c r="E22" s="150">
        <v>24650</v>
      </c>
    </row>
    <row r="23" spans="1:5">
      <c r="A23" s="148" t="s">
        <v>338</v>
      </c>
      <c r="B23" s="149" t="s">
        <v>1565</v>
      </c>
      <c r="C23" s="150">
        <v>24589</v>
      </c>
      <c r="D23" s="150">
        <v>0</v>
      </c>
      <c r="E23" s="150">
        <v>24589</v>
      </c>
    </row>
    <row r="24" spans="1:5">
      <c r="A24" s="151" t="s">
        <v>341</v>
      </c>
      <c r="B24" s="152" t="s">
        <v>1566</v>
      </c>
      <c r="C24" s="153">
        <v>131913</v>
      </c>
      <c r="D24" s="153">
        <v>0</v>
      </c>
      <c r="E24" s="153">
        <v>131913</v>
      </c>
    </row>
    <row r="25" spans="1:5">
      <c r="A25" s="151" t="s">
        <v>344</v>
      </c>
      <c r="B25" s="152" t="s">
        <v>1567</v>
      </c>
      <c r="C25" s="153">
        <v>31147</v>
      </c>
      <c r="D25" s="153">
        <v>0</v>
      </c>
      <c r="E25" s="153">
        <v>31147</v>
      </c>
    </row>
    <row r="26" spans="1:5">
      <c r="A26" s="151" t="s">
        <v>347</v>
      </c>
      <c r="B26" s="152" t="s">
        <v>1568</v>
      </c>
      <c r="C26" s="153">
        <v>256439</v>
      </c>
      <c r="D26" s="153">
        <v>-75780</v>
      </c>
      <c r="E26" s="153">
        <v>180659</v>
      </c>
    </row>
    <row r="27" spans="1:5">
      <c r="A27" s="151" t="s">
        <v>350</v>
      </c>
      <c r="B27" s="152" t="s">
        <v>1569</v>
      </c>
      <c r="C27" s="153">
        <v>-34746</v>
      </c>
      <c r="D27" s="153">
        <v>0</v>
      </c>
      <c r="E27" s="153">
        <v>-34746</v>
      </c>
    </row>
    <row r="28" spans="1:5">
      <c r="A28" s="148" t="s">
        <v>353</v>
      </c>
      <c r="B28" s="149" t="s">
        <v>1570</v>
      </c>
      <c r="C28" s="150">
        <v>0</v>
      </c>
      <c r="D28" s="150">
        <v>0</v>
      </c>
      <c r="E28" s="150">
        <v>0</v>
      </c>
    </row>
    <row r="29" spans="1:5">
      <c r="A29" s="148" t="s">
        <v>356</v>
      </c>
      <c r="B29" s="149" t="s">
        <v>1571</v>
      </c>
      <c r="C29" s="150">
        <v>100</v>
      </c>
      <c r="D29" s="150">
        <v>0</v>
      </c>
      <c r="E29" s="150">
        <v>100</v>
      </c>
    </row>
    <row r="30" spans="1:5">
      <c r="A30" s="148" t="s">
        <v>359</v>
      </c>
      <c r="B30" s="149" t="s">
        <v>1572</v>
      </c>
      <c r="C30" s="150">
        <v>0</v>
      </c>
      <c r="D30" s="150">
        <v>0</v>
      </c>
      <c r="E30" s="150">
        <v>0</v>
      </c>
    </row>
    <row r="31" spans="1:5">
      <c r="A31" s="148" t="s">
        <v>362</v>
      </c>
      <c r="B31" s="149" t="s">
        <v>1573</v>
      </c>
      <c r="C31" s="150">
        <v>0</v>
      </c>
      <c r="D31" s="150">
        <v>0</v>
      </c>
      <c r="E31" s="150">
        <v>0</v>
      </c>
    </row>
    <row r="32" spans="1:5">
      <c r="A32" s="151" t="s">
        <v>365</v>
      </c>
      <c r="B32" s="152" t="s">
        <v>1574</v>
      </c>
      <c r="C32" s="153">
        <v>100</v>
      </c>
      <c r="D32" s="153">
        <v>0</v>
      </c>
      <c r="E32" s="153">
        <v>100</v>
      </c>
    </row>
    <row r="33" spans="1:5">
      <c r="A33" s="148" t="s">
        <v>368</v>
      </c>
      <c r="B33" s="149" t="s">
        <v>1575</v>
      </c>
      <c r="C33" s="150">
        <v>84</v>
      </c>
      <c r="D33" s="150">
        <v>0</v>
      </c>
      <c r="E33" s="150">
        <v>84</v>
      </c>
    </row>
    <row r="34" spans="1:5">
      <c r="A34" s="148" t="s">
        <v>371</v>
      </c>
      <c r="B34" s="149" t="s">
        <v>1576</v>
      </c>
      <c r="C34" s="150">
        <v>0</v>
      </c>
      <c r="D34" s="150">
        <v>0</v>
      </c>
      <c r="E34" s="150">
        <v>0</v>
      </c>
    </row>
    <row r="35" spans="1:5">
      <c r="A35" s="148" t="s">
        <v>374</v>
      </c>
      <c r="B35" s="149" t="s">
        <v>1577</v>
      </c>
      <c r="C35" s="150">
        <v>0</v>
      </c>
      <c r="D35" s="150">
        <v>0</v>
      </c>
      <c r="E35" s="150">
        <v>0</v>
      </c>
    </row>
    <row r="36" spans="1:5">
      <c r="A36" s="148" t="s">
        <v>377</v>
      </c>
      <c r="B36" s="149" t="s">
        <v>1578</v>
      </c>
      <c r="C36" s="150">
        <v>0</v>
      </c>
      <c r="D36" s="150">
        <v>0</v>
      </c>
      <c r="E36" s="150">
        <v>0</v>
      </c>
    </row>
    <row r="37" spans="1:5">
      <c r="A37" s="151" t="s">
        <v>380</v>
      </c>
      <c r="B37" s="152" t="s">
        <v>1579</v>
      </c>
      <c r="C37" s="153">
        <v>84</v>
      </c>
      <c r="D37" s="153">
        <v>0</v>
      </c>
      <c r="E37" s="153">
        <v>84</v>
      </c>
    </row>
    <row r="38" spans="1:5">
      <c r="A38" s="151" t="s">
        <v>383</v>
      </c>
      <c r="B38" s="152" t="s">
        <v>1580</v>
      </c>
      <c r="C38" s="153">
        <v>16</v>
      </c>
      <c r="D38" s="153">
        <v>0</v>
      </c>
      <c r="E38" s="153">
        <v>16</v>
      </c>
    </row>
    <row r="39" spans="1:5">
      <c r="A39" s="151" t="s">
        <v>386</v>
      </c>
      <c r="B39" s="152" t="s">
        <v>1581</v>
      </c>
      <c r="C39" s="153">
        <v>-34730</v>
      </c>
      <c r="D39" s="153">
        <v>0</v>
      </c>
      <c r="E39" s="153">
        <v>-34730</v>
      </c>
    </row>
    <row r="40" spans="1:5">
      <c r="A40" s="148" t="s">
        <v>389</v>
      </c>
      <c r="B40" s="149" t="s">
        <v>1582</v>
      </c>
      <c r="C40" s="150">
        <v>2466</v>
      </c>
      <c r="D40" s="150">
        <v>0</v>
      </c>
      <c r="E40" s="150">
        <v>2466</v>
      </c>
    </row>
    <row r="41" spans="1:5">
      <c r="A41" s="148" t="s">
        <v>392</v>
      </c>
      <c r="B41" s="149" t="s">
        <v>1583</v>
      </c>
      <c r="C41" s="150">
        <v>4514</v>
      </c>
      <c r="D41" s="150">
        <v>0</v>
      </c>
      <c r="E41" s="150">
        <v>4514</v>
      </c>
    </row>
    <row r="42" spans="1:5">
      <c r="A42" s="151" t="s">
        <v>395</v>
      </c>
      <c r="B42" s="152" t="s">
        <v>1584</v>
      </c>
      <c r="C42" s="153">
        <v>6980</v>
      </c>
      <c r="D42" s="153">
        <v>0</v>
      </c>
      <c r="E42" s="153">
        <v>6980</v>
      </c>
    </row>
    <row r="43" spans="1:5">
      <c r="A43" s="151" t="s">
        <v>398</v>
      </c>
      <c r="B43" s="152" t="s">
        <v>1585</v>
      </c>
      <c r="C43" s="153">
        <v>813</v>
      </c>
      <c r="D43" s="153">
        <v>0</v>
      </c>
      <c r="E43" s="153">
        <v>813</v>
      </c>
    </row>
    <row r="44" spans="1:5">
      <c r="A44" s="151" t="s">
        <v>401</v>
      </c>
      <c r="B44" s="152" t="s">
        <v>1586</v>
      </c>
      <c r="C44" s="153">
        <v>6167</v>
      </c>
      <c r="D44" s="153">
        <v>0</v>
      </c>
      <c r="E44" s="153">
        <v>6167</v>
      </c>
    </row>
    <row r="45" spans="1:5">
      <c r="A45" s="151" t="s">
        <v>404</v>
      </c>
      <c r="B45" s="152" t="s">
        <v>1587</v>
      </c>
      <c r="C45" s="153">
        <v>-28563</v>
      </c>
      <c r="D45" s="153">
        <v>0</v>
      </c>
      <c r="E45" s="153">
        <v>-28563</v>
      </c>
    </row>
  </sheetData>
  <mergeCells count="1">
    <mergeCell ref="A2:E2"/>
  </mergeCells>
  <pageMargins left="0.74803149606299213" right="0.74803149606299213" top="0.98425196850393704" bottom="0.98425196850393704" header="0.51181102362204722" footer="0.51181102362204722"/>
  <pageSetup scale="61" orientation="portrait" horizontalDpi="300" verticalDpi="300" r:id="rId1"/>
  <headerFooter alignWithMargins="0">
    <oddHeader>&amp;C&amp;L&amp;RÉrték típus: Ezer Forint</oddHeader>
    <oddFooter>&amp;C&amp;LAdatellenőrző kód: -48-4e39744730164769-356a-3745223d-2621434&amp;R</oddFooter>
  </headerFooter>
</worksheet>
</file>

<file path=xl/worksheets/sheet14.xml><?xml version="1.0" encoding="utf-8"?>
<worksheet xmlns="http://schemas.openxmlformats.org/spreadsheetml/2006/main" xmlns:r="http://schemas.openxmlformats.org/officeDocument/2006/relationships">
  <sheetPr>
    <pageSetUpPr fitToPage="1"/>
  </sheetPr>
  <dimension ref="A9:N30"/>
  <sheetViews>
    <sheetView workbookViewId="0">
      <selection activeCell="H30" sqref="H30"/>
    </sheetView>
  </sheetViews>
  <sheetFormatPr defaultRowHeight="12.75"/>
  <sheetData>
    <row r="9" spans="1:14" ht="20.25">
      <c r="C9" s="147"/>
      <c r="E9" s="147" t="s">
        <v>1598</v>
      </c>
    </row>
    <row r="13" spans="1:14">
      <c r="A13" s="253" t="s">
        <v>1599</v>
      </c>
      <c r="B13" s="254"/>
      <c r="C13" s="254"/>
      <c r="D13" s="254"/>
      <c r="E13" s="255"/>
      <c r="F13" s="255"/>
      <c r="G13" s="255"/>
      <c r="H13" s="255"/>
      <c r="I13" s="255"/>
      <c r="J13" s="255"/>
      <c r="K13" s="255"/>
      <c r="L13" s="255"/>
      <c r="M13" s="255"/>
      <c r="N13" s="255"/>
    </row>
    <row r="14" spans="1:14">
      <c r="A14" s="254"/>
      <c r="B14" s="254"/>
      <c r="C14" s="254"/>
      <c r="D14" s="254"/>
      <c r="E14" s="255"/>
      <c r="F14" s="255"/>
      <c r="G14" s="255"/>
      <c r="H14" s="255"/>
      <c r="I14" s="255"/>
      <c r="J14" s="255"/>
      <c r="K14" s="255"/>
      <c r="L14" s="255"/>
      <c r="M14" s="255"/>
      <c r="N14" s="255"/>
    </row>
    <row r="15" spans="1:14">
      <c r="A15" s="254"/>
      <c r="B15" s="254"/>
      <c r="C15" s="254"/>
      <c r="D15" s="254"/>
      <c r="E15" s="255"/>
      <c r="F15" s="255"/>
      <c r="G15" s="255"/>
      <c r="H15" s="255"/>
      <c r="I15" s="255"/>
      <c r="J15" s="255"/>
      <c r="K15" s="255"/>
      <c r="L15" s="255"/>
      <c r="M15" s="255"/>
      <c r="N15" s="255"/>
    </row>
    <row r="16" spans="1:14">
      <c r="A16" s="254"/>
      <c r="B16" s="254"/>
      <c r="C16" s="254"/>
      <c r="D16" s="254"/>
      <c r="E16" s="255"/>
      <c r="F16" s="255"/>
      <c r="G16" s="255"/>
      <c r="H16" s="255"/>
      <c r="I16" s="255"/>
      <c r="J16" s="255"/>
      <c r="K16" s="255"/>
      <c r="L16" s="255"/>
      <c r="M16" s="255"/>
      <c r="N16" s="255"/>
    </row>
    <row r="17" spans="1:14">
      <c r="A17" s="254"/>
      <c r="B17" s="254"/>
      <c r="C17" s="254"/>
      <c r="D17" s="254"/>
      <c r="E17" s="255"/>
      <c r="F17" s="255"/>
      <c r="G17" s="255"/>
      <c r="H17" s="255"/>
      <c r="I17" s="255"/>
      <c r="J17" s="255"/>
      <c r="K17" s="255"/>
      <c r="L17" s="255"/>
      <c r="M17" s="255"/>
      <c r="N17" s="255"/>
    </row>
    <row r="18" spans="1:14">
      <c r="A18" s="254"/>
      <c r="B18" s="254"/>
      <c r="C18" s="254"/>
      <c r="D18" s="254"/>
      <c r="E18" s="255"/>
      <c r="F18" s="255"/>
      <c r="G18" s="255"/>
      <c r="H18" s="255"/>
      <c r="I18" s="255"/>
      <c r="J18" s="255"/>
      <c r="K18" s="255"/>
      <c r="L18" s="255"/>
      <c r="M18" s="255"/>
      <c r="N18" s="255"/>
    </row>
    <row r="19" spans="1:14">
      <c r="A19" s="254"/>
      <c r="B19" s="254"/>
      <c r="C19" s="254"/>
      <c r="D19" s="254"/>
      <c r="E19" s="255"/>
      <c r="F19" s="255"/>
      <c r="G19" s="255"/>
      <c r="H19" s="255"/>
      <c r="I19" s="255"/>
      <c r="J19" s="255"/>
      <c r="K19" s="255"/>
      <c r="L19" s="255"/>
      <c r="M19" s="255"/>
      <c r="N19" s="255"/>
    </row>
    <row r="23" spans="1:14">
      <c r="B23" s="145" t="s">
        <v>1605</v>
      </c>
    </row>
    <row r="29" spans="1:14">
      <c r="H29" s="145" t="s">
        <v>1606</v>
      </c>
    </row>
    <row r="30" spans="1:14">
      <c r="H30" s="145" t="s">
        <v>1607</v>
      </c>
    </row>
  </sheetData>
  <mergeCells count="1">
    <mergeCell ref="A13:N19"/>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AN215"/>
  <sheetViews>
    <sheetView workbookViewId="0">
      <selection sqref="A1:AL1"/>
    </sheetView>
  </sheetViews>
  <sheetFormatPr defaultRowHeight="12.75"/>
  <cols>
    <col min="1" max="1" width="9" customWidth="1"/>
    <col min="2" max="2" width="9.140625" hidden="1" customWidth="1"/>
    <col min="11" max="11" width="8.85546875" customWidth="1"/>
    <col min="12" max="20" width="9.140625" hidden="1" customWidth="1"/>
    <col min="21" max="21" width="0.140625" customWidth="1"/>
    <col min="22" max="28" width="9.140625" hidden="1" customWidth="1"/>
    <col min="29" max="29" width="9" customWidth="1"/>
    <col min="30" max="30" width="0.140625" customWidth="1"/>
    <col min="31" max="32" width="9.140625" hidden="1" customWidth="1"/>
    <col min="33" max="33" width="14.28515625" customWidth="1"/>
    <col min="34" max="36" width="11.85546875" customWidth="1"/>
    <col min="37" max="37" width="12" customWidth="1"/>
    <col min="38" max="38" width="11.42578125" hidden="1" customWidth="1"/>
  </cols>
  <sheetData>
    <row r="1" spans="1:40" ht="15">
      <c r="A1" s="155" t="s">
        <v>1611</v>
      </c>
      <c r="B1" s="155"/>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row>
    <row r="4" spans="1:40" ht="51" customHeight="1">
      <c r="A4" s="157" t="s">
        <v>0</v>
      </c>
      <c r="B4" s="158"/>
      <c r="C4" s="159" t="s">
        <v>1</v>
      </c>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1" t="s">
        <v>2</v>
      </c>
      <c r="AD4" s="160"/>
      <c r="AE4" s="160"/>
      <c r="AF4" s="160"/>
      <c r="AG4" s="1" t="s">
        <v>3</v>
      </c>
      <c r="AH4" s="1" t="s">
        <v>4</v>
      </c>
      <c r="AI4" s="1" t="s">
        <v>5</v>
      </c>
      <c r="AJ4" s="1" t="s">
        <v>6</v>
      </c>
      <c r="AK4" s="1" t="s">
        <v>7</v>
      </c>
      <c r="AL4" s="1" t="s">
        <v>8</v>
      </c>
      <c r="AM4" s="2"/>
      <c r="AN4" s="2"/>
    </row>
    <row r="5" spans="1:40">
      <c r="A5" s="3" t="s">
        <v>9</v>
      </c>
      <c r="B5" s="4"/>
      <c r="C5" s="162" t="s">
        <v>10</v>
      </c>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2" t="s">
        <v>11</v>
      </c>
      <c r="AD5" s="163"/>
      <c r="AE5" s="163"/>
      <c r="AF5" s="164"/>
      <c r="AG5" s="8" t="s">
        <v>12</v>
      </c>
      <c r="AH5" s="8" t="s">
        <v>13</v>
      </c>
      <c r="AI5" s="8"/>
      <c r="AJ5" s="8"/>
      <c r="AK5" s="8" t="s">
        <v>14</v>
      </c>
      <c r="AL5" s="8" t="s">
        <v>15</v>
      </c>
    </row>
    <row r="6" spans="1:40" ht="24.75" customHeight="1">
      <c r="A6" s="3" t="s">
        <v>10</v>
      </c>
      <c r="B6" s="9"/>
      <c r="C6" s="165" t="s">
        <v>16</v>
      </c>
      <c r="D6" s="166"/>
      <c r="E6" s="166"/>
      <c r="F6" s="166"/>
      <c r="G6" s="166"/>
      <c r="H6" s="166"/>
      <c r="I6" s="166"/>
      <c r="J6" s="166"/>
      <c r="K6" s="166"/>
      <c r="L6" s="6"/>
      <c r="M6" s="6"/>
      <c r="N6" s="6"/>
      <c r="O6" s="6"/>
      <c r="P6" s="6"/>
      <c r="Q6" s="6"/>
      <c r="R6" s="6"/>
      <c r="S6" s="6"/>
      <c r="T6" s="6"/>
      <c r="U6" s="6"/>
      <c r="V6" s="6"/>
      <c r="W6" s="6"/>
      <c r="X6" s="6"/>
      <c r="Y6" s="6"/>
      <c r="Z6" s="6"/>
      <c r="AA6" s="6"/>
      <c r="AB6" s="6"/>
      <c r="AC6" s="5"/>
      <c r="AD6" s="6"/>
      <c r="AE6" s="6"/>
      <c r="AF6" s="7"/>
      <c r="AG6" s="8"/>
      <c r="AH6" s="8"/>
      <c r="AI6" s="8"/>
      <c r="AJ6" s="8"/>
      <c r="AK6" s="8"/>
      <c r="AL6" s="8"/>
    </row>
    <row r="7" spans="1:40">
      <c r="A7" s="3" t="s">
        <v>11</v>
      </c>
      <c r="B7" s="3"/>
      <c r="C7" s="167" t="s">
        <v>17</v>
      </c>
      <c r="D7" s="168"/>
      <c r="E7" s="168"/>
      <c r="F7" s="168"/>
      <c r="G7" s="168"/>
      <c r="H7" s="168"/>
      <c r="I7" s="168"/>
      <c r="J7" s="168"/>
      <c r="K7" s="168"/>
      <c r="L7" s="10"/>
      <c r="M7" s="10"/>
      <c r="N7" s="10"/>
      <c r="O7" s="10"/>
      <c r="P7" s="10"/>
      <c r="Q7" s="10"/>
      <c r="R7" s="10"/>
      <c r="S7" s="10"/>
      <c r="T7" s="10"/>
      <c r="U7" s="10"/>
      <c r="V7" s="10"/>
      <c r="W7" s="10"/>
      <c r="X7" s="10"/>
      <c r="Y7" s="10"/>
      <c r="Z7" s="10"/>
      <c r="AA7" s="10"/>
      <c r="AB7" s="10"/>
      <c r="AC7" s="11" t="s">
        <v>18</v>
      </c>
      <c r="AD7" s="12"/>
      <c r="AE7" s="12"/>
      <c r="AF7" s="13"/>
      <c r="AG7" s="14">
        <v>42804</v>
      </c>
      <c r="AH7" s="14">
        <v>42804</v>
      </c>
      <c r="AI7" s="14">
        <v>42700</v>
      </c>
      <c r="AJ7" s="14">
        <v>43751</v>
      </c>
      <c r="AK7" s="14">
        <v>43751</v>
      </c>
      <c r="AL7" s="14"/>
    </row>
    <row r="8" spans="1:40">
      <c r="A8" s="3" t="s">
        <v>12</v>
      </c>
      <c r="B8" s="3"/>
      <c r="C8" s="167" t="s">
        <v>19</v>
      </c>
      <c r="D8" s="168"/>
      <c r="E8" s="168"/>
      <c r="F8" s="168"/>
      <c r="G8" s="168"/>
      <c r="H8" s="168"/>
      <c r="I8" s="168"/>
      <c r="J8" s="168"/>
      <c r="K8" s="168"/>
      <c r="L8" s="167"/>
      <c r="M8" s="168"/>
      <c r="N8" s="168"/>
      <c r="O8" s="168"/>
      <c r="P8" s="168"/>
      <c r="Q8" s="168"/>
      <c r="R8" s="168"/>
      <c r="S8" s="168"/>
      <c r="T8" s="168"/>
      <c r="U8" s="167"/>
      <c r="V8" s="168"/>
      <c r="W8" s="168"/>
      <c r="X8" s="168"/>
      <c r="Y8" s="168"/>
      <c r="Z8" s="168"/>
      <c r="AA8" s="168"/>
      <c r="AB8" s="168"/>
      <c r="AC8" s="11" t="s">
        <v>20</v>
      </c>
      <c r="AD8" s="11"/>
      <c r="AE8" s="11"/>
      <c r="AF8" s="11"/>
      <c r="AG8" s="14">
        <v>421</v>
      </c>
      <c r="AH8" s="14">
        <v>421</v>
      </c>
      <c r="AI8" s="14"/>
      <c r="AJ8" s="14"/>
      <c r="AK8" s="14"/>
      <c r="AL8" s="14"/>
    </row>
    <row r="9" spans="1:40">
      <c r="A9" s="3" t="s">
        <v>13</v>
      </c>
      <c r="B9" s="3"/>
      <c r="C9" s="167" t="s">
        <v>21</v>
      </c>
      <c r="D9" s="168"/>
      <c r="E9" s="168"/>
      <c r="F9" s="168"/>
      <c r="G9" s="168"/>
      <c r="H9" s="168"/>
      <c r="I9" s="168"/>
      <c r="J9" s="168"/>
      <c r="K9" s="168"/>
      <c r="L9" s="167"/>
      <c r="M9" s="168"/>
      <c r="N9" s="168"/>
      <c r="O9" s="168"/>
      <c r="P9" s="168"/>
      <c r="Q9" s="168"/>
      <c r="R9" s="168"/>
      <c r="S9" s="168"/>
      <c r="T9" s="168"/>
      <c r="U9" s="167"/>
      <c r="V9" s="168"/>
      <c r="W9" s="168"/>
      <c r="X9" s="168"/>
      <c r="Y9" s="168"/>
      <c r="Z9" s="168"/>
      <c r="AA9" s="168"/>
      <c r="AB9" s="168"/>
      <c r="AC9" s="11" t="s">
        <v>22</v>
      </c>
      <c r="AD9" s="11"/>
      <c r="AE9" s="11"/>
      <c r="AF9" s="11"/>
      <c r="AG9" s="14"/>
      <c r="AH9" s="14"/>
      <c r="AI9" s="14">
        <v>180</v>
      </c>
      <c r="AJ9" s="14">
        <v>285</v>
      </c>
      <c r="AK9" s="14">
        <v>285</v>
      </c>
      <c r="AL9" s="14"/>
    </row>
    <row r="10" spans="1:40" ht="12.75" customHeight="1">
      <c r="A10" s="3" t="s">
        <v>14</v>
      </c>
      <c r="B10" s="3"/>
      <c r="C10" s="167" t="s">
        <v>23</v>
      </c>
      <c r="D10" s="168"/>
      <c r="E10" s="168"/>
      <c r="F10" s="168"/>
      <c r="G10" s="168"/>
      <c r="H10" s="168"/>
      <c r="I10" s="168"/>
      <c r="J10" s="168"/>
      <c r="K10" s="168"/>
      <c r="L10" s="167"/>
      <c r="M10" s="168"/>
      <c r="N10" s="168"/>
      <c r="O10" s="168"/>
      <c r="P10" s="168"/>
      <c r="Q10" s="168"/>
      <c r="R10" s="168"/>
      <c r="S10" s="168"/>
      <c r="T10" s="168"/>
      <c r="U10" s="167"/>
      <c r="V10" s="168"/>
      <c r="W10" s="168"/>
      <c r="X10" s="168"/>
      <c r="Y10" s="168"/>
      <c r="Z10" s="168"/>
      <c r="AA10" s="168"/>
      <c r="AB10" s="168"/>
      <c r="AC10" s="11" t="s">
        <v>24</v>
      </c>
      <c r="AD10" s="11"/>
      <c r="AE10" s="11"/>
      <c r="AF10" s="11"/>
      <c r="AG10" s="14"/>
      <c r="AH10" s="14"/>
      <c r="AI10" s="14"/>
      <c r="AJ10" s="14"/>
      <c r="AK10" s="14"/>
      <c r="AL10" s="14"/>
    </row>
    <row r="11" spans="1:40" ht="12.75" customHeight="1">
      <c r="A11" s="3" t="s">
        <v>15</v>
      </c>
      <c r="B11" s="3"/>
      <c r="C11" s="167" t="s">
        <v>25</v>
      </c>
      <c r="D11" s="168"/>
      <c r="E11" s="168"/>
      <c r="F11" s="168"/>
      <c r="G11" s="168"/>
      <c r="H11" s="168"/>
      <c r="I11" s="168"/>
      <c r="J11" s="168"/>
      <c r="K11" s="168"/>
      <c r="L11" s="167"/>
      <c r="M11" s="168"/>
      <c r="N11" s="168"/>
      <c r="O11" s="168"/>
      <c r="P11" s="168"/>
      <c r="Q11" s="168"/>
      <c r="R11" s="168"/>
      <c r="S11" s="168"/>
      <c r="T11" s="168"/>
      <c r="U11" s="167"/>
      <c r="V11" s="168"/>
      <c r="W11" s="168"/>
      <c r="X11" s="168"/>
      <c r="Y11" s="168"/>
      <c r="Z11" s="168"/>
      <c r="AA11" s="168"/>
      <c r="AB11" s="168"/>
      <c r="AC11" s="11" t="s">
        <v>26</v>
      </c>
      <c r="AD11" s="11"/>
      <c r="AE11" s="11"/>
      <c r="AF11" s="11"/>
      <c r="AG11" s="14"/>
      <c r="AH11" s="14"/>
      <c r="AI11" s="14"/>
      <c r="AJ11" s="14"/>
      <c r="AK11" s="14"/>
      <c r="AL11" s="14"/>
    </row>
    <row r="12" spans="1:40" ht="12.75" customHeight="1">
      <c r="A12" s="3" t="s">
        <v>27</v>
      </c>
      <c r="B12" s="3"/>
      <c r="C12" s="167" t="s">
        <v>28</v>
      </c>
      <c r="D12" s="168"/>
      <c r="E12" s="168"/>
      <c r="F12" s="168"/>
      <c r="G12" s="168"/>
      <c r="H12" s="168"/>
      <c r="I12" s="168"/>
      <c r="J12" s="168"/>
      <c r="K12" s="168"/>
      <c r="L12" s="167"/>
      <c r="M12" s="168"/>
      <c r="N12" s="168"/>
      <c r="O12" s="168"/>
      <c r="P12" s="168"/>
      <c r="Q12" s="168"/>
      <c r="R12" s="168"/>
      <c r="S12" s="168"/>
      <c r="T12" s="168"/>
      <c r="U12" s="167"/>
      <c r="V12" s="168"/>
      <c r="W12" s="168"/>
      <c r="X12" s="168"/>
      <c r="Y12" s="168"/>
      <c r="Z12" s="168"/>
      <c r="AA12" s="168"/>
      <c r="AB12" s="168"/>
      <c r="AC12" s="11" t="s">
        <v>29</v>
      </c>
      <c r="AD12" s="11"/>
      <c r="AE12" s="11"/>
      <c r="AF12" s="11"/>
      <c r="AG12" s="14"/>
      <c r="AH12" s="14"/>
      <c r="AI12" s="14">
        <v>421</v>
      </c>
      <c r="AJ12" s="14">
        <v>421</v>
      </c>
      <c r="AK12" s="14">
        <v>421</v>
      </c>
      <c r="AL12" s="14"/>
    </row>
    <row r="13" spans="1:40" ht="12.75" customHeight="1">
      <c r="A13" s="3" t="s">
        <v>30</v>
      </c>
      <c r="B13" s="3"/>
      <c r="C13" s="167" t="s">
        <v>31</v>
      </c>
      <c r="D13" s="168"/>
      <c r="E13" s="168"/>
      <c r="F13" s="168"/>
      <c r="G13" s="168"/>
      <c r="H13" s="168"/>
      <c r="I13" s="168"/>
      <c r="J13" s="168"/>
      <c r="K13" s="168"/>
      <c r="L13" s="167"/>
      <c r="M13" s="168"/>
      <c r="N13" s="168"/>
      <c r="O13" s="168"/>
      <c r="P13" s="168"/>
      <c r="Q13" s="168"/>
      <c r="R13" s="168"/>
      <c r="S13" s="168"/>
      <c r="T13" s="168"/>
      <c r="U13" s="167"/>
      <c r="V13" s="168"/>
      <c r="W13" s="168"/>
      <c r="X13" s="168"/>
      <c r="Y13" s="168"/>
      <c r="Z13" s="168"/>
      <c r="AA13" s="168"/>
      <c r="AB13" s="168"/>
      <c r="AC13" s="11" t="s">
        <v>32</v>
      </c>
      <c r="AD13" s="11"/>
      <c r="AE13" s="11"/>
      <c r="AF13" s="11"/>
      <c r="AG13" s="14">
        <v>1976</v>
      </c>
      <c r="AH13" s="14">
        <v>1976</v>
      </c>
      <c r="AI13" s="14">
        <v>1796</v>
      </c>
      <c r="AJ13" s="14">
        <v>1976</v>
      </c>
      <c r="AK13" s="14">
        <v>1976</v>
      </c>
      <c r="AL13" s="14"/>
    </row>
    <row r="14" spans="1:40" ht="12.75" customHeight="1">
      <c r="A14" s="3" t="s">
        <v>33</v>
      </c>
      <c r="B14" s="3"/>
      <c r="C14" s="167" t="s">
        <v>34</v>
      </c>
      <c r="D14" s="168"/>
      <c r="E14" s="168"/>
      <c r="F14" s="168"/>
      <c r="G14" s="168"/>
      <c r="H14" s="168"/>
      <c r="I14" s="168"/>
      <c r="J14" s="168"/>
      <c r="K14" s="168"/>
      <c r="L14" s="167"/>
      <c r="M14" s="168"/>
      <c r="N14" s="168"/>
      <c r="O14" s="168"/>
      <c r="P14" s="168"/>
      <c r="Q14" s="168"/>
      <c r="R14" s="168"/>
      <c r="S14" s="168"/>
      <c r="T14" s="168"/>
      <c r="U14" s="167"/>
      <c r="V14" s="168"/>
      <c r="W14" s="168"/>
      <c r="X14" s="168"/>
      <c r="Y14" s="168"/>
      <c r="Z14" s="168"/>
      <c r="AA14" s="168"/>
      <c r="AB14" s="168"/>
      <c r="AC14" s="11" t="s">
        <v>35</v>
      </c>
      <c r="AD14" s="11"/>
      <c r="AE14" s="11"/>
      <c r="AF14" s="11"/>
      <c r="AG14" s="14"/>
      <c r="AH14" s="14"/>
      <c r="AI14" s="14"/>
      <c r="AJ14" s="14"/>
      <c r="AK14" s="14"/>
      <c r="AL14" s="14"/>
    </row>
    <row r="15" spans="1:40" ht="12.75" customHeight="1">
      <c r="A15" s="3" t="s">
        <v>36</v>
      </c>
      <c r="B15" s="3"/>
      <c r="C15" s="167" t="s">
        <v>37</v>
      </c>
      <c r="D15" s="168"/>
      <c r="E15" s="168"/>
      <c r="F15" s="168"/>
      <c r="G15" s="168"/>
      <c r="H15" s="168"/>
      <c r="I15" s="168"/>
      <c r="J15" s="168"/>
      <c r="K15" s="168"/>
      <c r="L15" s="167"/>
      <c r="M15" s="168"/>
      <c r="N15" s="168"/>
      <c r="O15" s="168"/>
      <c r="P15" s="168"/>
      <c r="Q15" s="168"/>
      <c r="R15" s="168"/>
      <c r="S15" s="168"/>
      <c r="T15" s="168"/>
      <c r="U15" s="167"/>
      <c r="V15" s="168"/>
      <c r="W15" s="168"/>
      <c r="X15" s="168"/>
      <c r="Y15" s="168"/>
      <c r="Z15" s="168"/>
      <c r="AA15" s="168"/>
      <c r="AB15" s="168"/>
      <c r="AC15" s="11" t="s">
        <v>38</v>
      </c>
      <c r="AD15" s="11"/>
      <c r="AE15" s="11"/>
      <c r="AF15" s="11"/>
      <c r="AG15" s="14">
        <v>1599</v>
      </c>
      <c r="AH15" s="14">
        <v>1599</v>
      </c>
      <c r="AI15" s="14">
        <v>1599</v>
      </c>
      <c r="AJ15" s="14">
        <v>1805</v>
      </c>
      <c r="AK15" s="14">
        <v>1805</v>
      </c>
      <c r="AL15" s="14"/>
    </row>
    <row r="16" spans="1:40" ht="12.75" customHeight="1">
      <c r="A16" s="3" t="s">
        <v>39</v>
      </c>
      <c r="B16" s="3"/>
      <c r="C16" s="167" t="s">
        <v>40</v>
      </c>
      <c r="D16" s="168"/>
      <c r="E16" s="168"/>
      <c r="F16" s="168"/>
      <c r="G16" s="168"/>
      <c r="H16" s="168"/>
      <c r="I16" s="168"/>
      <c r="J16" s="168"/>
      <c r="K16" s="168"/>
      <c r="L16" s="167"/>
      <c r="M16" s="168"/>
      <c r="N16" s="168"/>
      <c r="O16" s="168"/>
      <c r="P16" s="168"/>
      <c r="Q16" s="168"/>
      <c r="R16" s="168"/>
      <c r="S16" s="168"/>
      <c r="T16" s="168"/>
      <c r="U16" s="167"/>
      <c r="V16" s="168"/>
      <c r="W16" s="168"/>
      <c r="X16" s="168"/>
      <c r="Y16" s="168"/>
      <c r="Z16" s="168"/>
      <c r="AA16" s="168"/>
      <c r="AB16" s="168"/>
      <c r="AC16" s="11" t="s">
        <v>41</v>
      </c>
      <c r="AD16" s="11"/>
      <c r="AE16" s="11"/>
      <c r="AF16" s="11"/>
      <c r="AG16" s="14">
        <v>420</v>
      </c>
      <c r="AH16" s="14">
        <v>420</v>
      </c>
      <c r="AI16" s="14">
        <v>420</v>
      </c>
      <c r="AJ16" s="14">
        <v>348</v>
      </c>
      <c r="AK16" s="14">
        <v>348</v>
      </c>
      <c r="AL16" s="14"/>
    </row>
    <row r="17" spans="1:38" ht="12.75" customHeight="1">
      <c r="A17" s="3" t="s">
        <v>42</v>
      </c>
      <c r="B17" s="3"/>
      <c r="C17" s="167" t="s">
        <v>43</v>
      </c>
      <c r="D17" s="168"/>
      <c r="E17" s="168"/>
      <c r="F17" s="168"/>
      <c r="G17" s="168"/>
      <c r="H17" s="168"/>
      <c r="I17" s="168"/>
      <c r="J17" s="168"/>
      <c r="K17" s="168"/>
      <c r="L17" s="167"/>
      <c r="M17" s="168"/>
      <c r="N17" s="168"/>
      <c r="O17" s="168"/>
      <c r="P17" s="168"/>
      <c r="Q17" s="168"/>
      <c r="R17" s="168"/>
      <c r="S17" s="168"/>
      <c r="T17" s="168"/>
      <c r="U17" s="167"/>
      <c r="V17" s="168"/>
      <c r="W17" s="168"/>
      <c r="X17" s="168"/>
      <c r="Y17" s="168"/>
      <c r="Z17" s="168"/>
      <c r="AA17" s="168"/>
      <c r="AB17" s="168"/>
      <c r="AC17" s="11" t="s">
        <v>44</v>
      </c>
      <c r="AD17" s="11"/>
      <c r="AE17" s="11"/>
      <c r="AF17" s="11"/>
      <c r="AG17" s="14"/>
      <c r="AH17" s="14"/>
      <c r="AI17" s="14"/>
      <c r="AJ17" s="14"/>
      <c r="AK17" s="14"/>
      <c r="AL17" s="14"/>
    </row>
    <row r="18" spans="1:38" ht="12.75" customHeight="1">
      <c r="A18" s="3" t="s">
        <v>45</v>
      </c>
      <c r="B18" s="3"/>
      <c r="C18" s="167" t="s">
        <v>46</v>
      </c>
      <c r="D18" s="168"/>
      <c r="E18" s="168"/>
      <c r="F18" s="168"/>
      <c r="G18" s="168"/>
      <c r="H18" s="168"/>
      <c r="I18" s="168"/>
      <c r="J18" s="168"/>
      <c r="K18" s="168"/>
      <c r="L18" s="167"/>
      <c r="M18" s="168"/>
      <c r="N18" s="168"/>
      <c r="O18" s="168"/>
      <c r="P18" s="168"/>
      <c r="Q18" s="168"/>
      <c r="R18" s="168"/>
      <c r="S18" s="168"/>
      <c r="T18" s="168"/>
      <c r="U18" s="167"/>
      <c r="V18" s="168"/>
      <c r="W18" s="168"/>
      <c r="X18" s="168"/>
      <c r="Y18" s="168"/>
      <c r="Z18" s="168"/>
      <c r="AA18" s="168"/>
      <c r="AB18" s="168"/>
      <c r="AC18" s="11" t="s">
        <v>47</v>
      </c>
      <c r="AD18" s="11"/>
      <c r="AE18" s="11"/>
      <c r="AF18" s="11"/>
      <c r="AG18" s="14"/>
      <c r="AH18" s="14"/>
      <c r="AI18" s="14"/>
      <c r="AJ18" s="14"/>
      <c r="AK18" s="14"/>
      <c r="AL18" s="14"/>
    </row>
    <row r="19" spans="1:38" ht="12.75" customHeight="1">
      <c r="A19" s="3" t="s">
        <v>48</v>
      </c>
      <c r="B19" s="3"/>
      <c r="C19" s="167" t="s">
        <v>49</v>
      </c>
      <c r="D19" s="168"/>
      <c r="E19" s="168"/>
      <c r="F19" s="168"/>
      <c r="G19" s="168"/>
      <c r="H19" s="168"/>
      <c r="I19" s="168"/>
      <c r="J19" s="168"/>
      <c r="K19" s="168"/>
      <c r="L19" s="167"/>
      <c r="M19" s="168"/>
      <c r="N19" s="168"/>
      <c r="O19" s="168"/>
      <c r="P19" s="168"/>
      <c r="Q19" s="168"/>
      <c r="R19" s="168"/>
      <c r="S19" s="168"/>
      <c r="T19" s="168"/>
      <c r="U19" s="167"/>
      <c r="V19" s="168"/>
      <c r="W19" s="168"/>
      <c r="X19" s="168"/>
      <c r="Y19" s="168"/>
      <c r="Z19" s="168"/>
      <c r="AA19" s="168"/>
      <c r="AB19" s="168"/>
      <c r="AC19" s="11" t="s">
        <v>50</v>
      </c>
      <c r="AD19" s="11"/>
      <c r="AE19" s="11"/>
      <c r="AF19" s="11"/>
      <c r="AG19" s="14"/>
      <c r="AH19" s="14"/>
      <c r="AI19" s="14"/>
      <c r="AJ19" s="14">
        <v>578</v>
      </c>
      <c r="AK19" s="14">
        <v>578</v>
      </c>
      <c r="AL19" s="14"/>
    </row>
    <row r="20" spans="1:38" ht="12.75" customHeight="1">
      <c r="A20" s="15" t="s">
        <v>51</v>
      </c>
      <c r="B20" s="15"/>
      <c r="C20" s="169" t="s">
        <v>544</v>
      </c>
      <c r="D20" s="170"/>
      <c r="E20" s="170"/>
      <c r="F20" s="170"/>
      <c r="G20" s="170"/>
      <c r="H20" s="170"/>
      <c r="I20" s="170"/>
      <c r="J20" s="170"/>
      <c r="K20" s="170"/>
      <c r="L20" s="169"/>
      <c r="M20" s="170"/>
      <c r="N20" s="170"/>
      <c r="O20" s="170"/>
      <c r="P20" s="170"/>
      <c r="Q20" s="170"/>
      <c r="R20" s="170"/>
      <c r="S20" s="170"/>
      <c r="T20" s="170"/>
      <c r="U20" s="169"/>
      <c r="V20" s="170"/>
      <c r="W20" s="170"/>
      <c r="X20" s="170"/>
      <c r="Y20" s="170"/>
      <c r="Z20" s="170"/>
      <c r="AA20" s="170"/>
      <c r="AB20" s="170"/>
      <c r="AC20" s="16" t="s">
        <v>53</v>
      </c>
      <c r="AD20" s="16"/>
      <c r="AE20" s="16"/>
      <c r="AF20" s="16"/>
      <c r="AG20" s="17">
        <f>AG7+AG8+AG13+AG15+AG16</f>
        <v>47220</v>
      </c>
      <c r="AH20" s="17">
        <f>AH7+AH8+AH13+AH15+AH16</f>
        <v>47220</v>
      </c>
      <c r="AI20" s="17">
        <f>AI7+AI8+AI13+AI15+AI16+AI9+AI12</f>
        <v>47116</v>
      </c>
      <c r="AJ20" s="17">
        <f>AJ7+AJ8+AJ13+AJ15+AJ16+AJ9+AJ12+AJ19</f>
        <v>49164</v>
      </c>
      <c r="AK20" s="17">
        <f>AK7+AK8+AK13+AK15+AK16+AK9+AK12+AK19</f>
        <v>49164</v>
      </c>
      <c r="AL20" s="17"/>
    </row>
    <row r="21" spans="1:38" ht="12.75" customHeight="1">
      <c r="A21" s="3" t="s">
        <v>54</v>
      </c>
      <c r="B21" s="3"/>
      <c r="C21" s="167" t="s">
        <v>55</v>
      </c>
      <c r="D21" s="168"/>
      <c r="E21" s="168"/>
      <c r="F21" s="168"/>
      <c r="G21" s="168"/>
      <c r="H21" s="168"/>
      <c r="I21" s="168"/>
      <c r="J21" s="168"/>
      <c r="K21" s="168"/>
      <c r="L21" s="167"/>
      <c r="M21" s="168"/>
      <c r="N21" s="168"/>
      <c r="O21" s="168"/>
      <c r="P21" s="168"/>
      <c r="Q21" s="168"/>
      <c r="R21" s="168"/>
      <c r="S21" s="168"/>
      <c r="T21" s="168"/>
      <c r="U21" s="167"/>
      <c r="V21" s="168"/>
      <c r="W21" s="168"/>
      <c r="X21" s="168"/>
      <c r="Y21" s="168"/>
      <c r="Z21" s="168"/>
      <c r="AA21" s="168"/>
      <c r="AB21" s="168"/>
      <c r="AC21" s="11" t="s">
        <v>56</v>
      </c>
      <c r="AD21" s="11"/>
      <c r="AE21" s="11"/>
      <c r="AF21" s="11"/>
      <c r="AG21" s="14"/>
      <c r="AH21" s="14"/>
      <c r="AI21" s="14"/>
      <c r="AJ21" s="14"/>
      <c r="AK21" s="14"/>
      <c r="AL21" s="14"/>
    </row>
    <row r="22" spans="1:38" ht="12.75" customHeight="1">
      <c r="A22" s="3" t="s">
        <v>57</v>
      </c>
      <c r="B22" s="3"/>
      <c r="C22" s="167" t="s">
        <v>58</v>
      </c>
      <c r="D22" s="168"/>
      <c r="E22" s="168"/>
      <c r="F22" s="168"/>
      <c r="G22" s="168"/>
      <c r="H22" s="168"/>
      <c r="I22" s="168"/>
      <c r="J22" s="168"/>
      <c r="K22" s="168"/>
      <c r="L22" s="167"/>
      <c r="M22" s="168"/>
      <c r="N22" s="168"/>
      <c r="O22" s="168"/>
      <c r="P22" s="168"/>
      <c r="Q22" s="168"/>
      <c r="R22" s="168"/>
      <c r="S22" s="168"/>
      <c r="T22" s="168"/>
      <c r="U22" s="167"/>
      <c r="V22" s="168"/>
      <c r="W22" s="168"/>
      <c r="X22" s="168"/>
      <c r="Y22" s="168"/>
      <c r="Z22" s="168"/>
      <c r="AA22" s="168"/>
      <c r="AB22" s="168"/>
      <c r="AC22" s="11" t="s">
        <v>59</v>
      </c>
      <c r="AD22" s="11"/>
      <c r="AE22" s="11"/>
      <c r="AF22" s="11"/>
      <c r="AG22" s="14">
        <v>1020</v>
      </c>
      <c r="AH22" s="14">
        <v>1020</v>
      </c>
      <c r="AI22" s="14">
        <v>390</v>
      </c>
      <c r="AJ22" s="14">
        <v>60</v>
      </c>
      <c r="AK22" s="14">
        <v>60</v>
      </c>
      <c r="AL22" s="14"/>
    </row>
    <row r="23" spans="1:38">
      <c r="A23" s="3" t="s">
        <v>60</v>
      </c>
      <c r="B23" s="3"/>
      <c r="C23" s="167" t="s">
        <v>61</v>
      </c>
      <c r="D23" s="168"/>
      <c r="E23" s="168"/>
      <c r="F23" s="168"/>
      <c r="G23" s="168"/>
      <c r="H23" s="168"/>
      <c r="I23" s="168"/>
      <c r="J23" s="168"/>
      <c r="K23" s="168"/>
      <c r="L23" s="167"/>
      <c r="M23" s="168"/>
      <c r="N23" s="168"/>
      <c r="O23" s="168"/>
      <c r="P23" s="168"/>
      <c r="Q23" s="168"/>
      <c r="R23" s="168"/>
      <c r="S23" s="168"/>
      <c r="T23" s="168"/>
      <c r="U23" s="167"/>
      <c r="V23" s="168"/>
      <c r="W23" s="168"/>
      <c r="X23" s="168"/>
      <c r="Y23" s="168"/>
      <c r="Z23" s="168"/>
      <c r="AA23" s="168"/>
      <c r="AB23" s="168"/>
      <c r="AC23" s="11" t="s">
        <v>62</v>
      </c>
      <c r="AD23" s="11"/>
      <c r="AE23" s="11"/>
      <c r="AF23" s="11"/>
      <c r="AG23" s="14"/>
      <c r="AH23" s="14"/>
      <c r="AI23" s="14">
        <v>734</v>
      </c>
      <c r="AJ23" s="14">
        <v>1413</v>
      </c>
      <c r="AK23" s="14">
        <v>1413</v>
      </c>
      <c r="AL23" s="14"/>
    </row>
    <row r="24" spans="1:38" ht="12.75" customHeight="1">
      <c r="A24" s="15" t="s">
        <v>63</v>
      </c>
      <c r="B24" s="15"/>
      <c r="C24" s="169" t="s">
        <v>64</v>
      </c>
      <c r="D24" s="170"/>
      <c r="E24" s="170"/>
      <c r="F24" s="170"/>
      <c r="G24" s="170"/>
      <c r="H24" s="170"/>
      <c r="I24" s="170"/>
      <c r="J24" s="170"/>
      <c r="K24" s="170"/>
      <c r="L24" s="169"/>
      <c r="M24" s="170"/>
      <c r="N24" s="170"/>
      <c r="O24" s="170"/>
      <c r="P24" s="170"/>
      <c r="Q24" s="170"/>
      <c r="R24" s="170"/>
      <c r="S24" s="170"/>
      <c r="T24" s="170"/>
      <c r="U24" s="169"/>
      <c r="V24" s="170"/>
      <c r="W24" s="170"/>
      <c r="X24" s="170"/>
      <c r="Y24" s="170"/>
      <c r="Z24" s="170"/>
      <c r="AA24" s="170"/>
      <c r="AB24" s="170"/>
      <c r="AC24" s="16" t="s">
        <v>65</v>
      </c>
      <c r="AD24" s="16"/>
      <c r="AE24" s="16"/>
      <c r="AF24" s="16"/>
      <c r="AG24" s="17">
        <v>1020</v>
      </c>
      <c r="AH24" s="17">
        <v>1020</v>
      </c>
      <c r="AI24" s="17">
        <f>AI23+AI22</f>
        <v>1124</v>
      </c>
      <c r="AJ24" s="17">
        <f>AJ23+AJ22</f>
        <v>1473</v>
      </c>
      <c r="AK24" s="17">
        <f>AK23+AK22</f>
        <v>1473</v>
      </c>
      <c r="AL24" s="17"/>
    </row>
    <row r="25" spans="1:38" ht="12.75" customHeight="1">
      <c r="A25" s="15" t="s">
        <v>66</v>
      </c>
      <c r="B25" s="15"/>
      <c r="C25" s="169" t="s">
        <v>67</v>
      </c>
      <c r="D25" s="170"/>
      <c r="E25" s="170"/>
      <c r="F25" s="170"/>
      <c r="G25" s="170"/>
      <c r="H25" s="170"/>
      <c r="I25" s="170"/>
      <c r="J25" s="170"/>
      <c r="K25" s="170"/>
      <c r="L25" s="169"/>
      <c r="M25" s="170"/>
      <c r="N25" s="170"/>
      <c r="O25" s="170"/>
      <c r="P25" s="170"/>
      <c r="Q25" s="170"/>
      <c r="R25" s="170"/>
      <c r="S25" s="170"/>
      <c r="T25" s="170"/>
      <c r="U25" s="169"/>
      <c r="V25" s="170"/>
      <c r="W25" s="170"/>
      <c r="X25" s="170"/>
      <c r="Y25" s="170"/>
      <c r="Z25" s="170"/>
      <c r="AA25" s="170"/>
      <c r="AB25" s="170"/>
      <c r="AC25" s="16" t="s">
        <v>68</v>
      </c>
      <c r="AD25" s="16"/>
      <c r="AE25" s="16"/>
      <c r="AF25" s="16"/>
      <c r="AG25" s="17">
        <f>AG24+AG20</f>
        <v>48240</v>
      </c>
      <c r="AH25" s="17">
        <f>AH24+AH20</f>
        <v>48240</v>
      </c>
      <c r="AI25" s="17">
        <f>AI20+AI24</f>
        <v>48240</v>
      </c>
      <c r="AJ25" s="17">
        <f>AJ20+AJ24</f>
        <v>50637</v>
      </c>
      <c r="AK25" s="17">
        <f>AK20+AK24</f>
        <v>50637</v>
      </c>
      <c r="AL25" s="17"/>
    </row>
    <row r="26" spans="1:38" ht="12.75" customHeight="1">
      <c r="A26" s="15" t="s">
        <v>69</v>
      </c>
      <c r="B26" s="15"/>
      <c r="C26" s="169" t="s">
        <v>70</v>
      </c>
      <c r="D26" s="170"/>
      <c r="E26" s="170"/>
      <c r="F26" s="170"/>
      <c r="G26" s="170"/>
      <c r="H26" s="170"/>
      <c r="I26" s="170"/>
      <c r="J26" s="170"/>
      <c r="K26" s="170"/>
      <c r="L26" s="169"/>
      <c r="M26" s="170"/>
      <c r="N26" s="170"/>
      <c r="O26" s="170"/>
      <c r="P26" s="170"/>
      <c r="Q26" s="170"/>
      <c r="R26" s="170"/>
      <c r="S26" s="170"/>
      <c r="T26" s="170"/>
      <c r="U26" s="169"/>
      <c r="V26" s="170"/>
      <c r="W26" s="170"/>
      <c r="X26" s="170"/>
      <c r="Y26" s="170"/>
      <c r="Z26" s="170"/>
      <c r="AA26" s="170"/>
      <c r="AB26" s="170"/>
      <c r="AC26" s="16" t="s">
        <v>71</v>
      </c>
      <c r="AD26" s="16"/>
      <c r="AE26" s="16"/>
      <c r="AF26" s="16"/>
      <c r="AG26" s="17">
        <v>12829</v>
      </c>
      <c r="AH26" s="17">
        <v>12829</v>
      </c>
      <c r="AI26" s="17">
        <v>12829</v>
      </c>
      <c r="AJ26" s="17">
        <v>13248</v>
      </c>
      <c r="AK26" s="17">
        <v>13248</v>
      </c>
      <c r="AL26" s="17"/>
    </row>
    <row r="27" spans="1:38" ht="12.75" customHeight="1">
      <c r="A27" s="3" t="s">
        <v>72</v>
      </c>
      <c r="B27" s="3"/>
      <c r="C27" s="167" t="s">
        <v>73</v>
      </c>
      <c r="D27" s="168"/>
      <c r="E27" s="168"/>
      <c r="F27" s="168"/>
      <c r="G27" s="168"/>
      <c r="H27" s="168"/>
      <c r="I27" s="168"/>
      <c r="J27" s="168"/>
      <c r="K27" s="168"/>
      <c r="L27" s="167"/>
      <c r="M27" s="168"/>
      <c r="N27" s="168"/>
      <c r="O27" s="168"/>
      <c r="P27" s="168"/>
      <c r="Q27" s="168"/>
      <c r="R27" s="168"/>
      <c r="S27" s="168"/>
      <c r="T27" s="168"/>
      <c r="U27" s="167"/>
      <c r="V27" s="168"/>
      <c r="W27" s="168"/>
      <c r="X27" s="168"/>
      <c r="Y27" s="168"/>
      <c r="Z27" s="168"/>
      <c r="AA27" s="168"/>
      <c r="AB27" s="168"/>
      <c r="AC27" s="11" t="s">
        <v>74</v>
      </c>
      <c r="AD27" s="11"/>
      <c r="AE27" s="11"/>
      <c r="AF27" s="11"/>
      <c r="AG27" s="14">
        <v>220</v>
      </c>
      <c r="AH27" s="14">
        <v>220</v>
      </c>
      <c r="AI27" s="14">
        <v>465</v>
      </c>
      <c r="AJ27" s="14">
        <v>464</v>
      </c>
      <c r="AK27" s="14">
        <v>464</v>
      </c>
      <c r="AL27" s="14"/>
    </row>
    <row r="28" spans="1:38" ht="12.75" customHeight="1">
      <c r="A28" s="3" t="s">
        <v>75</v>
      </c>
      <c r="B28" s="3"/>
      <c r="C28" s="167" t="s">
        <v>76</v>
      </c>
      <c r="D28" s="168"/>
      <c r="E28" s="168"/>
      <c r="F28" s="168"/>
      <c r="G28" s="168"/>
      <c r="H28" s="168"/>
      <c r="I28" s="168"/>
      <c r="J28" s="168"/>
      <c r="K28" s="168"/>
      <c r="L28" s="167"/>
      <c r="M28" s="168"/>
      <c r="N28" s="168"/>
      <c r="O28" s="168"/>
      <c r="P28" s="168"/>
      <c r="Q28" s="168"/>
      <c r="R28" s="168"/>
      <c r="S28" s="168"/>
      <c r="T28" s="168"/>
      <c r="U28" s="167"/>
      <c r="V28" s="168"/>
      <c r="W28" s="168"/>
      <c r="X28" s="168"/>
      <c r="Y28" s="168"/>
      <c r="Z28" s="168"/>
      <c r="AA28" s="168"/>
      <c r="AB28" s="168"/>
      <c r="AC28" s="11" t="s">
        <v>77</v>
      </c>
      <c r="AD28" s="11"/>
      <c r="AE28" s="11"/>
      <c r="AF28" s="11"/>
      <c r="AG28" s="14">
        <v>30</v>
      </c>
      <c r="AH28" s="14">
        <v>30</v>
      </c>
      <c r="AI28" s="14">
        <v>214</v>
      </c>
      <c r="AJ28" s="14">
        <v>333</v>
      </c>
      <c r="AK28" s="14">
        <v>333</v>
      </c>
      <c r="AL28" s="14"/>
    </row>
    <row r="29" spans="1:38" ht="12.75" customHeight="1">
      <c r="A29" s="3" t="s">
        <v>78</v>
      </c>
      <c r="B29" s="3"/>
      <c r="C29" s="167" t="s">
        <v>79</v>
      </c>
      <c r="D29" s="168"/>
      <c r="E29" s="168"/>
      <c r="F29" s="168"/>
      <c r="G29" s="168"/>
      <c r="H29" s="168"/>
      <c r="I29" s="168"/>
      <c r="J29" s="168"/>
      <c r="K29" s="168"/>
      <c r="L29" s="167"/>
      <c r="M29" s="168"/>
      <c r="N29" s="168"/>
      <c r="O29" s="168"/>
      <c r="P29" s="168"/>
      <c r="Q29" s="168"/>
      <c r="R29" s="168"/>
      <c r="S29" s="168"/>
      <c r="T29" s="168"/>
      <c r="U29" s="167"/>
      <c r="V29" s="168"/>
      <c r="W29" s="168"/>
      <c r="X29" s="168"/>
      <c r="Y29" s="168"/>
      <c r="Z29" s="168"/>
      <c r="AA29" s="168"/>
      <c r="AB29" s="168"/>
      <c r="AC29" s="11" t="s">
        <v>80</v>
      </c>
      <c r="AD29" s="11"/>
      <c r="AE29" s="11"/>
      <c r="AF29" s="11"/>
      <c r="AG29" s="14"/>
      <c r="AH29" s="14"/>
      <c r="AI29" s="14"/>
      <c r="AJ29" s="14"/>
      <c r="AK29" s="14"/>
      <c r="AL29" s="14"/>
    </row>
    <row r="30" spans="1:38" ht="12.75" customHeight="1">
      <c r="A30" s="15" t="s">
        <v>81</v>
      </c>
      <c r="B30" s="15"/>
      <c r="C30" s="169" t="s">
        <v>82</v>
      </c>
      <c r="D30" s="170"/>
      <c r="E30" s="170"/>
      <c r="F30" s="170"/>
      <c r="G30" s="170"/>
      <c r="H30" s="170"/>
      <c r="I30" s="170"/>
      <c r="J30" s="170"/>
      <c r="K30" s="170"/>
      <c r="L30" s="169"/>
      <c r="M30" s="170"/>
      <c r="N30" s="170"/>
      <c r="O30" s="170"/>
      <c r="P30" s="170"/>
      <c r="Q30" s="170"/>
      <c r="R30" s="170"/>
      <c r="S30" s="170"/>
      <c r="T30" s="170"/>
      <c r="U30" s="169"/>
      <c r="V30" s="170"/>
      <c r="W30" s="170"/>
      <c r="X30" s="170"/>
      <c r="Y30" s="170"/>
      <c r="Z30" s="170"/>
      <c r="AA30" s="170"/>
      <c r="AB30" s="170"/>
      <c r="AC30" s="16" t="s">
        <v>83</v>
      </c>
      <c r="AD30" s="16"/>
      <c r="AE30" s="16"/>
      <c r="AF30" s="16"/>
      <c r="AG30" s="17">
        <f>AG27+AG28</f>
        <v>250</v>
      </c>
      <c r="AH30" s="17">
        <f>AH27+AH28</f>
        <v>250</v>
      </c>
      <c r="AI30" s="17">
        <f>AI27+AI28</f>
        <v>679</v>
      </c>
      <c r="AJ30" s="17">
        <f>AJ27+AJ28</f>
        <v>797</v>
      </c>
      <c r="AK30" s="17">
        <f>AK27+AK28</f>
        <v>797</v>
      </c>
      <c r="AL30" s="17"/>
    </row>
    <row r="31" spans="1:38" ht="12.75" customHeight="1">
      <c r="A31" s="3" t="s">
        <v>84</v>
      </c>
      <c r="B31" s="3"/>
      <c r="C31" s="167" t="s">
        <v>85</v>
      </c>
      <c r="D31" s="168"/>
      <c r="E31" s="168"/>
      <c r="F31" s="168"/>
      <c r="G31" s="168"/>
      <c r="H31" s="168"/>
      <c r="I31" s="168"/>
      <c r="J31" s="168"/>
      <c r="K31" s="168"/>
      <c r="L31" s="167"/>
      <c r="M31" s="168"/>
      <c r="N31" s="168"/>
      <c r="O31" s="168"/>
      <c r="P31" s="168"/>
      <c r="Q31" s="168"/>
      <c r="R31" s="168"/>
      <c r="S31" s="168"/>
      <c r="T31" s="168"/>
      <c r="U31" s="167"/>
      <c r="V31" s="168"/>
      <c r="W31" s="168"/>
      <c r="X31" s="168"/>
      <c r="Y31" s="168"/>
      <c r="Z31" s="168"/>
      <c r="AA31" s="168"/>
      <c r="AB31" s="168"/>
      <c r="AC31" s="11" t="s">
        <v>86</v>
      </c>
      <c r="AD31" s="11"/>
      <c r="AE31" s="11"/>
      <c r="AF31" s="11"/>
      <c r="AG31" s="14"/>
      <c r="AH31" s="14"/>
      <c r="AI31" s="14">
        <v>414</v>
      </c>
      <c r="AJ31" s="14">
        <v>870</v>
      </c>
      <c r="AK31" s="14">
        <v>870</v>
      </c>
      <c r="AL31" s="14"/>
    </row>
    <row r="32" spans="1:38" ht="12.75" customHeight="1">
      <c r="A32" s="3" t="s">
        <v>87</v>
      </c>
      <c r="B32" s="3"/>
      <c r="C32" s="167" t="s">
        <v>88</v>
      </c>
      <c r="D32" s="168"/>
      <c r="E32" s="168"/>
      <c r="F32" s="168"/>
      <c r="G32" s="168"/>
      <c r="H32" s="168"/>
      <c r="I32" s="168"/>
      <c r="J32" s="168"/>
      <c r="K32" s="168"/>
      <c r="L32" s="167"/>
      <c r="M32" s="168"/>
      <c r="N32" s="168"/>
      <c r="O32" s="168"/>
      <c r="P32" s="168"/>
      <c r="Q32" s="168"/>
      <c r="R32" s="168"/>
      <c r="S32" s="168"/>
      <c r="T32" s="168"/>
      <c r="U32" s="167"/>
      <c r="V32" s="168"/>
      <c r="W32" s="168"/>
      <c r="X32" s="168"/>
      <c r="Y32" s="168"/>
      <c r="Z32" s="168"/>
      <c r="AA32" s="168"/>
      <c r="AB32" s="168"/>
      <c r="AC32" s="11" t="s">
        <v>89</v>
      </c>
      <c r="AD32" s="11"/>
      <c r="AE32" s="11"/>
      <c r="AF32" s="11"/>
      <c r="AG32" s="14">
        <v>320</v>
      </c>
      <c r="AH32" s="14">
        <v>320</v>
      </c>
      <c r="AI32" s="14">
        <v>212</v>
      </c>
      <c r="AJ32" s="14">
        <v>433</v>
      </c>
      <c r="AK32" s="14">
        <v>433</v>
      </c>
      <c r="AL32" s="14"/>
    </row>
    <row r="33" spans="1:38" ht="12.75" customHeight="1">
      <c r="A33" s="15" t="s">
        <v>90</v>
      </c>
      <c r="B33" s="15"/>
      <c r="C33" s="169" t="s">
        <v>91</v>
      </c>
      <c r="D33" s="170"/>
      <c r="E33" s="170"/>
      <c r="F33" s="170"/>
      <c r="G33" s="170"/>
      <c r="H33" s="170"/>
      <c r="I33" s="170"/>
      <c r="J33" s="170"/>
      <c r="K33" s="170"/>
      <c r="L33" s="169"/>
      <c r="M33" s="170"/>
      <c r="N33" s="170"/>
      <c r="O33" s="170"/>
      <c r="P33" s="170"/>
      <c r="Q33" s="170"/>
      <c r="R33" s="170"/>
      <c r="S33" s="170"/>
      <c r="T33" s="170"/>
      <c r="U33" s="169"/>
      <c r="V33" s="170"/>
      <c r="W33" s="170"/>
      <c r="X33" s="170"/>
      <c r="Y33" s="170"/>
      <c r="Z33" s="170"/>
      <c r="AA33" s="170"/>
      <c r="AB33" s="170"/>
      <c r="AC33" s="16" t="s">
        <v>92</v>
      </c>
      <c r="AD33" s="16"/>
      <c r="AE33" s="16"/>
      <c r="AF33" s="16"/>
      <c r="AG33" s="17">
        <v>320</v>
      </c>
      <c r="AH33" s="17">
        <v>320</v>
      </c>
      <c r="AI33" s="17">
        <v>626</v>
      </c>
      <c r="AJ33" s="17">
        <f>AJ31+AJ32</f>
        <v>1303</v>
      </c>
      <c r="AK33" s="17">
        <f>AK31+AK32</f>
        <v>1303</v>
      </c>
      <c r="AL33" s="17"/>
    </row>
    <row r="34" spans="1:38" ht="12.75" customHeight="1">
      <c r="A34" s="3" t="s">
        <v>93</v>
      </c>
      <c r="B34" s="3"/>
      <c r="C34" s="167" t="s">
        <v>94</v>
      </c>
      <c r="D34" s="168"/>
      <c r="E34" s="168"/>
      <c r="F34" s="168"/>
      <c r="G34" s="168"/>
      <c r="H34" s="168"/>
      <c r="I34" s="168"/>
      <c r="J34" s="168"/>
      <c r="K34" s="168"/>
      <c r="L34" s="167"/>
      <c r="M34" s="168"/>
      <c r="N34" s="168"/>
      <c r="O34" s="168"/>
      <c r="P34" s="168"/>
      <c r="Q34" s="168"/>
      <c r="R34" s="168"/>
      <c r="S34" s="168"/>
      <c r="T34" s="168"/>
      <c r="U34" s="167"/>
      <c r="V34" s="168"/>
      <c r="W34" s="168"/>
      <c r="X34" s="168"/>
      <c r="Y34" s="168"/>
      <c r="Z34" s="168"/>
      <c r="AA34" s="168"/>
      <c r="AB34" s="168"/>
      <c r="AC34" s="11" t="s">
        <v>95</v>
      </c>
      <c r="AD34" s="11"/>
      <c r="AE34" s="11"/>
      <c r="AF34" s="11"/>
      <c r="AG34" s="14">
        <v>614</v>
      </c>
      <c r="AH34" s="14">
        <v>614</v>
      </c>
      <c r="AI34" s="14">
        <v>20</v>
      </c>
      <c r="AJ34" s="14">
        <v>20</v>
      </c>
      <c r="AK34" s="14">
        <v>20</v>
      </c>
      <c r="AL34" s="14"/>
    </row>
    <row r="35" spans="1:38" ht="12.75" customHeight="1">
      <c r="A35" s="3" t="s">
        <v>96</v>
      </c>
      <c r="B35" s="3"/>
      <c r="C35" s="167" t="s">
        <v>97</v>
      </c>
      <c r="D35" s="168"/>
      <c r="E35" s="168"/>
      <c r="F35" s="168"/>
      <c r="G35" s="168"/>
      <c r="H35" s="168"/>
      <c r="I35" s="168"/>
      <c r="J35" s="168"/>
      <c r="K35" s="168"/>
      <c r="L35" s="167"/>
      <c r="M35" s="168"/>
      <c r="N35" s="168"/>
      <c r="O35" s="168"/>
      <c r="P35" s="168"/>
      <c r="Q35" s="168"/>
      <c r="R35" s="168"/>
      <c r="S35" s="168"/>
      <c r="T35" s="168"/>
      <c r="U35" s="167"/>
      <c r="V35" s="168"/>
      <c r="W35" s="168"/>
      <c r="X35" s="168"/>
      <c r="Y35" s="168"/>
      <c r="Z35" s="168"/>
      <c r="AA35" s="168"/>
      <c r="AB35" s="168"/>
      <c r="AC35" s="11" t="s">
        <v>98</v>
      </c>
      <c r="AD35" s="11"/>
      <c r="AE35" s="11"/>
      <c r="AF35" s="11"/>
      <c r="AG35" s="14"/>
      <c r="AH35" s="14"/>
      <c r="AI35" s="14"/>
      <c r="AJ35" s="14"/>
      <c r="AK35" s="14"/>
      <c r="AL35" s="14"/>
    </row>
    <row r="36" spans="1:38" ht="12.75" customHeight="1">
      <c r="A36" s="3" t="s">
        <v>99</v>
      </c>
      <c r="B36" s="3"/>
      <c r="C36" s="167" t="s">
        <v>100</v>
      </c>
      <c r="D36" s="168"/>
      <c r="E36" s="168"/>
      <c r="F36" s="168"/>
      <c r="G36" s="168"/>
      <c r="H36" s="168"/>
      <c r="I36" s="168"/>
      <c r="J36" s="168"/>
      <c r="K36" s="168"/>
      <c r="L36" s="167"/>
      <c r="M36" s="168"/>
      <c r="N36" s="168"/>
      <c r="O36" s="168"/>
      <c r="P36" s="168"/>
      <c r="Q36" s="168"/>
      <c r="R36" s="168"/>
      <c r="S36" s="168"/>
      <c r="T36" s="168"/>
      <c r="U36" s="167"/>
      <c r="V36" s="168"/>
      <c r="W36" s="168"/>
      <c r="X36" s="168"/>
      <c r="Y36" s="168"/>
      <c r="Z36" s="168"/>
      <c r="AA36" s="168"/>
      <c r="AB36" s="168"/>
      <c r="AC36" s="11" t="s">
        <v>101</v>
      </c>
      <c r="AD36" s="11"/>
      <c r="AE36" s="11"/>
      <c r="AF36" s="11"/>
      <c r="AG36" s="14"/>
      <c r="AH36" s="14"/>
      <c r="AI36" s="14"/>
      <c r="AJ36" s="14"/>
      <c r="AK36" s="14"/>
      <c r="AL36" s="14"/>
    </row>
    <row r="37" spans="1:38" ht="12.75" customHeight="1">
      <c r="A37" s="3" t="s">
        <v>102</v>
      </c>
      <c r="B37" s="3"/>
      <c r="C37" s="167" t="s">
        <v>103</v>
      </c>
      <c r="D37" s="168"/>
      <c r="E37" s="168"/>
      <c r="F37" s="168"/>
      <c r="G37" s="168"/>
      <c r="H37" s="168"/>
      <c r="I37" s="168"/>
      <c r="J37" s="168"/>
      <c r="K37" s="168"/>
      <c r="L37" s="167"/>
      <c r="M37" s="168"/>
      <c r="N37" s="168"/>
      <c r="O37" s="168"/>
      <c r="P37" s="168"/>
      <c r="Q37" s="168"/>
      <c r="R37" s="168"/>
      <c r="S37" s="168"/>
      <c r="T37" s="168"/>
      <c r="U37" s="167"/>
      <c r="V37" s="168"/>
      <c r="W37" s="168"/>
      <c r="X37" s="168"/>
      <c r="Y37" s="168"/>
      <c r="Z37" s="168"/>
      <c r="AA37" s="168"/>
      <c r="AB37" s="168"/>
      <c r="AC37" s="11" t="s">
        <v>104</v>
      </c>
      <c r="AD37" s="11"/>
      <c r="AE37" s="11"/>
      <c r="AF37" s="11"/>
      <c r="AG37" s="14">
        <v>900</v>
      </c>
      <c r="AH37" s="14">
        <v>900</v>
      </c>
      <c r="AI37" s="14">
        <v>167</v>
      </c>
      <c r="AJ37" s="14">
        <v>250</v>
      </c>
      <c r="AK37" s="14">
        <v>149</v>
      </c>
      <c r="AL37" s="14"/>
    </row>
    <row r="38" spans="1:38" ht="12.75" customHeight="1">
      <c r="A38" s="3" t="s">
        <v>105</v>
      </c>
      <c r="B38" s="3"/>
      <c r="C38" s="167" t="s">
        <v>106</v>
      </c>
      <c r="D38" s="168"/>
      <c r="E38" s="168"/>
      <c r="F38" s="168"/>
      <c r="G38" s="168"/>
      <c r="H38" s="168"/>
      <c r="I38" s="168"/>
      <c r="J38" s="168"/>
      <c r="K38" s="168"/>
      <c r="L38" s="167"/>
      <c r="M38" s="168"/>
      <c r="N38" s="168"/>
      <c r="O38" s="168"/>
      <c r="P38" s="168"/>
      <c r="Q38" s="168"/>
      <c r="R38" s="168"/>
      <c r="S38" s="168"/>
      <c r="T38" s="168"/>
      <c r="U38" s="167"/>
      <c r="V38" s="168"/>
      <c r="W38" s="168"/>
      <c r="X38" s="168"/>
      <c r="Y38" s="168"/>
      <c r="Z38" s="168"/>
      <c r="AA38" s="168"/>
      <c r="AB38" s="168"/>
      <c r="AC38" s="11" t="s">
        <v>107</v>
      </c>
      <c r="AD38" s="11"/>
      <c r="AE38" s="11"/>
      <c r="AF38" s="11"/>
      <c r="AG38" s="14"/>
      <c r="AH38" s="14"/>
      <c r="AI38" s="14">
        <v>54</v>
      </c>
      <c r="AJ38" s="14">
        <v>98</v>
      </c>
      <c r="AK38" s="14">
        <v>98</v>
      </c>
      <c r="AL38" s="14"/>
    </row>
    <row r="39" spans="1:38">
      <c r="A39" s="3" t="s">
        <v>108</v>
      </c>
      <c r="B39" s="3"/>
      <c r="C39" s="167" t="s">
        <v>109</v>
      </c>
      <c r="D39" s="168"/>
      <c r="E39" s="168"/>
      <c r="F39" s="168"/>
      <c r="G39" s="168"/>
      <c r="H39" s="168"/>
      <c r="I39" s="168"/>
      <c r="J39" s="168"/>
      <c r="K39" s="168"/>
      <c r="L39" s="167"/>
      <c r="M39" s="168"/>
      <c r="N39" s="168"/>
      <c r="O39" s="168"/>
      <c r="P39" s="168"/>
      <c r="Q39" s="168"/>
      <c r="R39" s="168"/>
      <c r="S39" s="168"/>
      <c r="T39" s="168"/>
      <c r="U39" s="167"/>
      <c r="V39" s="168"/>
      <c r="W39" s="168"/>
      <c r="X39" s="168"/>
      <c r="Y39" s="168"/>
      <c r="Z39" s="168"/>
      <c r="AA39" s="168"/>
      <c r="AB39" s="168"/>
      <c r="AC39" s="11" t="s">
        <v>110</v>
      </c>
      <c r="AD39" s="11"/>
      <c r="AE39" s="11"/>
      <c r="AF39" s="11"/>
      <c r="AG39" s="14">
        <v>388</v>
      </c>
      <c r="AH39" s="14">
        <v>388</v>
      </c>
      <c r="AI39" s="14">
        <v>388</v>
      </c>
      <c r="AJ39" s="14">
        <v>59</v>
      </c>
      <c r="AK39" s="14">
        <v>59</v>
      </c>
      <c r="AL39" s="14"/>
    </row>
    <row r="40" spans="1:38" ht="12.75" customHeight="1">
      <c r="A40" s="3" t="s">
        <v>111</v>
      </c>
      <c r="B40" s="3"/>
      <c r="C40" s="167" t="s">
        <v>112</v>
      </c>
      <c r="D40" s="168"/>
      <c r="E40" s="168"/>
      <c r="F40" s="168"/>
      <c r="G40" s="168"/>
      <c r="H40" s="168"/>
      <c r="I40" s="168"/>
      <c r="J40" s="168"/>
      <c r="K40" s="168"/>
      <c r="L40" s="167"/>
      <c r="M40" s="168"/>
      <c r="N40" s="168"/>
      <c r="O40" s="168"/>
      <c r="P40" s="168"/>
      <c r="Q40" s="168"/>
      <c r="R40" s="168"/>
      <c r="S40" s="168"/>
      <c r="T40" s="168"/>
      <c r="U40" s="167"/>
      <c r="V40" s="168"/>
      <c r="W40" s="168"/>
      <c r="X40" s="168"/>
      <c r="Y40" s="168"/>
      <c r="Z40" s="168"/>
      <c r="AA40" s="168"/>
      <c r="AB40" s="168"/>
      <c r="AC40" s="11" t="s">
        <v>113</v>
      </c>
      <c r="AD40" s="11"/>
      <c r="AE40" s="11"/>
      <c r="AF40" s="11"/>
      <c r="AG40" s="14"/>
      <c r="AH40" s="14"/>
      <c r="AI40" s="14">
        <v>545</v>
      </c>
      <c r="AJ40" s="14">
        <v>1067</v>
      </c>
      <c r="AK40" s="14">
        <v>1067</v>
      </c>
      <c r="AL40" s="14"/>
    </row>
    <row r="41" spans="1:38" ht="12.75" customHeight="1">
      <c r="A41" s="15" t="s">
        <v>114</v>
      </c>
      <c r="B41" s="15"/>
      <c r="C41" s="169" t="s">
        <v>115</v>
      </c>
      <c r="D41" s="170"/>
      <c r="E41" s="170"/>
      <c r="F41" s="170"/>
      <c r="G41" s="170"/>
      <c r="H41" s="170"/>
      <c r="I41" s="170"/>
      <c r="J41" s="170"/>
      <c r="K41" s="170"/>
      <c r="L41" s="169"/>
      <c r="M41" s="170"/>
      <c r="N41" s="170"/>
      <c r="O41" s="170"/>
      <c r="P41" s="170"/>
      <c r="Q41" s="170"/>
      <c r="R41" s="170"/>
      <c r="S41" s="170"/>
      <c r="T41" s="170"/>
      <c r="U41" s="169"/>
      <c r="V41" s="170"/>
      <c r="W41" s="170"/>
      <c r="X41" s="170"/>
      <c r="Y41" s="170"/>
      <c r="Z41" s="170"/>
      <c r="AA41" s="170"/>
      <c r="AB41" s="170"/>
      <c r="AC41" s="16" t="s">
        <v>116</v>
      </c>
      <c r="AD41" s="16"/>
      <c r="AE41" s="16"/>
      <c r="AF41" s="16"/>
      <c r="AG41" s="17">
        <f>AG39+AG37+AG34</f>
        <v>1902</v>
      </c>
      <c r="AH41" s="17">
        <f>AH39+AH37+AH34</f>
        <v>1902</v>
      </c>
      <c r="AI41" s="17">
        <f>AI39+AI38+AI37+AI34+AI40</f>
        <v>1174</v>
      </c>
      <c r="AJ41" s="17">
        <f>AJ39+AJ38+AJ37+AJ34+AJ40</f>
        <v>1494</v>
      </c>
      <c r="AK41" s="17">
        <f>AK39+AK38+AK37+AK34+AK40</f>
        <v>1393</v>
      </c>
      <c r="AL41" s="17"/>
    </row>
    <row r="42" spans="1:38" ht="12.75" customHeight="1">
      <c r="A42" s="3" t="s">
        <v>117</v>
      </c>
      <c r="B42" s="3"/>
      <c r="C42" s="167" t="s">
        <v>118</v>
      </c>
      <c r="D42" s="168"/>
      <c r="E42" s="168"/>
      <c r="F42" s="168"/>
      <c r="G42" s="168"/>
      <c r="H42" s="168"/>
      <c r="I42" s="168"/>
      <c r="J42" s="168"/>
      <c r="K42" s="168"/>
      <c r="L42" s="167"/>
      <c r="M42" s="168"/>
      <c r="N42" s="168"/>
      <c r="O42" s="168"/>
      <c r="P42" s="168"/>
      <c r="Q42" s="168"/>
      <c r="R42" s="168"/>
      <c r="S42" s="168"/>
      <c r="T42" s="168"/>
      <c r="U42" s="167"/>
      <c r="V42" s="168"/>
      <c r="W42" s="168"/>
      <c r="X42" s="168"/>
      <c r="Y42" s="168"/>
      <c r="Z42" s="168"/>
      <c r="AA42" s="168"/>
      <c r="AB42" s="168"/>
      <c r="AC42" s="11" t="s">
        <v>119</v>
      </c>
      <c r="AD42" s="11"/>
      <c r="AE42" s="11"/>
      <c r="AF42" s="11"/>
      <c r="AG42" s="14"/>
      <c r="AH42" s="14"/>
      <c r="AI42" s="14"/>
      <c r="AJ42" s="14">
        <v>4</v>
      </c>
      <c r="AK42" s="14">
        <v>4</v>
      </c>
      <c r="AL42" s="14"/>
    </row>
    <row r="43" spans="1:38" ht="12.75" customHeight="1">
      <c r="A43" s="3" t="s">
        <v>120</v>
      </c>
      <c r="B43" s="3"/>
      <c r="C43" s="167" t="s">
        <v>121</v>
      </c>
      <c r="D43" s="168"/>
      <c r="E43" s="168"/>
      <c r="F43" s="168"/>
      <c r="G43" s="168"/>
      <c r="H43" s="168"/>
      <c r="I43" s="168"/>
      <c r="J43" s="168"/>
      <c r="K43" s="168"/>
      <c r="L43" s="167"/>
      <c r="M43" s="168"/>
      <c r="N43" s="168"/>
      <c r="O43" s="168"/>
      <c r="P43" s="168"/>
      <c r="Q43" s="168"/>
      <c r="R43" s="168"/>
      <c r="S43" s="168"/>
      <c r="T43" s="168"/>
      <c r="U43" s="167"/>
      <c r="V43" s="168"/>
      <c r="W43" s="168"/>
      <c r="X43" s="168"/>
      <c r="Y43" s="168"/>
      <c r="Z43" s="168"/>
      <c r="AA43" s="168"/>
      <c r="AB43" s="168"/>
      <c r="AC43" s="11" t="s">
        <v>122</v>
      </c>
      <c r="AD43" s="11"/>
      <c r="AE43" s="11"/>
      <c r="AF43" s="11"/>
      <c r="AG43" s="14"/>
      <c r="AH43" s="14"/>
      <c r="AI43" s="14"/>
      <c r="AJ43" s="14"/>
      <c r="AK43" s="14"/>
      <c r="AL43" s="14"/>
    </row>
    <row r="44" spans="1:38" ht="12.75" customHeight="1">
      <c r="A44" s="15" t="s">
        <v>123</v>
      </c>
      <c r="B44" s="15"/>
      <c r="C44" s="169" t="s">
        <v>545</v>
      </c>
      <c r="D44" s="170"/>
      <c r="E44" s="170"/>
      <c r="F44" s="170"/>
      <c r="G44" s="170"/>
      <c r="H44" s="170"/>
      <c r="I44" s="170"/>
      <c r="J44" s="170"/>
      <c r="K44" s="170"/>
      <c r="L44" s="169"/>
      <c r="M44" s="170"/>
      <c r="N44" s="170"/>
      <c r="O44" s="170"/>
      <c r="P44" s="170"/>
      <c r="Q44" s="170"/>
      <c r="R44" s="170"/>
      <c r="S44" s="170"/>
      <c r="T44" s="170"/>
      <c r="U44" s="169"/>
      <c r="V44" s="170"/>
      <c r="W44" s="170"/>
      <c r="X44" s="170"/>
      <c r="Y44" s="170"/>
      <c r="Z44" s="170"/>
      <c r="AA44" s="170"/>
      <c r="AB44" s="170"/>
      <c r="AC44" s="16" t="s">
        <v>125</v>
      </c>
      <c r="AD44" s="16"/>
      <c r="AE44" s="16"/>
      <c r="AF44" s="16"/>
      <c r="AG44" s="17"/>
      <c r="AH44" s="17"/>
      <c r="AI44" s="17"/>
      <c r="AJ44" s="17">
        <v>4</v>
      </c>
      <c r="AK44" s="17">
        <v>4</v>
      </c>
      <c r="AL44" s="17"/>
    </row>
    <row r="45" spans="1:38" ht="12.75" customHeight="1">
      <c r="A45" s="3" t="s">
        <v>126</v>
      </c>
      <c r="B45" s="3"/>
      <c r="C45" s="167" t="s">
        <v>127</v>
      </c>
      <c r="D45" s="168"/>
      <c r="E45" s="168"/>
      <c r="F45" s="168"/>
      <c r="G45" s="168"/>
      <c r="H45" s="168"/>
      <c r="I45" s="168"/>
      <c r="J45" s="168"/>
      <c r="K45" s="168"/>
      <c r="L45" s="167"/>
      <c r="M45" s="168"/>
      <c r="N45" s="168"/>
      <c r="O45" s="168"/>
      <c r="P45" s="168"/>
      <c r="Q45" s="168"/>
      <c r="R45" s="168"/>
      <c r="S45" s="168"/>
      <c r="T45" s="168"/>
      <c r="U45" s="167"/>
      <c r="V45" s="168"/>
      <c r="W45" s="168"/>
      <c r="X45" s="168"/>
      <c r="Y45" s="168"/>
      <c r="Z45" s="168"/>
      <c r="AA45" s="168"/>
      <c r="AB45" s="168"/>
      <c r="AC45" s="11" t="s">
        <v>128</v>
      </c>
      <c r="AD45" s="11"/>
      <c r="AE45" s="11"/>
      <c r="AF45" s="11"/>
      <c r="AG45" s="14">
        <v>166</v>
      </c>
      <c r="AH45" s="14">
        <v>166</v>
      </c>
      <c r="AI45" s="14">
        <v>530</v>
      </c>
      <c r="AJ45" s="14">
        <v>666</v>
      </c>
      <c r="AK45" s="14">
        <v>666</v>
      </c>
      <c r="AL45" s="14"/>
    </row>
    <row r="46" spans="1:38" ht="12.75" customHeight="1">
      <c r="A46" s="3" t="s">
        <v>129</v>
      </c>
      <c r="B46" s="3"/>
      <c r="C46" s="167" t="s">
        <v>130</v>
      </c>
      <c r="D46" s="168"/>
      <c r="E46" s="168"/>
      <c r="F46" s="168"/>
      <c r="G46" s="168"/>
      <c r="H46" s="168"/>
      <c r="I46" s="168"/>
      <c r="J46" s="168"/>
      <c r="K46" s="168"/>
      <c r="L46" s="167"/>
      <c r="M46" s="168"/>
      <c r="N46" s="168"/>
      <c r="O46" s="168"/>
      <c r="P46" s="168"/>
      <c r="Q46" s="168"/>
      <c r="R46" s="168"/>
      <c r="S46" s="168"/>
      <c r="T46" s="168"/>
      <c r="U46" s="167"/>
      <c r="V46" s="168"/>
      <c r="W46" s="168"/>
      <c r="X46" s="168"/>
      <c r="Y46" s="168"/>
      <c r="Z46" s="168"/>
      <c r="AA46" s="168"/>
      <c r="AB46" s="168"/>
      <c r="AC46" s="11" t="s">
        <v>131</v>
      </c>
      <c r="AD46" s="11"/>
      <c r="AE46" s="11"/>
      <c r="AF46" s="11"/>
      <c r="AG46" s="14">
        <v>364</v>
      </c>
      <c r="AH46" s="14">
        <v>364</v>
      </c>
      <c r="AI46" s="14"/>
      <c r="AJ46" s="14"/>
      <c r="AK46" s="14"/>
      <c r="AL46" s="14"/>
    </row>
    <row r="47" spans="1:38" ht="12.75" customHeight="1">
      <c r="A47" s="3" t="s">
        <v>132</v>
      </c>
      <c r="B47" s="3"/>
      <c r="C47" s="167" t="s">
        <v>133</v>
      </c>
      <c r="D47" s="168"/>
      <c r="E47" s="168"/>
      <c r="F47" s="168"/>
      <c r="G47" s="168"/>
      <c r="H47" s="168"/>
      <c r="I47" s="168"/>
      <c r="J47" s="168"/>
      <c r="K47" s="168"/>
      <c r="L47" s="167"/>
      <c r="M47" s="168"/>
      <c r="N47" s="168"/>
      <c r="O47" s="168"/>
      <c r="P47" s="168"/>
      <c r="Q47" s="168"/>
      <c r="R47" s="168"/>
      <c r="S47" s="168"/>
      <c r="T47" s="168"/>
      <c r="U47" s="167"/>
      <c r="V47" s="168"/>
      <c r="W47" s="168"/>
      <c r="X47" s="168"/>
      <c r="Y47" s="168"/>
      <c r="Z47" s="168"/>
      <c r="AA47" s="168"/>
      <c r="AB47" s="168"/>
      <c r="AC47" s="11" t="s">
        <v>134</v>
      </c>
      <c r="AD47" s="11"/>
      <c r="AE47" s="11"/>
      <c r="AF47" s="11"/>
      <c r="AG47" s="14"/>
      <c r="AH47" s="14"/>
      <c r="AI47" s="14"/>
      <c r="AJ47" s="14"/>
      <c r="AK47" s="14"/>
      <c r="AL47" s="14"/>
    </row>
    <row r="48" spans="1:38" ht="12.75" customHeight="1">
      <c r="A48" s="3" t="s">
        <v>135</v>
      </c>
      <c r="B48" s="3"/>
      <c r="C48" s="167" t="s">
        <v>136</v>
      </c>
      <c r="D48" s="168"/>
      <c r="E48" s="168"/>
      <c r="F48" s="168"/>
      <c r="G48" s="168"/>
      <c r="H48" s="168"/>
      <c r="I48" s="168"/>
      <c r="J48" s="168"/>
      <c r="K48" s="168"/>
      <c r="L48" s="167"/>
      <c r="M48" s="168"/>
      <c r="N48" s="168"/>
      <c r="O48" s="168"/>
      <c r="P48" s="168"/>
      <c r="Q48" s="168"/>
      <c r="R48" s="168"/>
      <c r="S48" s="168"/>
      <c r="T48" s="168"/>
      <c r="U48" s="167"/>
      <c r="V48" s="168"/>
      <c r="W48" s="168"/>
      <c r="X48" s="168"/>
      <c r="Y48" s="168"/>
      <c r="Z48" s="168"/>
      <c r="AA48" s="168"/>
      <c r="AB48" s="168"/>
      <c r="AC48" s="11" t="s">
        <v>137</v>
      </c>
      <c r="AD48" s="11"/>
      <c r="AE48" s="11"/>
      <c r="AF48" s="11"/>
      <c r="AG48" s="14"/>
      <c r="AH48" s="14"/>
      <c r="AI48" s="14"/>
      <c r="AJ48" s="14"/>
      <c r="AK48" s="14"/>
      <c r="AL48" s="14"/>
    </row>
    <row r="49" spans="1:38" ht="12.75" customHeight="1">
      <c r="A49" s="3" t="s">
        <v>138</v>
      </c>
      <c r="B49" s="3"/>
      <c r="C49" s="167" t="s">
        <v>139</v>
      </c>
      <c r="D49" s="168"/>
      <c r="E49" s="168"/>
      <c r="F49" s="168"/>
      <c r="G49" s="168"/>
      <c r="H49" s="168"/>
      <c r="I49" s="168"/>
      <c r="J49" s="168"/>
      <c r="K49" s="168"/>
      <c r="L49" s="167"/>
      <c r="M49" s="168"/>
      <c r="N49" s="168"/>
      <c r="O49" s="168"/>
      <c r="P49" s="168"/>
      <c r="Q49" s="168"/>
      <c r="R49" s="168"/>
      <c r="S49" s="168"/>
      <c r="T49" s="168"/>
      <c r="U49" s="167"/>
      <c r="V49" s="168"/>
      <c r="W49" s="168"/>
      <c r="X49" s="168"/>
      <c r="Y49" s="168"/>
      <c r="Z49" s="168"/>
      <c r="AA49" s="168"/>
      <c r="AB49" s="168"/>
      <c r="AC49" s="11" t="s">
        <v>140</v>
      </c>
      <c r="AD49" s="11"/>
      <c r="AE49" s="11"/>
      <c r="AF49" s="11"/>
      <c r="AG49" s="14">
        <v>80</v>
      </c>
      <c r="AH49" s="14">
        <v>80</v>
      </c>
      <c r="AI49" s="14">
        <v>592</v>
      </c>
      <c r="AJ49" s="14">
        <v>731</v>
      </c>
      <c r="AK49" s="14">
        <v>731</v>
      </c>
      <c r="AL49" s="14"/>
    </row>
    <row r="50" spans="1:38" ht="12.75" customHeight="1">
      <c r="A50" s="15" t="s">
        <v>141</v>
      </c>
      <c r="B50" s="15"/>
      <c r="C50" s="169" t="s">
        <v>142</v>
      </c>
      <c r="D50" s="170"/>
      <c r="E50" s="170"/>
      <c r="F50" s="170"/>
      <c r="G50" s="170"/>
      <c r="H50" s="170"/>
      <c r="I50" s="170"/>
      <c r="J50" s="170"/>
      <c r="K50" s="170"/>
      <c r="L50" s="169"/>
      <c r="M50" s="170"/>
      <c r="N50" s="170"/>
      <c r="O50" s="170"/>
      <c r="P50" s="170"/>
      <c r="Q50" s="170"/>
      <c r="R50" s="170"/>
      <c r="S50" s="170"/>
      <c r="T50" s="170"/>
      <c r="U50" s="169"/>
      <c r="V50" s="170"/>
      <c r="W50" s="170"/>
      <c r="X50" s="170"/>
      <c r="Y50" s="170"/>
      <c r="Z50" s="170"/>
      <c r="AA50" s="170"/>
      <c r="AB50" s="170"/>
      <c r="AC50" s="16" t="s">
        <v>143</v>
      </c>
      <c r="AD50" s="16"/>
      <c r="AE50" s="16"/>
      <c r="AF50" s="16"/>
      <c r="AG50" s="17">
        <f>AG49+AG46+AG45</f>
        <v>610</v>
      </c>
      <c r="AH50" s="17">
        <f>AH49+AH46+AH45</f>
        <v>610</v>
      </c>
      <c r="AI50" s="17">
        <f>AI49+AI45</f>
        <v>1122</v>
      </c>
      <c r="AJ50" s="17">
        <f>AJ49+AJ45</f>
        <v>1397</v>
      </c>
      <c r="AK50" s="17">
        <f>AK49+AK45</f>
        <v>1397</v>
      </c>
      <c r="AL50" s="17"/>
    </row>
    <row r="51" spans="1:38" ht="12.75" customHeight="1">
      <c r="A51" s="15" t="s">
        <v>144</v>
      </c>
      <c r="B51" s="15"/>
      <c r="C51" s="169" t="s">
        <v>546</v>
      </c>
      <c r="D51" s="170"/>
      <c r="E51" s="170"/>
      <c r="F51" s="170"/>
      <c r="G51" s="170"/>
      <c r="H51" s="170"/>
      <c r="I51" s="170"/>
      <c r="J51" s="170"/>
      <c r="K51" s="170"/>
      <c r="L51" s="169"/>
      <c r="M51" s="170"/>
      <c r="N51" s="170"/>
      <c r="O51" s="170"/>
      <c r="P51" s="170"/>
      <c r="Q51" s="170"/>
      <c r="R51" s="170"/>
      <c r="S51" s="170"/>
      <c r="T51" s="170"/>
      <c r="U51" s="169"/>
      <c r="V51" s="170"/>
      <c r="W51" s="170"/>
      <c r="X51" s="170"/>
      <c r="Y51" s="170"/>
      <c r="Z51" s="170"/>
      <c r="AA51" s="170"/>
      <c r="AB51" s="170"/>
      <c r="AC51" s="16" t="s">
        <v>146</v>
      </c>
      <c r="AD51" s="16"/>
      <c r="AE51" s="16"/>
      <c r="AF51" s="16"/>
      <c r="AG51" s="17">
        <f>AG50+AG41+AG33+AG30</f>
        <v>3082</v>
      </c>
      <c r="AH51" s="17">
        <f>AH50+AH41+AH33+AH30</f>
        <v>3082</v>
      </c>
      <c r="AI51" s="17">
        <f>AI50+AI41+AI33+AI30</f>
        <v>3601</v>
      </c>
      <c r="AJ51" s="17">
        <f>AJ50+AJ41+AJ33+AJ30+AJ44</f>
        <v>4995</v>
      </c>
      <c r="AK51" s="17">
        <f>AK50+AK41+AK33+AK30+AK44</f>
        <v>4894</v>
      </c>
      <c r="AL51" s="14"/>
    </row>
    <row r="52" spans="1:38" ht="12.75" customHeight="1">
      <c r="A52" s="3" t="s">
        <v>147</v>
      </c>
      <c r="B52" s="3"/>
      <c r="C52" s="167" t="s">
        <v>148</v>
      </c>
      <c r="D52" s="168"/>
      <c r="E52" s="168"/>
      <c r="F52" s="168"/>
      <c r="G52" s="168"/>
      <c r="H52" s="168"/>
      <c r="I52" s="168"/>
      <c r="J52" s="168"/>
      <c r="K52" s="168"/>
      <c r="L52" s="167"/>
      <c r="M52" s="168"/>
      <c r="N52" s="168"/>
      <c r="O52" s="168"/>
      <c r="P52" s="168"/>
      <c r="Q52" s="168"/>
      <c r="R52" s="168"/>
      <c r="S52" s="168"/>
      <c r="T52" s="168"/>
      <c r="U52" s="167"/>
      <c r="V52" s="168"/>
      <c r="W52" s="168"/>
      <c r="X52" s="168"/>
      <c r="Y52" s="168"/>
      <c r="Z52" s="168"/>
      <c r="AA52" s="168"/>
      <c r="AB52" s="168"/>
      <c r="AC52" s="11" t="s">
        <v>149</v>
      </c>
      <c r="AD52" s="11"/>
      <c r="AE52" s="11"/>
      <c r="AF52" s="11"/>
      <c r="AG52" s="14"/>
      <c r="AH52" s="14"/>
      <c r="AI52" s="14"/>
      <c r="AJ52" s="14"/>
      <c r="AK52" s="14"/>
      <c r="AL52" s="14"/>
    </row>
    <row r="53" spans="1:38" ht="12.75" customHeight="1">
      <c r="A53" s="3" t="s">
        <v>150</v>
      </c>
      <c r="B53" s="3"/>
      <c r="C53" s="167" t="s">
        <v>151</v>
      </c>
      <c r="D53" s="168"/>
      <c r="E53" s="168"/>
      <c r="F53" s="168"/>
      <c r="G53" s="168"/>
      <c r="H53" s="168"/>
      <c r="I53" s="168"/>
      <c r="J53" s="168"/>
      <c r="K53" s="168"/>
      <c r="L53" s="167"/>
      <c r="M53" s="168"/>
      <c r="N53" s="168"/>
      <c r="O53" s="168"/>
      <c r="P53" s="168"/>
      <c r="Q53" s="168"/>
      <c r="R53" s="168"/>
      <c r="S53" s="168"/>
      <c r="T53" s="168"/>
      <c r="U53" s="167"/>
      <c r="V53" s="168"/>
      <c r="W53" s="168"/>
      <c r="X53" s="168"/>
      <c r="Y53" s="168"/>
      <c r="Z53" s="168"/>
      <c r="AA53" s="168"/>
      <c r="AB53" s="168"/>
      <c r="AC53" s="11" t="s">
        <v>152</v>
      </c>
      <c r="AD53" s="11"/>
      <c r="AE53" s="11"/>
      <c r="AF53" s="11"/>
      <c r="AG53" s="14"/>
      <c r="AH53" s="14"/>
      <c r="AI53" s="14"/>
      <c r="AJ53" s="14">
        <v>60</v>
      </c>
      <c r="AK53" s="14">
        <v>60</v>
      </c>
      <c r="AL53" s="14"/>
    </row>
    <row r="54" spans="1:38" ht="12.75" customHeight="1">
      <c r="A54" s="3" t="s">
        <v>153</v>
      </c>
      <c r="B54" s="3"/>
      <c r="C54" s="167" t="s">
        <v>154</v>
      </c>
      <c r="D54" s="168"/>
      <c r="E54" s="168"/>
      <c r="F54" s="168"/>
      <c r="G54" s="168"/>
      <c r="H54" s="168"/>
      <c r="I54" s="168"/>
      <c r="J54" s="168"/>
      <c r="K54" s="168"/>
      <c r="L54" s="167"/>
      <c r="M54" s="168"/>
      <c r="N54" s="168"/>
      <c r="O54" s="168"/>
      <c r="P54" s="168"/>
      <c r="Q54" s="168"/>
      <c r="R54" s="168"/>
      <c r="S54" s="168"/>
      <c r="T54" s="168"/>
      <c r="U54" s="167"/>
      <c r="V54" s="168"/>
      <c r="W54" s="168"/>
      <c r="X54" s="168"/>
      <c r="Y54" s="168"/>
      <c r="Z54" s="168"/>
      <c r="AA54" s="168"/>
      <c r="AB54" s="168"/>
      <c r="AC54" s="11" t="s">
        <v>155</v>
      </c>
      <c r="AD54" s="11"/>
      <c r="AE54" s="11"/>
      <c r="AF54" s="11"/>
      <c r="AG54" s="14"/>
      <c r="AH54" s="14"/>
      <c r="AI54" s="14">
        <v>30</v>
      </c>
      <c r="AJ54" s="14">
        <v>12</v>
      </c>
      <c r="AK54" s="14">
        <v>12</v>
      </c>
      <c r="AL54" s="14"/>
    </row>
    <row r="55" spans="1:38" ht="12.75" customHeight="1">
      <c r="A55" s="3" t="s">
        <v>156</v>
      </c>
      <c r="B55" s="3"/>
      <c r="C55" s="167" t="s">
        <v>157</v>
      </c>
      <c r="D55" s="168"/>
      <c r="E55" s="168"/>
      <c r="F55" s="168"/>
      <c r="G55" s="168"/>
      <c r="H55" s="168"/>
      <c r="I55" s="168"/>
      <c r="J55" s="168"/>
      <c r="K55" s="168"/>
      <c r="L55" s="167"/>
      <c r="M55" s="168"/>
      <c r="N55" s="168"/>
      <c r="O55" s="168"/>
      <c r="P55" s="168"/>
      <c r="Q55" s="168"/>
      <c r="R55" s="168"/>
      <c r="S55" s="168"/>
      <c r="T55" s="168"/>
      <c r="U55" s="167"/>
      <c r="V55" s="168"/>
      <c r="W55" s="168"/>
      <c r="X55" s="168"/>
      <c r="Y55" s="168"/>
      <c r="Z55" s="168"/>
      <c r="AA55" s="168"/>
      <c r="AB55" s="168"/>
      <c r="AC55" s="11" t="s">
        <v>158</v>
      </c>
      <c r="AD55" s="11"/>
      <c r="AE55" s="11"/>
      <c r="AF55" s="11"/>
      <c r="AG55" s="14">
        <v>0</v>
      </c>
      <c r="AH55" s="14">
        <v>0</v>
      </c>
      <c r="AI55" s="14"/>
      <c r="AJ55" s="14"/>
      <c r="AK55" s="14"/>
      <c r="AL55" s="14"/>
    </row>
    <row r="56" spans="1:38" ht="12.75" customHeight="1">
      <c r="A56" s="3" t="s">
        <v>159</v>
      </c>
      <c r="B56" s="3"/>
      <c r="C56" s="167" t="s">
        <v>160</v>
      </c>
      <c r="D56" s="168"/>
      <c r="E56" s="168"/>
      <c r="F56" s="168"/>
      <c r="G56" s="168"/>
      <c r="H56" s="168"/>
      <c r="I56" s="168"/>
      <c r="J56" s="168"/>
      <c r="K56" s="168"/>
      <c r="L56" s="167"/>
      <c r="M56" s="168"/>
      <c r="N56" s="168"/>
      <c r="O56" s="168"/>
      <c r="P56" s="168"/>
      <c r="Q56" s="168"/>
      <c r="R56" s="168"/>
      <c r="S56" s="168"/>
      <c r="T56" s="168"/>
      <c r="U56" s="167"/>
      <c r="V56" s="168"/>
      <c r="W56" s="168"/>
      <c r="X56" s="168"/>
      <c r="Y56" s="168"/>
      <c r="Z56" s="168"/>
      <c r="AA56" s="168"/>
      <c r="AB56" s="168"/>
      <c r="AC56" s="11" t="s">
        <v>161</v>
      </c>
      <c r="AD56" s="11"/>
      <c r="AE56" s="11"/>
      <c r="AF56" s="11"/>
      <c r="AG56" s="14">
        <v>620</v>
      </c>
      <c r="AH56" s="14">
        <v>620</v>
      </c>
      <c r="AI56" s="14">
        <v>1371</v>
      </c>
      <c r="AJ56" s="14">
        <v>3148</v>
      </c>
      <c r="AK56" s="14">
        <v>3148</v>
      </c>
      <c r="AL56" s="14"/>
    </row>
    <row r="57" spans="1:38" ht="12.75" customHeight="1">
      <c r="A57" s="3" t="s">
        <v>162</v>
      </c>
      <c r="B57" s="3"/>
      <c r="C57" s="167" t="s">
        <v>163</v>
      </c>
      <c r="D57" s="168"/>
      <c r="E57" s="168"/>
      <c r="F57" s="168"/>
      <c r="G57" s="168"/>
      <c r="H57" s="168"/>
      <c r="I57" s="168"/>
      <c r="J57" s="168"/>
      <c r="K57" s="168"/>
      <c r="L57" s="167"/>
      <c r="M57" s="168"/>
      <c r="N57" s="168"/>
      <c r="O57" s="168"/>
      <c r="P57" s="168"/>
      <c r="Q57" s="168"/>
      <c r="R57" s="168"/>
      <c r="S57" s="168"/>
      <c r="T57" s="168"/>
      <c r="U57" s="167"/>
      <c r="V57" s="168"/>
      <c r="W57" s="168"/>
      <c r="X57" s="168"/>
      <c r="Y57" s="168"/>
      <c r="Z57" s="168"/>
      <c r="AA57" s="168"/>
      <c r="AB57" s="168"/>
      <c r="AC57" s="11" t="s">
        <v>164</v>
      </c>
      <c r="AD57" s="11"/>
      <c r="AE57" s="11"/>
      <c r="AF57" s="11"/>
      <c r="AG57" s="14">
        <v>160</v>
      </c>
      <c r="AH57" s="14">
        <v>160</v>
      </c>
      <c r="AI57" s="14">
        <v>705</v>
      </c>
      <c r="AJ57" s="14">
        <v>1462</v>
      </c>
      <c r="AK57" s="14">
        <v>1462</v>
      </c>
      <c r="AL57" s="14"/>
    </row>
    <row r="58" spans="1:38" ht="12.75" customHeight="1">
      <c r="A58" s="3" t="s">
        <v>165</v>
      </c>
      <c r="B58" s="3"/>
      <c r="C58" s="167" t="s">
        <v>166</v>
      </c>
      <c r="D58" s="168"/>
      <c r="E58" s="168"/>
      <c r="F58" s="168"/>
      <c r="G58" s="168"/>
      <c r="H58" s="168"/>
      <c r="I58" s="168"/>
      <c r="J58" s="168"/>
      <c r="K58" s="168"/>
      <c r="L58" s="167"/>
      <c r="M58" s="168"/>
      <c r="N58" s="168"/>
      <c r="O58" s="168"/>
      <c r="P58" s="168"/>
      <c r="Q58" s="168"/>
      <c r="R58" s="168"/>
      <c r="S58" s="168"/>
      <c r="T58" s="168"/>
      <c r="U58" s="167"/>
      <c r="V58" s="168"/>
      <c r="W58" s="168"/>
      <c r="X58" s="168"/>
      <c r="Y58" s="168"/>
      <c r="Z58" s="168"/>
      <c r="AA58" s="168"/>
      <c r="AB58" s="168"/>
      <c r="AC58" s="11" t="s">
        <v>167</v>
      </c>
      <c r="AD58" s="11"/>
      <c r="AE58" s="11"/>
      <c r="AF58" s="11"/>
      <c r="AG58" s="14"/>
      <c r="AH58" s="14"/>
      <c r="AI58" s="14"/>
      <c r="AJ58" s="14"/>
      <c r="AK58" s="14"/>
      <c r="AL58" s="14"/>
    </row>
    <row r="59" spans="1:38" ht="12.75" customHeight="1">
      <c r="A59" s="3" t="s">
        <v>168</v>
      </c>
      <c r="B59" s="3"/>
      <c r="C59" s="167" t="s">
        <v>169</v>
      </c>
      <c r="D59" s="168"/>
      <c r="E59" s="168"/>
      <c r="F59" s="168"/>
      <c r="G59" s="168"/>
      <c r="H59" s="168"/>
      <c r="I59" s="168"/>
      <c r="J59" s="168"/>
      <c r="K59" s="168"/>
      <c r="L59" s="167"/>
      <c r="M59" s="168"/>
      <c r="N59" s="168"/>
      <c r="O59" s="168"/>
      <c r="P59" s="168"/>
      <c r="Q59" s="168"/>
      <c r="R59" s="168"/>
      <c r="S59" s="168"/>
      <c r="T59" s="168"/>
      <c r="U59" s="167"/>
      <c r="V59" s="168"/>
      <c r="W59" s="168"/>
      <c r="X59" s="168"/>
      <c r="Y59" s="168"/>
      <c r="Z59" s="168"/>
      <c r="AA59" s="168"/>
      <c r="AB59" s="168"/>
      <c r="AC59" s="11" t="s">
        <v>170</v>
      </c>
      <c r="AD59" s="11"/>
      <c r="AE59" s="11"/>
      <c r="AF59" s="11"/>
      <c r="AG59" s="14"/>
      <c r="AH59" s="14"/>
      <c r="AI59" s="14">
        <v>406</v>
      </c>
      <c r="AJ59" s="14">
        <v>953</v>
      </c>
      <c r="AK59" s="14">
        <v>953</v>
      </c>
      <c r="AL59" s="14"/>
    </row>
    <row r="60" spans="1:38" ht="12.75" customHeight="1">
      <c r="A60" s="15" t="s">
        <v>171</v>
      </c>
      <c r="B60" s="15"/>
      <c r="C60" s="169" t="s">
        <v>172</v>
      </c>
      <c r="D60" s="170"/>
      <c r="E60" s="170"/>
      <c r="F60" s="170"/>
      <c r="G60" s="170"/>
      <c r="H60" s="170"/>
      <c r="I60" s="170"/>
      <c r="J60" s="170"/>
      <c r="K60" s="170"/>
      <c r="L60" s="169"/>
      <c r="M60" s="170"/>
      <c r="N60" s="170"/>
      <c r="O60" s="170"/>
      <c r="P60" s="170"/>
      <c r="Q60" s="170"/>
      <c r="R60" s="170"/>
      <c r="S60" s="170"/>
      <c r="T60" s="170"/>
      <c r="U60" s="169"/>
      <c r="V60" s="170"/>
      <c r="W60" s="170"/>
      <c r="X60" s="170"/>
      <c r="Y60" s="170"/>
      <c r="Z60" s="170"/>
      <c r="AA60" s="170"/>
      <c r="AB60" s="170"/>
      <c r="AC60" s="16" t="s">
        <v>173</v>
      </c>
      <c r="AD60" s="16"/>
      <c r="AE60" s="16"/>
      <c r="AF60" s="16"/>
      <c r="AG60" s="17">
        <f>AG55+AG56+AG57</f>
        <v>780</v>
      </c>
      <c r="AH60" s="17">
        <f>AH55+AH56+AH57</f>
        <v>780</v>
      </c>
      <c r="AI60" s="17">
        <f>AI54+AI56+AI57+AI59</f>
        <v>2512</v>
      </c>
      <c r="AJ60" s="17">
        <f>AJ53+AJ54+AJ56+AJ57+AJ59</f>
        <v>5635</v>
      </c>
      <c r="AK60" s="17">
        <f>AK53+AK54+AK56+AK57+AK59</f>
        <v>5635</v>
      </c>
      <c r="AL60" s="17"/>
    </row>
    <row r="61" spans="1:38" ht="12.75" hidden="1" customHeight="1">
      <c r="A61" s="3" t="s">
        <v>174</v>
      </c>
      <c r="B61" s="3"/>
      <c r="C61" s="167" t="s">
        <v>175</v>
      </c>
      <c r="D61" s="168"/>
      <c r="E61" s="168"/>
      <c r="F61" s="168"/>
      <c r="G61" s="168"/>
      <c r="H61" s="168"/>
      <c r="I61" s="168"/>
      <c r="J61" s="168"/>
      <c r="K61" s="168"/>
      <c r="L61" s="167"/>
      <c r="M61" s="168"/>
      <c r="N61" s="168"/>
      <c r="O61" s="168"/>
      <c r="P61" s="168"/>
      <c r="Q61" s="168"/>
      <c r="R61" s="168"/>
      <c r="S61" s="168"/>
      <c r="T61" s="168"/>
      <c r="U61" s="167"/>
      <c r="V61" s="168"/>
      <c r="W61" s="168"/>
      <c r="X61" s="168"/>
      <c r="Y61" s="168"/>
      <c r="Z61" s="168"/>
      <c r="AA61" s="168"/>
      <c r="AB61" s="168"/>
      <c r="AC61" s="11" t="s">
        <v>176</v>
      </c>
      <c r="AD61" s="11"/>
      <c r="AE61" s="11"/>
      <c r="AF61" s="11"/>
      <c r="AG61" s="14"/>
      <c r="AH61" s="14"/>
      <c r="AI61" s="14"/>
      <c r="AJ61" s="14"/>
      <c r="AK61" s="14"/>
      <c r="AL61" s="14"/>
    </row>
    <row r="62" spans="1:38" ht="12.75" hidden="1" customHeight="1">
      <c r="A62" s="3" t="s">
        <v>177</v>
      </c>
      <c r="B62" s="3"/>
      <c r="C62" s="167" t="s">
        <v>178</v>
      </c>
      <c r="D62" s="168"/>
      <c r="E62" s="168"/>
      <c r="F62" s="168"/>
      <c r="G62" s="168"/>
      <c r="H62" s="168"/>
      <c r="I62" s="168"/>
      <c r="J62" s="168"/>
      <c r="K62" s="168"/>
      <c r="L62" s="167"/>
      <c r="M62" s="168"/>
      <c r="N62" s="168"/>
      <c r="O62" s="168"/>
      <c r="P62" s="168"/>
      <c r="Q62" s="168"/>
      <c r="R62" s="168"/>
      <c r="S62" s="168"/>
      <c r="T62" s="168"/>
      <c r="U62" s="167"/>
      <c r="V62" s="168"/>
      <c r="W62" s="168"/>
      <c r="X62" s="168"/>
      <c r="Y62" s="168"/>
      <c r="Z62" s="168"/>
      <c r="AA62" s="168"/>
      <c r="AB62" s="168"/>
      <c r="AC62" s="11" t="s">
        <v>179</v>
      </c>
      <c r="AD62" s="11"/>
      <c r="AE62" s="11"/>
      <c r="AF62" s="11"/>
      <c r="AG62" s="14"/>
      <c r="AH62" s="14"/>
      <c r="AI62" s="14"/>
      <c r="AJ62" s="14"/>
      <c r="AK62" s="14"/>
      <c r="AL62" s="14"/>
    </row>
    <row r="63" spans="1:38" ht="12.75" hidden="1" customHeight="1">
      <c r="A63" s="3" t="s">
        <v>180</v>
      </c>
      <c r="B63" s="3"/>
      <c r="C63" s="167" t="s">
        <v>181</v>
      </c>
      <c r="D63" s="168"/>
      <c r="E63" s="168"/>
      <c r="F63" s="168"/>
      <c r="G63" s="168"/>
      <c r="H63" s="168"/>
      <c r="I63" s="168"/>
      <c r="J63" s="168"/>
      <c r="K63" s="168"/>
      <c r="L63" s="167"/>
      <c r="M63" s="168"/>
      <c r="N63" s="168"/>
      <c r="O63" s="168"/>
      <c r="P63" s="168"/>
      <c r="Q63" s="168"/>
      <c r="R63" s="168"/>
      <c r="S63" s="168"/>
      <c r="T63" s="168"/>
      <c r="U63" s="167"/>
      <c r="V63" s="168"/>
      <c r="W63" s="168"/>
      <c r="X63" s="168"/>
      <c r="Y63" s="168"/>
      <c r="Z63" s="168"/>
      <c r="AA63" s="168"/>
      <c r="AB63" s="168"/>
      <c r="AC63" s="11" t="s">
        <v>182</v>
      </c>
      <c r="AD63" s="11"/>
      <c r="AE63" s="11"/>
      <c r="AF63" s="11"/>
      <c r="AG63" s="14"/>
      <c r="AH63" s="14"/>
      <c r="AI63" s="14"/>
      <c r="AJ63" s="14"/>
      <c r="AK63" s="14"/>
      <c r="AL63" s="14"/>
    </row>
    <row r="64" spans="1:38" ht="12.75" hidden="1" customHeight="1">
      <c r="A64" s="3" t="s">
        <v>183</v>
      </c>
      <c r="B64" s="3"/>
      <c r="C64" s="167" t="s">
        <v>184</v>
      </c>
      <c r="D64" s="168"/>
      <c r="E64" s="168"/>
      <c r="F64" s="168"/>
      <c r="G64" s="168"/>
      <c r="H64" s="168"/>
      <c r="I64" s="168"/>
      <c r="J64" s="168"/>
      <c r="K64" s="168"/>
      <c r="L64" s="167"/>
      <c r="M64" s="168"/>
      <c r="N64" s="168"/>
      <c r="O64" s="168"/>
      <c r="P64" s="168"/>
      <c r="Q64" s="168"/>
      <c r="R64" s="168"/>
      <c r="S64" s="168"/>
      <c r="T64" s="168"/>
      <c r="U64" s="167"/>
      <c r="V64" s="168"/>
      <c r="W64" s="168"/>
      <c r="X64" s="168"/>
      <c r="Y64" s="168"/>
      <c r="Z64" s="168"/>
      <c r="AA64" s="168"/>
      <c r="AB64" s="168"/>
      <c r="AC64" s="11" t="s">
        <v>185</v>
      </c>
      <c r="AD64" s="11"/>
      <c r="AE64" s="11"/>
      <c r="AF64" s="11"/>
      <c r="AG64" s="14"/>
      <c r="AH64" s="14"/>
      <c r="AI64" s="14"/>
      <c r="AJ64" s="14"/>
      <c r="AK64" s="14"/>
      <c r="AL64" s="14"/>
    </row>
    <row r="65" spans="1:38" ht="12.75" hidden="1" customHeight="1">
      <c r="A65" s="3" t="s">
        <v>186</v>
      </c>
      <c r="B65" s="3"/>
      <c r="C65" s="167" t="s">
        <v>187</v>
      </c>
      <c r="D65" s="168"/>
      <c r="E65" s="168"/>
      <c r="F65" s="168"/>
      <c r="G65" s="168"/>
      <c r="H65" s="168"/>
      <c r="I65" s="168"/>
      <c r="J65" s="168"/>
      <c r="K65" s="168"/>
      <c r="L65" s="167"/>
      <c r="M65" s="168"/>
      <c r="N65" s="168"/>
      <c r="O65" s="168"/>
      <c r="P65" s="168"/>
      <c r="Q65" s="168"/>
      <c r="R65" s="168"/>
      <c r="S65" s="168"/>
      <c r="T65" s="168"/>
      <c r="U65" s="167"/>
      <c r="V65" s="168"/>
      <c r="W65" s="168"/>
      <c r="X65" s="168"/>
      <c r="Y65" s="168"/>
      <c r="Z65" s="168"/>
      <c r="AA65" s="168"/>
      <c r="AB65" s="168"/>
      <c r="AC65" s="11" t="s">
        <v>188</v>
      </c>
      <c r="AD65" s="11"/>
      <c r="AE65" s="11"/>
      <c r="AF65" s="11"/>
      <c r="AG65" s="14"/>
      <c r="AH65" s="14"/>
      <c r="AI65" s="14"/>
      <c r="AJ65" s="14"/>
      <c r="AK65" s="14"/>
      <c r="AL65" s="14"/>
    </row>
    <row r="66" spans="1:38" ht="12.75" hidden="1" customHeight="1">
      <c r="A66" s="3" t="s">
        <v>189</v>
      </c>
      <c r="B66" s="3"/>
      <c r="C66" s="167" t="s">
        <v>190</v>
      </c>
      <c r="D66" s="168"/>
      <c r="E66" s="168"/>
      <c r="F66" s="168"/>
      <c r="G66" s="168"/>
      <c r="H66" s="168"/>
      <c r="I66" s="168"/>
      <c r="J66" s="168"/>
      <c r="K66" s="168"/>
      <c r="L66" s="167"/>
      <c r="M66" s="168"/>
      <c r="N66" s="168"/>
      <c r="O66" s="168"/>
      <c r="P66" s="168"/>
      <c r="Q66" s="168"/>
      <c r="R66" s="168"/>
      <c r="S66" s="168"/>
      <c r="T66" s="168"/>
      <c r="U66" s="167"/>
      <c r="V66" s="168"/>
      <c r="W66" s="168"/>
      <c r="X66" s="168"/>
      <c r="Y66" s="168"/>
      <c r="Z66" s="168"/>
      <c r="AA66" s="168"/>
      <c r="AB66" s="168"/>
      <c r="AC66" s="11" t="s">
        <v>191</v>
      </c>
      <c r="AD66" s="11"/>
      <c r="AE66" s="11"/>
      <c r="AF66" s="11"/>
      <c r="AG66" s="14"/>
      <c r="AH66" s="14"/>
      <c r="AI66" s="14"/>
      <c r="AJ66" s="14"/>
      <c r="AK66" s="14"/>
      <c r="AL66" s="14"/>
    </row>
    <row r="67" spans="1:38" ht="12.75" hidden="1" customHeight="1">
      <c r="A67" s="3" t="s">
        <v>192</v>
      </c>
      <c r="B67" s="3"/>
      <c r="C67" s="167" t="s">
        <v>193</v>
      </c>
      <c r="D67" s="168"/>
      <c r="E67" s="168"/>
      <c r="F67" s="168"/>
      <c r="G67" s="168"/>
      <c r="H67" s="168"/>
      <c r="I67" s="168"/>
      <c r="J67" s="168"/>
      <c r="K67" s="168"/>
      <c r="L67" s="167"/>
      <c r="M67" s="168"/>
      <c r="N67" s="168"/>
      <c r="O67" s="168"/>
      <c r="P67" s="168"/>
      <c r="Q67" s="168"/>
      <c r="R67" s="168"/>
      <c r="S67" s="168"/>
      <c r="T67" s="168"/>
      <c r="U67" s="167"/>
      <c r="V67" s="168"/>
      <c r="W67" s="168"/>
      <c r="X67" s="168"/>
      <c r="Y67" s="168"/>
      <c r="Z67" s="168"/>
      <c r="AA67" s="168"/>
      <c r="AB67" s="168"/>
      <c r="AC67" s="11" t="s">
        <v>194</v>
      </c>
      <c r="AD67" s="11"/>
      <c r="AE67" s="11"/>
      <c r="AF67" s="11"/>
      <c r="AG67" s="14"/>
      <c r="AH67" s="14"/>
      <c r="AI67" s="14"/>
      <c r="AJ67" s="14"/>
      <c r="AK67" s="14"/>
      <c r="AL67" s="14"/>
    </row>
    <row r="68" spans="1:38" ht="12.75" hidden="1" customHeight="1">
      <c r="A68" s="3" t="s">
        <v>195</v>
      </c>
      <c r="B68" s="3"/>
      <c r="C68" s="167" t="s">
        <v>196</v>
      </c>
      <c r="D68" s="168"/>
      <c r="E68" s="168"/>
      <c r="F68" s="168"/>
      <c r="G68" s="168"/>
      <c r="H68" s="168"/>
      <c r="I68" s="168"/>
      <c r="J68" s="168"/>
      <c r="K68" s="168"/>
      <c r="L68" s="167"/>
      <c r="M68" s="168"/>
      <c r="N68" s="168"/>
      <c r="O68" s="168"/>
      <c r="P68" s="168"/>
      <c r="Q68" s="168"/>
      <c r="R68" s="168"/>
      <c r="S68" s="168"/>
      <c r="T68" s="168"/>
      <c r="U68" s="167"/>
      <c r="V68" s="168"/>
      <c r="W68" s="168"/>
      <c r="X68" s="168"/>
      <c r="Y68" s="168"/>
      <c r="Z68" s="168"/>
      <c r="AA68" s="168"/>
      <c r="AB68" s="168"/>
      <c r="AC68" s="11" t="s">
        <v>197</v>
      </c>
      <c r="AD68" s="11"/>
      <c r="AE68" s="11"/>
      <c r="AF68" s="11"/>
      <c r="AG68" s="14"/>
      <c r="AH68" s="14"/>
      <c r="AI68" s="14"/>
      <c r="AJ68" s="14"/>
      <c r="AK68" s="14"/>
      <c r="AL68" s="14"/>
    </row>
    <row r="69" spans="1:38" ht="12.75" hidden="1" customHeight="1">
      <c r="A69" s="3" t="s">
        <v>198</v>
      </c>
      <c r="B69" s="3"/>
      <c r="C69" s="167" t="s">
        <v>199</v>
      </c>
      <c r="D69" s="168"/>
      <c r="E69" s="168"/>
      <c r="F69" s="168"/>
      <c r="G69" s="168"/>
      <c r="H69" s="168"/>
      <c r="I69" s="168"/>
      <c r="J69" s="168"/>
      <c r="K69" s="168"/>
      <c r="L69" s="167"/>
      <c r="M69" s="168"/>
      <c r="N69" s="168"/>
      <c r="O69" s="168"/>
      <c r="P69" s="168"/>
      <c r="Q69" s="168"/>
      <c r="R69" s="168"/>
      <c r="S69" s="168"/>
      <c r="T69" s="168"/>
      <c r="U69" s="167"/>
      <c r="V69" s="168"/>
      <c r="W69" s="168"/>
      <c r="X69" s="168"/>
      <c r="Y69" s="168"/>
      <c r="Z69" s="168"/>
      <c r="AA69" s="168"/>
      <c r="AB69" s="168"/>
      <c r="AC69" s="11" t="s">
        <v>200</v>
      </c>
      <c r="AD69" s="11"/>
      <c r="AE69" s="11"/>
      <c r="AF69" s="11"/>
      <c r="AG69" s="14"/>
      <c r="AH69" s="14"/>
      <c r="AI69" s="14"/>
      <c r="AJ69" s="14"/>
      <c r="AK69" s="14"/>
      <c r="AL69" s="14"/>
    </row>
    <row r="70" spans="1:38" hidden="1">
      <c r="A70" s="3" t="s">
        <v>201</v>
      </c>
      <c r="B70" s="3"/>
      <c r="C70" s="167" t="s">
        <v>202</v>
      </c>
      <c r="D70" s="168"/>
      <c r="E70" s="168"/>
      <c r="F70" s="168"/>
      <c r="G70" s="168"/>
      <c r="H70" s="168"/>
      <c r="I70" s="168"/>
      <c r="J70" s="168"/>
      <c r="K70" s="168"/>
      <c r="L70" s="167"/>
      <c r="M70" s="168"/>
      <c r="N70" s="168"/>
      <c r="O70" s="168"/>
      <c r="P70" s="168"/>
      <c r="Q70" s="168"/>
      <c r="R70" s="168"/>
      <c r="S70" s="168"/>
      <c r="T70" s="168"/>
      <c r="U70" s="167"/>
      <c r="V70" s="168"/>
      <c r="W70" s="168"/>
      <c r="X70" s="168"/>
      <c r="Y70" s="168"/>
      <c r="Z70" s="168"/>
      <c r="AA70" s="168"/>
      <c r="AB70" s="168"/>
      <c r="AC70" s="11" t="s">
        <v>203</v>
      </c>
      <c r="AD70" s="11"/>
      <c r="AE70" s="11"/>
      <c r="AF70" s="11"/>
      <c r="AG70" s="14"/>
      <c r="AH70" s="14"/>
      <c r="AI70" s="14"/>
      <c r="AJ70" s="14"/>
      <c r="AK70" s="14"/>
      <c r="AL70" s="14"/>
    </row>
    <row r="71" spans="1:38" ht="12.75" hidden="1" customHeight="1">
      <c r="A71" s="3" t="s">
        <v>204</v>
      </c>
      <c r="B71" s="3"/>
      <c r="C71" s="167" t="s">
        <v>205</v>
      </c>
      <c r="D71" s="168"/>
      <c r="E71" s="168"/>
      <c r="F71" s="168"/>
      <c r="G71" s="168"/>
      <c r="H71" s="168"/>
      <c r="I71" s="168"/>
      <c r="J71" s="168"/>
      <c r="K71" s="168"/>
      <c r="L71" s="167"/>
      <c r="M71" s="168"/>
      <c r="N71" s="168"/>
      <c r="O71" s="168"/>
      <c r="P71" s="168"/>
      <c r="Q71" s="168"/>
      <c r="R71" s="168"/>
      <c r="S71" s="168"/>
      <c r="T71" s="168"/>
      <c r="U71" s="167"/>
      <c r="V71" s="168"/>
      <c r="W71" s="168"/>
      <c r="X71" s="168"/>
      <c r="Y71" s="168"/>
      <c r="Z71" s="168"/>
      <c r="AA71" s="168"/>
      <c r="AB71" s="168"/>
      <c r="AC71" s="11" t="s">
        <v>206</v>
      </c>
      <c r="AD71" s="11"/>
      <c r="AE71" s="11"/>
      <c r="AF71" s="11"/>
      <c r="AG71" s="14"/>
      <c r="AH71" s="14"/>
      <c r="AI71" s="14"/>
      <c r="AJ71" s="14"/>
      <c r="AK71" s="14"/>
      <c r="AL71" s="14"/>
    </row>
    <row r="72" spans="1:38" hidden="1">
      <c r="A72" s="3" t="s">
        <v>207</v>
      </c>
      <c r="B72" s="3"/>
      <c r="C72" s="167" t="s">
        <v>208</v>
      </c>
      <c r="D72" s="168"/>
      <c r="E72" s="168"/>
      <c r="F72" s="168"/>
      <c r="G72" s="168"/>
      <c r="H72" s="168"/>
      <c r="I72" s="168"/>
      <c r="J72" s="168"/>
      <c r="K72" s="168"/>
      <c r="L72" s="167"/>
      <c r="M72" s="168"/>
      <c r="N72" s="168"/>
      <c r="O72" s="168"/>
      <c r="P72" s="168"/>
      <c r="Q72" s="168"/>
      <c r="R72" s="168"/>
      <c r="S72" s="168"/>
      <c r="T72" s="168"/>
      <c r="U72" s="167"/>
      <c r="V72" s="168"/>
      <c r="W72" s="168"/>
      <c r="X72" s="168"/>
      <c r="Y72" s="168"/>
      <c r="Z72" s="168"/>
      <c r="AA72" s="168"/>
      <c r="AB72" s="168"/>
      <c r="AC72" s="11" t="s">
        <v>209</v>
      </c>
      <c r="AD72" s="11"/>
      <c r="AE72" s="11"/>
      <c r="AF72" s="11"/>
      <c r="AG72" s="14"/>
      <c r="AH72" s="14"/>
      <c r="AI72" s="14"/>
      <c r="AJ72" s="14"/>
      <c r="AK72" s="14"/>
      <c r="AL72" s="14"/>
    </row>
    <row r="73" spans="1:38" ht="12.75" hidden="1" customHeight="1">
      <c r="A73" s="15" t="s">
        <v>210</v>
      </c>
      <c r="B73" s="15"/>
      <c r="C73" s="169" t="s">
        <v>547</v>
      </c>
      <c r="D73" s="170"/>
      <c r="E73" s="170"/>
      <c r="F73" s="170"/>
      <c r="G73" s="170"/>
      <c r="H73" s="170"/>
      <c r="I73" s="170"/>
      <c r="J73" s="170"/>
      <c r="K73" s="170"/>
      <c r="L73" s="169"/>
      <c r="M73" s="170"/>
      <c r="N73" s="170"/>
      <c r="O73" s="170"/>
      <c r="P73" s="170"/>
      <c r="Q73" s="170"/>
      <c r="R73" s="170"/>
      <c r="S73" s="170"/>
      <c r="T73" s="170"/>
      <c r="U73" s="169"/>
      <c r="V73" s="170"/>
      <c r="W73" s="170"/>
      <c r="X73" s="170"/>
      <c r="Y73" s="170"/>
      <c r="Z73" s="170"/>
      <c r="AA73" s="170"/>
      <c r="AB73" s="170"/>
      <c r="AC73" s="16" t="s">
        <v>212</v>
      </c>
      <c r="AD73" s="16"/>
      <c r="AE73" s="16"/>
      <c r="AF73" s="16"/>
      <c r="AG73" s="17"/>
      <c r="AH73" s="17"/>
      <c r="AI73" s="17"/>
      <c r="AJ73" s="17"/>
      <c r="AK73" s="17"/>
      <c r="AL73" s="17"/>
    </row>
    <row r="74" spans="1:38" hidden="1">
      <c r="A74" s="3" t="s">
        <v>213</v>
      </c>
      <c r="B74" s="3"/>
      <c r="C74" s="167" t="s">
        <v>214</v>
      </c>
      <c r="D74" s="168"/>
      <c r="E74" s="168"/>
      <c r="F74" s="168"/>
      <c r="G74" s="168"/>
      <c r="H74" s="168"/>
      <c r="I74" s="168"/>
      <c r="J74" s="168"/>
      <c r="K74" s="168"/>
      <c r="L74" s="167"/>
      <c r="M74" s="168"/>
      <c r="N74" s="168"/>
      <c r="O74" s="168"/>
      <c r="P74" s="168"/>
      <c r="Q74" s="168"/>
      <c r="R74" s="168"/>
      <c r="S74" s="168"/>
      <c r="T74" s="168"/>
      <c r="U74" s="167"/>
      <c r="V74" s="168"/>
      <c r="W74" s="168"/>
      <c r="X74" s="168"/>
      <c r="Y74" s="168"/>
      <c r="Z74" s="168"/>
      <c r="AA74" s="168"/>
      <c r="AB74" s="168"/>
      <c r="AC74" s="11" t="s">
        <v>215</v>
      </c>
      <c r="AD74" s="11"/>
      <c r="AE74" s="11"/>
      <c r="AF74" s="11"/>
      <c r="AG74" s="14"/>
      <c r="AH74" s="14"/>
      <c r="AI74" s="14"/>
      <c r="AJ74" s="14"/>
      <c r="AK74" s="14"/>
      <c r="AL74" s="14"/>
    </row>
    <row r="75" spans="1:38" hidden="1">
      <c r="A75" s="3" t="s">
        <v>216</v>
      </c>
      <c r="B75" s="3"/>
      <c r="C75" s="167" t="s">
        <v>217</v>
      </c>
      <c r="D75" s="168"/>
      <c r="E75" s="168"/>
      <c r="F75" s="168"/>
      <c r="G75" s="168"/>
      <c r="H75" s="168"/>
      <c r="I75" s="168"/>
      <c r="J75" s="168"/>
      <c r="K75" s="168"/>
      <c r="L75" s="167"/>
      <c r="M75" s="168"/>
      <c r="N75" s="168"/>
      <c r="O75" s="168"/>
      <c r="P75" s="168"/>
      <c r="Q75" s="168"/>
      <c r="R75" s="168"/>
      <c r="S75" s="168"/>
      <c r="T75" s="168"/>
      <c r="U75" s="167"/>
      <c r="V75" s="168"/>
      <c r="W75" s="168"/>
      <c r="X75" s="168"/>
      <c r="Y75" s="168"/>
      <c r="Z75" s="168"/>
      <c r="AA75" s="168"/>
      <c r="AB75" s="168"/>
      <c r="AC75" s="11" t="s">
        <v>218</v>
      </c>
      <c r="AD75" s="11"/>
      <c r="AE75" s="11"/>
      <c r="AF75" s="11"/>
      <c r="AG75" s="14"/>
      <c r="AH75" s="14"/>
      <c r="AI75" s="14"/>
      <c r="AJ75" s="14"/>
      <c r="AK75" s="14"/>
      <c r="AL75" s="14"/>
    </row>
    <row r="76" spans="1:38" hidden="1">
      <c r="A76" s="3" t="s">
        <v>219</v>
      </c>
      <c r="B76" s="3"/>
      <c r="C76" s="167" t="s">
        <v>220</v>
      </c>
      <c r="D76" s="168"/>
      <c r="E76" s="168"/>
      <c r="F76" s="168"/>
      <c r="G76" s="168"/>
      <c r="H76" s="168"/>
      <c r="I76" s="168"/>
      <c r="J76" s="168"/>
      <c r="K76" s="168"/>
      <c r="L76" s="167"/>
      <c r="M76" s="168"/>
      <c r="N76" s="168"/>
      <c r="O76" s="168"/>
      <c r="P76" s="168"/>
      <c r="Q76" s="168"/>
      <c r="R76" s="168"/>
      <c r="S76" s="168"/>
      <c r="T76" s="168"/>
      <c r="U76" s="167"/>
      <c r="V76" s="168"/>
      <c r="W76" s="168"/>
      <c r="X76" s="168"/>
      <c r="Y76" s="168"/>
      <c r="Z76" s="168"/>
      <c r="AA76" s="168"/>
      <c r="AB76" s="168"/>
      <c r="AC76" s="11" t="s">
        <v>221</v>
      </c>
      <c r="AD76" s="11"/>
      <c r="AE76" s="11"/>
      <c r="AF76" s="11"/>
      <c r="AG76" s="14"/>
      <c r="AH76" s="14"/>
      <c r="AI76" s="14"/>
      <c r="AJ76" s="14"/>
      <c r="AK76" s="14"/>
      <c r="AL76" s="14"/>
    </row>
    <row r="77" spans="1:38" hidden="1">
      <c r="A77" s="3" t="s">
        <v>222</v>
      </c>
      <c r="B77" s="3"/>
      <c r="C77" s="167" t="s">
        <v>223</v>
      </c>
      <c r="D77" s="168"/>
      <c r="E77" s="168"/>
      <c r="F77" s="168"/>
      <c r="G77" s="168"/>
      <c r="H77" s="168"/>
      <c r="I77" s="168"/>
      <c r="J77" s="168"/>
      <c r="K77" s="168"/>
      <c r="L77" s="167"/>
      <c r="M77" s="168"/>
      <c r="N77" s="168"/>
      <c r="O77" s="168"/>
      <c r="P77" s="168"/>
      <c r="Q77" s="168"/>
      <c r="R77" s="168"/>
      <c r="S77" s="168"/>
      <c r="T77" s="168"/>
      <c r="U77" s="167"/>
      <c r="V77" s="168"/>
      <c r="W77" s="168"/>
      <c r="X77" s="168"/>
      <c r="Y77" s="168"/>
      <c r="Z77" s="168"/>
      <c r="AA77" s="168"/>
      <c r="AB77" s="168"/>
      <c r="AC77" s="11" t="s">
        <v>224</v>
      </c>
      <c r="AD77" s="11"/>
      <c r="AE77" s="11"/>
      <c r="AF77" s="11"/>
      <c r="AG77" s="14"/>
      <c r="AH77" s="14"/>
      <c r="AI77" s="14"/>
      <c r="AJ77" s="14"/>
      <c r="AK77" s="14"/>
      <c r="AL77" s="14"/>
    </row>
    <row r="78" spans="1:38" hidden="1">
      <c r="A78" s="3" t="s">
        <v>225</v>
      </c>
      <c r="B78" s="3"/>
      <c r="C78" s="167" t="s">
        <v>226</v>
      </c>
      <c r="D78" s="168"/>
      <c r="E78" s="168"/>
      <c r="F78" s="168"/>
      <c r="G78" s="168"/>
      <c r="H78" s="168"/>
      <c r="I78" s="168"/>
      <c r="J78" s="168"/>
      <c r="K78" s="168"/>
      <c r="L78" s="167"/>
      <c r="M78" s="168"/>
      <c r="N78" s="168"/>
      <c r="O78" s="168"/>
      <c r="P78" s="168"/>
      <c r="Q78" s="168"/>
      <c r="R78" s="168"/>
      <c r="S78" s="168"/>
      <c r="T78" s="168"/>
      <c r="U78" s="167"/>
      <c r="V78" s="168"/>
      <c r="W78" s="168"/>
      <c r="X78" s="168"/>
      <c r="Y78" s="168"/>
      <c r="Z78" s="168"/>
      <c r="AA78" s="168"/>
      <c r="AB78" s="168"/>
      <c r="AC78" s="11" t="s">
        <v>227</v>
      </c>
      <c r="AD78" s="11"/>
      <c r="AE78" s="11"/>
      <c r="AF78" s="11"/>
      <c r="AG78" s="14"/>
      <c r="AH78" s="14"/>
      <c r="AI78" s="14"/>
      <c r="AJ78" s="14"/>
      <c r="AK78" s="14"/>
      <c r="AL78" s="14"/>
    </row>
    <row r="79" spans="1:38" hidden="1">
      <c r="A79" s="3" t="s">
        <v>228</v>
      </c>
      <c r="B79" s="3"/>
      <c r="C79" s="167" t="s">
        <v>229</v>
      </c>
      <c r="D79" s="168"/>
      <c r="E79" s="168"/>
      <c r="F79" s="168"/>
      <c r="G79" s="168"/>
      <c r="H79" s="168"/>
      <c r="I79" s="168"/>
      <c r="J79" s="168"/>
      <c r="K79" s="168"/>
      <c r="L79" s="167"/>
      <c r="M79" s="168"/>
      <c r="N79" s="168"/>
      <c r="O79" s="168"/>
      <c r="P79" s="168"/>
      <c r="Q79" s="168"/>
      <c r="R79" s="168"/>
      <c r="S79" s="168"/>
      <c r="T79" s="168"/>
      <c r="U79" s="167"/>
      <c r="V79" s="168"/>
      <c r="W79" s="168"/>
      <c r="X79" s="168"/>
      <c r="Y79" s="168"/>
      <c r="Z79" s="168"/>
      <c r="AA79" s="168"/>
      <c r="AB79" s="168"/>
      <c r="AC79" s="11" t="s">
        <v>230</v>
      </c>
      <c r="AD79" s="11"/>
      <c r="AE79" s="11"/>
      <c r="AF79" s="11"/>
      <c r="AG79" s="14"/>
      <c r="AH79" s="14"/>
      <c r="AI79" s="14"/>
      <c r="AJ79" s="14"/>
      <c r="AK79" s="14"/>
      <c r="AL79" s="14"/>
    </row>
    <row r="80" spans="1:38" hidden="1">
      <c r="A80" s="3" t="s">
        <v>231</v>
      </c>
      <c r="B80" s="3"/>
      <c r="C80" s="167" t="s">
        <v>232</v>
      </c>
      <c r="D80" s="168"/>
      <c r="E80" s="168"/>
      <c r="F80" s="168"/>
      <c r="G80" s="168"/>
      <c r="H80" s="168"/>
      <c r="I80" s="168"/>
      <c r="J80" s="168"/>
      <c r="K80" s="168"/>
      <c r="L80" s="167"/>
      <c r="M80" s="168"/>
      <c r="N80" s="168"/>
      <c r="O80" s="168"/>
      <c r="P80" s="168"/>
      <c r="Q80" s="168"/>
      <c r="R80" s="168"/>
      <c r="S80" s="168"/>
      <c r="T80" s="168"/>
      <c r="U80" s="167"/>
      <c r="V80" s="168"/>
      <c r="W80" s="168"/>
      <c r="X80" s="168"/>
      <c r="Y80" s="168"/>
      <c r="Z80" s="168"/>
      <c r="AA80" s="168"/>
      <c r="AB80" s="168"/>
      <c r="AC80" s="11" t="s">
        <v>233</v>
      </c>
      <c r="AD80" s="11"/>
      <c r="AE80" s="11"/>
      <c r="AF80" s="11"/>
      <c r="AG80" s="14"/>
      <c r="AH80" s="14"/>
      <c r="AI80" s="14"/>
      <c r="AJ80" s="14"/>
      <c r="AK80" s="14"/>
      <c r="AL80" s="14"/>
    </row>
    <row r="81" spans="1:39" hidden="1">
      <c r="A81" s="3" t="s">
        <v>234</v>
      </c>
      <c r="B81" s="3"/>
      <c r="C81" s="169" t="s">
        <v>235</v>
      </c>
      <c r="D81" s="170"/>
      <c r="E81" s="170"/>
      <c r="F81" s="170"/>
      <c r="G81" s="170"/>
      <c r="H81" s="170"/>
      <c r="I81" s="170"/>
      <c r="J81" s="170"/>
      <c r="K81" s="170"/>
      <c r="L81" s="169"/>
      <c r="M81" s="170"/>
      <c r="N81" s="170"/>
      <c r="O81" s="170"/>
      <c r="P81" s="170"/>
      <c r="Q81" s="170"/>
      <c r="R81" s="170"/>
      <c r="S81" s="170"/>
      <c r="T81" s="170"/>
      <c r="U81" s="169"/>
      <c r="V81" s="170"/>
      <c r="W81" s="170"/>
      <c r="X81" s="170"/>
      <c r="Y81" s="170"/>
      <c r="Z81" s="170"/>
      <c r="AA81" s="170"/>
      <c r="AB81" s="170"/>
      <c r="AC81" s="16" t="s">
        <v>236</v>
      </c>
      <c r="AD81" s="16"/>
      <c r="AE81" s="16"/>
      <c r="AF81" s="16"/>
      <c r="AG81" s="17"/>
      <c r="AH81" s="17"/>
      <c r="AI81" s="17"/>
      <c r="AJ81" s="17"/>
      <c r="AK81" s="17"/>
      <c r="AL81" s="17"/>
    </row>
    <row r="82" spans="1:39" ht="12.75" hidden="1" customHeight="1">
      <c r="A82" s="3" t="s">
        <v>237</v>
      </c>
      <c r="B82" s="3"/>
      <c r="C82" s="167" t="s">
        <v>238</v>
      </c>
      <c r="D82" s="168"/>
      <c r="E82" s="168"/>
      <c r="F82" s="168"/>
      <c r="G82" s="168"/>
      <c r="H82" s="168"/>
      <c r="I82" s="168"/>
      <c r="J82" s="168"/>
      <c r="K82" s="168"/>
      <c r="L82" s="167"/>
      <c r="M82" s="168"/>
      <c r="N82" s="168"/>
      <c r="O82" s="168"/>
      <c r="P82" s="168"/>
      <c r="Q82" s="168"/>
      <c r="R82" s="168"/>
      <c r="S82" s="168"/>
      <c r="T82" s="168"/>
      <c r="U82" s="167"/>
      <c r="V82" s="168"/>
      <c r="W82" s="168"/>
      <c r="X82" s="168"/>
      <c r="Y82" s="168"/>
      <c r="Z82" s="168"/>
      <c r="AA82" s="168"/>
      <c r="AB82" s="168"/>
      <c r="AC82" s="11" t="s">
        <v>239</v>
      </c>
      <c r="AD82" s="11"/>
      <c r="AE82" s="11"/>
      <c r="AF82" s="11"/>
      <c r="AG82" s="14"/>
      <c r="AH82" s="14"/>
      <c r="AI82" s="14"/>
      <c r="AJ82" s="14"/>
      <c r="AK82" s="14"/>
      <c r="AL82" s="14"/>
    </row>
    <row r="83" spans="1:39" ht="12.75" hidden="1" customHeight="1">
      <c r="A83" s="3" t="s">
        <v>240</v>
      </c>
      <c r="B83" s="3"/>
      <c r="C83" s="167" t="s">
        <v>241</v>
      </c>
      <c r="D83" s="168"/>
      <c r="E83" s="168"/>
      <c r="F83" s="168"/>
      <c r="G83" s="168"/>
      <c r="H83" s="168"/>
      <c r="I83" s="168"/>
      <c r="J83" s="168"/>
      <c r="K83" s="168"/>
      <c r="L83" s="167"/>
      <c r="M83" s="168"/>
      <c r="N83" s="168"/>
      <c r="O83" s="168"/>
      <c r="P83" s="168"/>
      <c r="Q83" s="168"/>
      <c r="R83" s="168"/>
      <c r="S83" s="168"/>
      <c r="T83" s="168"/>
      <c r="U83" s="167"/>
      <c r="V83" s="168"/>
      <c r="W83" s="168"/>
      <c r="X83" s="168"/>
      <c r="Y83" s="168"/>
      <c r="Z83" s="168"/>
      <c r="AA83" s="168"/>
      <c r="AB83" s="168"/>
      <c r="AC83" s="11" t="s">
        <v>242</v>
      </c>
      <c r="AD83" s="11"/>
      <c r="AE83" s="11"/>
      <c r="AF83" s="11"/>
      <c r="AG83" s="14"/>
      <c r="AH83" s="14"/>
      <c r="AI83" s="14"/>
      <c r="AJ83" s="14"/>
      <c r="AK83" s="14"/>
      <c r="AL83" s="14"/>
    </row>
    <row r="84" spans="1:39" ht="12.75" hidden="1" customHeight="1">
      <c r="A84" s="3" t="s">
        <v>243</v>
      </c>
      <c r="B84" s="3"/>
      <c r="C84" s="167" t="s">
        <v>244</v>
      </c>
      <c r="D84" s="168"/>
      <c r="E84" s="168"/>
      <c r="F84" s="168"/>
      <c r="G84" s="168"/>
      <c r="H84" s="168"/>
      <c r="I84" s="168"/>
      <c r="J84" s="168"/>
      <c r="K84" s="168"/>
      <c r="L84" s="167"/>
      <c r="M84" s="168"/>
      <c r="N84" s="168"/>
      <c r="O84" s="168"/>
      <c r="P84" s="168"/>
      <c r="Q84" s="168"/>
      <c r="R84" s="168"/>
      <c r="S84" s="168"/>
      <c r="T84" s="168"/>
      <c r="U84" s="167"/>
      <c r="V84" s="168"/>
      <c r="W84" s="168"/>
      <c r="X84" s="168"/>
      <c r="Y84" s="168"/>
      <c r="Z84" s="168"/>
      <c r="AA84" s="168"/>
      <c r="AB84" s="168"/>
      <c r="AC84" s="11" t="s">
        <v>245</v>
      </c>
      <c r="AD84" s="11"/>
      <c r="AE84" s="11"/>
      <c r="AF84" s="11"/>
      <c r="AG84" s="14"/>
      <c r="AH84" s="14"/>
      <c r="AI84" s="14"/>
      <c r="AJ84" s="14"/>
      <c r="AK84" s="14"/>
      <c r="AL84" s="14"/>
    </row>
    <row r="85" spans="1:39" ht="12.75" hidden="1" customHeight="1">
      <c r="A85" s="3" t="s">
        <v>246</v>
      </c>
      <c r="B85" s="3"/>
      <c r="C85" s="167" t="s">
        <v>247</v>
      </c>
      <c r="D85" s="168"/>
      <c r="E85" s="168"/>
      <c r="F85" s="168"/>
      <c r="G85" s="168"/>
      <c r="H85" s="168"/>
      <c r="I85" s="168"/>
      <c r="J85" s="168"/>
      <c r="K85" s="168"/>
      <c r="L85" s="167"/>
      <c r="M85" s="168"/>
      <c r="N85" s="168"/>
      <c r="O85" s="168"/>
      <c r="P85" s="168"/>
      <c r="Q85" s="168"/>
      <c r="R85" s="168"/>
      <c r="S85" s="168"/>
      <c r="T85" s="168"/>
      <c r="U85" s="167"/>
      <c r="V85" s="168"/>
      <c r="W85" s="168"/>
      <c r="X85" s="168"/>
      <c r="Y85" s="168"/>
      <c r="Z85" s="168"/>
      <c r="AA85" s="168"/>
      <c r="AB85" s="168"/>
      <c r="AC85" s="11" t="s">
        <v>248</v>
      </c>
      <c r="AD85" s="11"/>
      <c r="AE85" s="11"/>
      <c r="AF85" s="11"/>
      <c r="AG85" s="14"/>
      <c r="AH85" s="14"/>
      <c r="AI85" s="14"/>
      <c r="AJ85" s="14"/>
      <c r="AK85" s="14"/>
      <c r="AL85" s="14"/>
    </row>
    <row r="86" spans="1:39" ht="12.75" hidden="1" customHeight="1">
      <c r="A86" s="3" t="s">
        <v>249</v>
      </c>
      <c r="B86" s="3"/>
      <c r="C86" s="169" t="s">
        <v>250</v>
      </c>
      <c r="D86" s="170"/>
      <c r="E86" s="170"/>
      <c r="F86" s="170"/>
      <c r="G86" s="170"/>
      <c r="H86" s="170"/>
      <c r="I86" s="170"/>
      <c r="J86" s="170"/>
      <c r="K86" s="170"/>
      <c r="L86" s="169"/>
      <c r="M86" s="170"/>
      <c r="N86" s="170"/>
      <c r="O86" s="170"/>
      <c r="P86" s="170"/>
      <c r="Q86" s="170"/>
      <c r="R86" s="170"/>
      <c r="S86" s="170"/>
      <c r="T86" s="170"/>
      <c r="U86" s="169"/>
      <c r="V86" s="170"/>
      <c r="W86" s="170"/>
      <c r="X86" s="170"/>
      <c r="Y86" s="170"/>
      <c r="Z86" s="170"/>
      <c r="AA86" s="170"/>
      <c r="AB86" s="170"/>
      <c r="AC86" s="16" t="s">
        <v>251</v>
      </c>
      <c r="AD86" s="16"/>
      <c r="AE86" s="16"/>
      <c r="AF86" s="16"/>
      <c r="AG86" s="17"/>
      <c r="AH86" s="17"/>
      <c r="AI86" s="17"/>
      <c r="AJ86" s="17"/>
      <c r="AK86" s="17"/>
      <c r="AL86" s="17"/>
    </row>
    <row r="87" spans="1:39" ht="12.75" hidden="1" customHeight="1">
      <c r="A87" s="3" t="s">
        <v>252</v>
      </c>
      <c r="B87" s="3"/>
      <c r="C87" s="167" t="s">
        <v>253</v>
      </c>
      <c r="D87" s="168"/>
      <c r="E87" s="168"/>
      <c r="F87" s="168"/>
      <c r="G87" s="168"/>
      <c r="H87" s="168"/>
      <c r="I87" s="168"/>
      <c r="J87" s="168"/>
      <c r="K87" s="168"/>
      <c r="L87" s="167"/>
      <c r="M87" s="168"/>
      <c r="N87" s="168"/>
      <c r="O87" s="168"/>
      <c r="P87" s="168"/>
      <c r="Q87" s="168"/>
      <c r="R87" s="168"/>
      <c r="S87" s="168"/>
      <c r="T87" s="168"/>
      <c r="U87" s="167"/>
      <c r="V87" s="168"/>
      <c r="W87" s="168"/>
      <c r="X87" s="168"/>
      <c r="Y87" s="168"/>
      <c r="Z87" s="168"/>
      <c r="AA87" s="168"/>
      <c r="AB87" s="168"/>
      <c r="AC87" s="11" t="s">
        <v>254</v>
      </c>
      <c r="AD87" s="11"/>
      <c r="AE87" s="11"/>
      <c r="AF87" s="11"/>
      <c r="AG87" s="14"/>
      <c r="AH87" s="14"/>
      <c r="AI87" s="14"/>
      <c r="AJ87" s="14"/>
      <c r="AK87" s="14"/>
      <c r="AL87" s="14"/>
    </row>
    <row r="88" spans="1:39" ht="12.75" hidden="1" customHeight="1">
      <c r="A88" s="3" t="s">
        <v>255</v>
      </c>
      <c r="B88" s="3"/>
      <c r="C88" s="167" t="s">
        <v>256</v>
      </c>
      <c r="D88" s="168"/>
      <c r="E88" s="168"/>
      <c r="F88" s="168"/>
      <c r="G88" s="168"/>
      <c r="H88" s="168"/>
      <c r="I88" s="168"/>
      <c r="J88" s="168"/>
      <c r="K88" s="168"/>
      <c r="L88" s="167"/>
      <c r="M88" s="168"/>
      <c r="N88" s="168"/>
      <c r="O88" s="168"/>
      <c r="P88" s="168"/>
      <c r="Q88" s="168"/>
      <c r="R88" s="168"/>
      <c r="S88" s="168"/>
      <c r="T88" s="168"/>
      <c r="U88" s="167"/>
      <c r="V88" s="168"/>
      <c r="W88" s="168"/>
      <c r="X88" s="168"/>
      <c r="Y88" s="168"/>
      <c r="Z88" s="168"/>
      <c r="AA88" s="168"/>
      <c r="AB88" s="168"/>
      <c r="AC88" s="11" t="s">
        <v>257</v>
      </c>
      <c r="AD88" s="11"/>
      <c r="AE88" s="11"/>
      <c r="AF88" s="11"/>
      <c r="AG88" s="14"/>
      <c r="AH88" s="14"/>
      <c r="AI88" s="14"/>
      <c r="AJ88" s="14"/>
      <c r="AK88" s="14"/>
      <c r="AL88" s="14"/>
    </row>
    <row r="89" spans="1:39" ht="12.75" hidden="1" customHeight="1">
      <c r="A89" s="3" t="s">
        <v>258</v>
      </c>
      <c r="B89" s="3"/>
      <c r="C89" s="167" t="s">
        <v>259</v>
      </c>
      <c r="D89" s="168"/>
      <c r="E89" s="168"/>
      <c r="F89" s="168"/>
      <c r="G89" s="168"/>
      <c r="H89" s="168"/>
      <c r="I89" s="168"/>
      <c r="J89" s="168"/>
      <c r="K89" s="168"/>
      <c r="L89" s="167"/>
      <c r="M89" s="168"/>
      <c r="N89" s="168"/>
      <c r="O89" s="168"/>
      <c r="P89" s="168"/>
      <c r="Q89" s="168"/>
      <c r="R89" s="168"/>
      <c r="S89" s="168"/>
      <c r="T89" s="168"/>
      <c r="U89" s="167"/>
      <c r="V89" s="168"/>
      <c r="W89" s="168"/>
      <c r="X89" s="168"/>
      <c r="Y89" s="168"/>
      <c r="Z89" s="168"/>
      <c r="AA89" s="168"/>
      <c r="AB89" s="168"/>
      <c r="AC89" s="11" t="s">
        <v>260</v>
      </c>
      <c r="AD89" s="11"/>
      <c r="AE89" s="11"/>
      <c r="AF89" s="11"/>
      <c r="AG89" s="14"/>
      <c r="AH89" s="14"/>
      <c r="AI89" s="14"/>
      <c r="AJ89" s="14"/>
      <c r="AK89" s="14"/>
      <c r="AL89" s="14"/>
    </row>
    <row r="90" spans="1:39" ht="12.75" hidden="1" customHeight="1">
      <c r="A90" s="3" t="s">
        <v>261</v>
      </c>
      <c r="B90" s="3"/>
      <c r="C90" s="167" t="s">
        <v>262</v>
      </c>
      <c r="D90" s="168"/>
      <c r="E90" s="168"/>
      <c r="F90" s="168"/>
      <c r="G90" s="168"/>
      <c r="H90" s="168"/>
      <c r="I90" s="168"/>
      <c r="J90" s="168"/>
      <c r="K90" s="168"/>
      <c r="L90" s="167"/>
      <c r="M90" s="168"/>
      <c r="N90" s="168"/>
      <c r="O90" s="168"/>
      <c r="P90" s="168"/>
      <c r="Q90" s="168"/>
      <c r="R90" s="168"/>
      <c r="S90" s="168"/>
      <c r="T90" s="168"/>
      <c r="U90" s="167"/>
      <c r="V90" s="168"/>
      <c r="W90" s="168"/>
      <c r="X90" s="168"/>
      <c r="Y90" s="168"/>
      <c r="Z90" s="168"/>
      <c r="AA90" s="168"/>
      <c r="AB90" s="168"/>
      <c r="AC90" s="11" t="s">
        <v>263</v>
      </c>
      <c r="AD90" s="11"/>
      <c r="AE90" s="11"/>
      <c r="AF90" s="11"/>
      <c r="AG90" s="14"/>
      <c r="AH90" s="14"/>
      <c r="AI90" s="14"/>
      <c r="AJ90" s="14"/>
      <c r="AK90" s="14"/>
      <c r="AL90" s="14"/>
    </row>
    <row r="91" spans="1:39" ht="12.75" hidden="1" customHeight="1">
      <c r="A91" s="3" t="s">
        <v>264</v>
      </c>
      <c r="B91" s="3"/>
      <c r="C91" s="167" t="s">
        <v>265</v>
      </c>
      <c r="D91" s="168"/>
      <c r="E91" s="168"/>
      <c r="F91" s="168"/>
      <c r="G91" s="168"/>
      <c r="H91" s="168"/>
      <c r="I91" s="168"/>
      <c r="J91" s="168"/>
      <c r="K91" s="168"/>
      <c r="L91" s="167"/>
      <c r="M91" s="168"/>
      <c r="N91" s="168"/>
      <c r="O91" s="168"/>
      <c r="P91" s="168"/>
      <c r="Q91" s="168"/>
      <c r="R91" s="168"/>
      <c r="S91" s="168"/>
      <c r="T91" s="168"/>
      <c r="U91" s="167"/>
      <c r="V91" s="168"/>
      <c r="W91" s="168"/>
      <c r="X91" s="168"/>
      <c r="Y91" s="168"/>
      <c r="Z91" s="168"/>
      <c r="AA91" s="168"/>
      <c r="AB91" s="168"/>
      <c r="AC91" s="11" t="s">
        <v>266</v>
      </c>
      <c r="AD91" s="11"/>
      <c r="AE91" s="11"/>
      <c r="AF91" s="11"/>
      <c r="AG91" s="14"/>
      <c r="AH91" s="14"/>
      <c r="AI91" s="14"/>
      <c r="AJ91" s="14"/>
      <c r="AK91" s="14"/>
      <c r="AL91" s="14"/>
    </row>
    <row r="92" spans="1:39" ht="12.75" hidden="1" customHeight="1">
      <c r="A92" s="3" t="s">
        <v>267</v>
      </c>
      <c r="B92" s="3"/>
      <c r="C92" s="167" t="s">
        <v>268</v>
      </c>
      <c r="D92" s="168"/>
      <c r="E92" s="168"/>
      <c r="F92" s="168"/>
      <c r="G92" s="168"/>
      <c r="H92" s="168"/>
      <c r="I92" s="168"/>
      <c r="J92" s="168"/>
      <c r="K92" s="168"/>
      <c r="L92" s="167"/>
      <c r="M92" s="168"/>
      <c r="N92" s="168"/>
      <c r="O92" s="168"/>
      <c r="P92" s="168"/>
      <c r="Q92" s="168"/>
      <c r="R92" s="168"/>
      <c r="S92" s="168"/>
      <c r="T92" s="168"/>
      <c r="U92" s="167"/>
      <c r="V92" s="168"/>
      <c r="W92" s="168"/>
      <c r="X92" s="168"/>
      <c r="Y92" s="168"/>
      <c r="Z92" s="168"/>
      <c r="AA92" s="168"/>
      <c r="AB92" s="168"/>
      <c r="AC92" s="11" t="s">
        <v>269</v>
      </c>
      <c r="AD92" s="11"/>
      <c r="AE92" s="11"/>
      <c r="AF92" s="11"/>
      <c r="AG92" s="14"/>
      <c r="AH92" s="14"/>
      <c r="AI92" s="14"/>
      <c r="AJ92" s="14"/>
      <c r="AK92" s="14"/>
      <c r="AL92" s="14"/>
    </row>
    <row r="93" spans="1:39" ht="12.75" hidden="1" customHeight="1">
      <c r="A93" s="3" t="s">
        <v>270</v>
      </c>
      <c r="B93" s="3"/>
      <c r="C93" s="167" t="s">
        <v>271</v>
      </c>
      <c r="D93" s="168"/>
      <c r="E93" s="168"/>
      <c r="F93" s="168"/>
      <c r="G93" s="168"/>
      <c r="H93" s="168"/>
      <c r="I93" s="168"/>
      <c r="J93" s="168"/>
      <c r="K93" s="168"/>
      <c r="L93" s="167"/>
      <c r="M93" s="168"/>
      <c r="N93" s="168"/>
      <c r="O93" s="168"/>
      <c r="P93" s="168"/>
      <c r="Q93" s="168"/>
      <c r="R93" s="168"/>
      <c r="S93" s="168"/>
      <c r="T93" s="168"/>
      <c r="U93" s="167"/>
      <c r="V93" s="168"/>
      <c r="W93" s="168"/>
      <c r="X93" s="168"/>
      <c r="Y93" s="168"/>
      <c r="Z93" s="168"/>
      <c r="AA93" s="168"/>
      <c r="AB93" s="168"/>
      <c r="AC93" s="11" t="s">
        <v>272</v>
      </c>
      <c r="AD93" s="11"/>
      <c r="AE93" s="11"/>
      <c r="AF93" s="11"/>
      <c r="AG93" s="14"/>
      <c r="AH93" s="14"/>
      <c r="AI93" s="14"/>
      <c r="AJ93" s="14"/>
      <c r="AK93" s="14"/>
      <c r="AL93" s="14"/>
    </row>
    <row r="94" spans="1:39" ht="12.75" hidden="1" customHeight="1">
      <c r="A94" s="3" t="s">
        <v>273</v>
      </c>
      <c r="B94" s="3"/>
      <c r="C94" s="167" t="s">
        <v>274</v>
      </c>
      <c r="D94" s="168"/>
      <c r="E94" s="168"/>
      <c r="F94" s="168"/>
      <c r="G94" s="168"/>
      <c r="H94" s="168"/>
      <c r="I94" s="168"/>
      <c r="J94" s="168"/>
      <c r="K94" s="168"/>
      <c r="L94" s="167"/>
      <c r="M94" s="168"/>
      <c r="N94" s="168"/>
      <c r="O94" s="168"/>
      <c r="P94" s="168"/>
      <c r="Q94" s="168"/>
      <c r="R94" s="168"/>
      <c r="S94" s="168"/>
      <c r="T94" s="168"/>
      <c r="U94" s="167"/>
      <c r="V94" s="168"/>
      <c r="W94" s="168"/>
      <c r="X94" s="168"/>
      <c r="Y94" s="168"/>
      <c r="Z94" s="168"/>
      <c r="AA94" s="168"/>
      <c r="AB94" s="168"/>
      <c r="AC94" s="11" t="s">
        <v>275</v>
      </c>
      <c r="AD94" s="11"/>
      <c r="AE94" s="11"/>
      <c r="AF94" s="11"/>
      <c r="AG94" s="14"/>
      <c r="AH94" s="14"/>
      <c r="AI94" s="14"/>
      <c r="AJ94" s="14"/>
      <c r="AK94" s="14"/>
      <c r="AL94" s="14"/>
    </row>
    <row r="95" spans="1:39" ht="12.75" hidden="1" customHeight="1">
      <c r="A95" s="3" t="s">
        <v>276</v>
      </c>
      <c r="B95" s="3"/>
      <c r="C95" s="169" t="s">
        <v>277</v>
      </c>
      <c r="D95" s="170"/>
      <c r="E95" s="170"/>
      <c r="F95" s="170"/>
      <c r="G95" s="170"/>
      <c r="H95" s="170"/>
      <c r="I95" s="170"/>
      <c r="J95" s="170"/>
      <c r="K95" s="170"/>
      <c r="L95" s="169"/>
      <c r="M95" s="170"/>
      <c r="N95" s="170"/>
      <c r="O95" s="170"/>
      <c r="P95" s="170"/>
      <c r="Q95" s="170"/>
      <c r="R95" s="170"/>
      <c r="S95" s="170"/>
      <c r="T95" s="170"/>
      <c r="U95" s="169"/>
      <c r="V95" s="170"/>
      <c r="W95" s="170"/>
      <c r="X95" s="170"/>
      <c r="Y95" s="170"/>
      <c r="Z95" s="170"/>
      <c r="AA95" s="170"/>
      <c r="AB95" s="170"/>
      <c r="AC95" s="16" t="s">
        <v>278</v>
      </c>
      <c r="AD95" s="16"/>
      <c r="AE95" s="16"/>
      <c r="AF95" s="16"/>
      <c r="AG95" s="17"/>
      <c r="AH95" s="17"/>
      <c r="AI95" s="17"/>
      <c r="AJ95" s="17"/>
      <c r="AK95" s="17"/>
      <c r="AL95" s="17"/>
    </row>
    <row r="96" spans="1:39">
      <c r="A96" s="3" t="s">
        <v>279</v>
      </c>
      <c r="B96" s="3"/>
      <c r="C96" s="169" t="s">
        <v>280</v>
      </c>
      <c r="D96" s="170"/>
      <c r="E96" s="170"/>
      <c r="F96" s="170"/>
      <c r="G96" s="170"/>
      <c r="H96" s="170"/>
      <c r="I96" s="170"/>
      <c r="J96" s="170"/>
      <c r="K96" s="170"/>
      <c r="L96" s="169"/>
      <c r="M96" s="170"/>
      <c r="N96" s="170"/>
      <c r="O96" s="170"/>
      <c r="P96" s="170"/>
      <c r="Q96" s="170"/>
      <c r="R96" s="170"/>
      <c r="S96" s="170"/>
      <c r="T96" s="170"/>
      <c r="U96" s="169"/>
      <c r="V96" s="170"/>
      <c r="W96" s="170"/>
      <c r="X96" s="170"/>
      <c r="Y96" s="170"/>
      <c r="Z96" s="170"/>
      <c r="AA96" s="170"/>
      <c r="AB96" s="170"/>
      <c r="AC96" s="16" t="s">
        <v>281</v>
      </c>
      <c r="AD96" s="16"/>
      <c r="AE96" s="16"/>
      <c r="AF96" s="16"/>
      <c r="AG96" s="17">
        <f>AG25+AG26+AG51+AG60</f>
        <v>64931</v>
      </c>
      <c r="AH96" s="17">
        <f>AH25+AH26+AH51+AH60</f>
        <v>64931</v>
      </c>
      <c r="AI96" s="17">
        <f>AI25+AI26+AI51+AI60</f>
        <v>67182</v>
      </c>
      <c r="AJ96" s="17">
        <f>AJ25+AJ26+AJ51+AJ60</f>
        <v>74515</v>
      </c>
      <c r="AK96" s="17">
        <f>AK25+AK26+AK51+AK60</f>
        <v>74414</v>
      </c>
      <c r="AL96" s="17"/>
      <c r="AM96" t="s">
        <v>282</v>
      </c>
    </row>
    <row r="97" spans="1:38" ht="26.25" customHeight="1">
      <c r="A97" s="3" t="s">
        <v>10</v>
      </c>
      <c r="B97" s="9"/>
      <c r="C97" s="165" t="s">
        <v>283</v>
      </c>
      <c r="D97" s="166"/>
      <c r="E97" s="166"/>
      <c r="F97" s="166"/>
      <c r="G97" s="166"/>
      <c r="H97" s="166"/>
      <c r="I97" s="166"/>
      <c r="J97" s="166"/>
      <c r="K97" s="166"/>
      <c r="L97" s="6"/>
      <c r="M97" s="6"/>
      <c r="N97" s="6"/>
      <c r="O97" s="6"/>
      <c r="P97" s="6"/>
      <c r="Q97" s="6"/>
      <c r="R97" s="6"/>
      <c r="S97" s="6"/>
      <c r="T97" s="6"/>
      <c r="U97" s="6"/>
      <c r="V97" s="6"/>
      <c r="W97" s="6"/>
      <c r="X97" s="6"/>
      <c r="Y97" s="6"/>
      <c r="Z97" s="6"/>
      <c r="AA97" s="6"/>
      <c r="AB97" s="6"/>
      <c r="AC97" s="5"/>
      <c r="AD97" s="6"/>
      <c r="AE97" s="6"/>
      <c r="AF97" s="7"/>
      <c r="AG97" s="8"/>
      <c r="AH97" s="8"/>
      <c r="AI97" s="8"/>
      <c r="AJ97" s="8"/>
      <c r="AK97" s="8"/>
      <c r="AL97" s="8"/>
    </row>
    <row r="98" spans="1:38" hidden="1">
      <c r="A98" s="171" t="s">
        <v>284</v>
      </c>
      <c r="B98" s="172"/>
      <c r="C98" s="173" t="s">
        <v>285</v>
      </c>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5"/>
      <c r="AC98" s="176" t="s">
        <v>286</v>
      </c>
      <c r="AD98" s="177"/>
      <c r="AE98" s="177"/>
      <c r="AF98" s="178"/>
      <c r="AG98" s="17"/>
      <c r="AH98" s="17"/>
      <c r="AI98" s="17"/>
      <c r="AJ98" s="17"/>
      <c r="AK98" s="17"/>
      <c r="AL98" s="17"/>
    </row>
    <row r="99" spans="1:38" hidden="1">
      <c r="A99" s="171" t="s">
        <v>287</v>
      </c>
      <c r="B99" s="172"/>
      <c r="C99" s="179" t="s">
        <v>288</v>
      </c>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c r="AB99" s="181"/>
      <c r="AC99" s="176" t="s">
        <v>289</v>
      </c>
      <c r="AD99" s="177"/>
      <c r="AE99" s="177"/>
      <c r="AF99" s="178"/>
      <c r="AG99" s="17"/>
      <c r="AH99" s="17"/>
      <c r="AI99" s="17"/>
      <c r="AJ99" s="17"/>
      <c r="AK99" s="17"/>
      <c r="AL99" s="17"/>
    </row>
    <row r="100" spans="1:38" hidden="1">
      <c r="A100" s="171" t="s">
        <v>290</v>
      </c>
      <c r="B100" s="172"/>
      <c r="C100" s="179" t="s">
        <v>291</v>
      </c>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c r="AA100" s="180"/>
      <c r="AB100" s="181"/>
      <c r="AC100" s="176" t="s">
        <v>292</v>
      </c>
      <c r="AD100" s="177"/>
      <c r="AE100" s="177"/>
      <c r="AF100" s="178"/>
      <c r="AG100" s="17"/>
      <c r="AH100" s="17"/>
      <c r="AI100" s="17"/>
      <c r="AJ100" s="17"/>
      <c r="AK100" s="17"/>
      <c r="AL100" s="17"/>
    </row>
    <row r="101" spans="1:38" hidden="1">
      <c r="A101" s="171" t="s">
        <v>293</v>
      </c>
      <c r="B101" s="172"/>
      <c r="C101" s="179" t="s">
        <v>294</v>
      </c>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c r="AA101" s="180"/>
      <c r="AB101" s="181"/>
      <c r="AC101" s="176" t="s">
        <v>295</v>
      </c>
      <c r="AD101" s="177"/>
      <c r="AE101" s="177"/>
      <c r="AF101" s="178"/>
      <c r="AG101" s="17"/>
      <c r="AH101" s="17"/>
      <c r="AI101" s="17"/>
      <c r="AJ101" s="17"/>
      <c r="AK101" s="17"/>
      <c r="AL101" s="17"/>
    </row>
    <row r="102" spans="1:38" hidden="1">
      <c r="A102" s="171" t="s">
        <v>296</v>
      </c>
      <c r="B102" s="172"/>
      <c r="C102" s="179" t="s">
        <v>297</v>
      </c>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1"/>
      <c r="AC102" s="176" t="s">
        <v>298</v>
      </c>
      <c r="AD102" s="177"/>
      <c r="AE102" s="177"/>
      <c r="AF102" s="178"/>
      <c r="AG102" s="17"/>
      <c r="AH102" s="17"/>
      <c r="AI102" s="17"/>
      <c r="AJ102" s="17"/>
      <c r="AK102" s="17"/>
      <c r="AL102" s="17"/>
    </row>
    <row r="103" spans="1:38" hidden="1">
      <c r="A103" s="171" t="s">
        <v>299</v>
      </c>
      <c r="B103" s="172"/>
      <c r="C103" s="179" t="s">
        <v>300</v>
      </c>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1"/>
      <c r="AC103" s="176" t="s">
        <v>301</v>
      </c>
      <c r="AD103" s="177"/>
      <c r="AE103" s="177"/>
      <c r="AF103" s="178"/>
      <c r="AG103" s="17">
        <v>0</v>
      </c>
      <c r="AH103" s="17">
        <v>0</v>
      </c>
      <c r="AI103" s="17"/>
      <c r="AJ103" s="17"/>
      <c r="AK103" s="17"/>
      <c r="AL103" s="17"/>
    </row>
    <row r="104" spans="1:38" hidden="1">
      <c r="A104" s="182" t="s">
        <v>302</v>
      </c>
      <c r="B104" s="183"/>
      <c r="C104" s="184" t="s">
        <v>303</v>
      </c>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6"/>
      <c r="AC104" s="187" t="s">
        <v>304</v>
      </c>
      <c r="AD104" s="188"/>
      <c r="AE104" s="188"/>
      <c r="AF104" s="189"/>
      <c r="AG104" s="17">
        <v>0</v>
      </c>
      <c r="AH104" s="17">
        <v>0</v>
      </c>
      <c r="AI104" s="17"/>
      <c r="AJ104" s="17"/>
      <c r="AK104" s="17"/>
      <c r="AL104" s="17"/>
    </row>
    <row r="105" spans="1:38" hidden="1">
      <c r="A105" s="171" t="s">
        <v>305</v>
      </c>
      <c r="B105" s="172"/>
      <c r="C105" s="179" t="s">
        <v>306</v>
      </c>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c r="AA105" s="180"/>
      <c r="AB105" s="181"/>
      <c r="AC105" s="176" t="s">
        <v>307</v>
      </c>
      <c r="AD105" s="177"/>
      <c r="AE105" s="177"/>
      <c r="AF105" s="178"/>
      <c r="AG105" s="17"/>
      <c r="AH105" s="17"/>
      <c r="AI105" s="17"/>
      <c r="AJ105" s="17"/>
      <c r="AK105" s="17"/>
      <c r="AL105" s="17"/>
    </row>
    <row r="106" spans="1:38" hidden="1">
      <c r="A106" s="171" t="s">
        <v>308</v>
      </c>
      <c r="B106" s="172"/>
      <c r="C106" s="179" t="s">
        <v>309</v>
      </c>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1"/>
      <c r="AC106" s="176" t="s">
        <v>310</v>
      </c>
      <c r="AD106" s="177"/>
      <c r="AE106" s="177"/>
      <c r="AF106" s="178"/>
      <c r="AG106" s="17"/>
      <c r="AH106" s="17"/>
      <c r="AI106" s="17"/>
      <c r="AJ106" s="17"/>
      <c r="AK106" s="17"/>
      <c r="AL106" s="17"/>
    </row>
    <row r="107" spans="1:38" hidden="1">
      <c r="A107" s="171" t="s">
        <v>311</v>
      </c>
      <c r="B107" s="172"/>
      <c r="C107" s="179" t="s">
        <v>312</v>
      </c>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c r="AA107" s="180"/>
      <c r="AB107" s="181"/>
      <c r="AC107" s="176" t="s">
        <v>313</v>
      </c>
      <c r="AD107" s="177"/>
      <c r="AE107" s="177"/>
      <c r="AF107" s="178"/>
      <c r="AG107" s="17"/>
      <c r="AH107" s="17"/>
      <c r="AI107" s="17"/>
      <c r="AJ107" s="17"/>
      <c r="AK107" s="17"/>
      <c r="AL107" s="17"/>
    </row>
    <row r="108" spans="1:38" hidden="1">
      <c r="A108" s="171" t="s">
        <v>314</v>
      </c>
      <c r="B108" s="172"/>
      <c r="C108" s="179" t="s">
        <v>315</v>
      </c>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1"/>
      <c r="AC108" s="176" t="s">
        <v>316</v>
      </c>
      <c r="AD108" s="177"/>
      <c r="AE108" s="177"/>
      <c r="AF108" s="178"/>
      <c r="AG108" s="17"/>
      <c r="AH108" s="17"/>
      <c r="AI108" s="17"/>
      <c r="AJ108" s="17"/>
      <c r="AK108" s="17"/>
      <c r="AL108" s="17"/>
    </row>
    <row r="109" spans="1:38">
      <c r="A109" s="171" t="s">
        <v>317</v>
      </c>
      <c r="B109" s="172"/>
      <c r="C109" s="179" t="s">
        <v>318</v>
      </c>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c r="AA109" s="180"/>
      <c r="AB109" s="181"/>
      <c r="AC109" s="176" t="s">
        <v>319</v>
      </c>
      <c r="AD109" s="177"/>
      <c r="AE109" s="177"/>
      <c r="AF109" s="178"/>
      <c r="AG109" s="17">
        <v>1560</v>
      </c>
      <c r="AH109" s="17">
        <v>1599</v>
      </c>
      <c r="AI109" s="17">
        <v>1599</v>
      </c>
      <c r="AJ109" s="17">
        <v>5308</v>
      </c>
      <c r="AK109" s="17">
        <v>5308</v>
      </c>
      <c r="AL109" s="17"/>
    </row>
    <row r="110" spans="1:38">
      <c r="A110" s="182" t="s">
        <v>320</v>
      </c>
      <c r="B110" s="183"/>
      <c r="C110" s="184" t="s">
        <v>321</v>
      </c>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6"/>
      <c r="AC110" s="187" t="s">
        <v>322</v>
      </c>
      <c r="AD110" s="188"/>
      <c r="AE110" s="188"/>
      <c r="AF110" s="189"/>
      <c r="AG110" s="17">
        <f>AG109+AG104</f>
        <v>1560</v>
      </c>
      <c r="AH110" s="17">
        <f>AH109+AH104</f>
        <v>1599</v>
      </c>
      <c r="AI110" s="17">
        <v>1599</v>
      </c>
      <c r="AJ110" s="17">
        <v>5308</v>
      </c>
      <c r="AK110" s="17">
        <v>5308</v>
      </c>
      <c r="AL110" s="17"/>
    </row>
    <row r="111" spans="1:38" hidden="1">
      <c r="A111" s="171" t="s">
        <v>323</v>
      </c>
      <c r="B111" s="172"/>
      <c r="C111" s="179" t="s">
        <v>324</v>
      </c>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1"/>
      <c r="AC111" s="176" t="s">
        <v>325</v>
      </c>
      <c r="AD111" s="177"/>
      <c r="AE111" s="177"/>
      <c r="AF111" s="178"/>
      <c r="AG111" s="17"/>
      <c r="AH111" s="17"/>
      <c r="AI111" s="17"/>
      <c r="AJ111" s="17"/>
      <c r="AK111" s="17"/>
      <c r="AL111" s="17"/>
    </row>
    <row r="112" spans="1:38" hidden="1">
      <c r="A112" s="171" t="s">
        <v>326</v>
      </c>
      <c r="B112" s="172"/>
      <c r="C112" s="179" t="s">
        <v>327</v>
      </c>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1"/>
      <c r="AC112" s="176" t="s">
        <v>328</v>
      </c>
      <c r="AD112" s="177"/>
      <c r="AE112" s="177"/>
      <c r="AF112" s="178"/>
      <c r="AG112" s="17"/>
      <c r="AH112" s="17"/>
      <c r="AI112" s="17"/>
      <c r="AJ112" s="17"/>
      <c r="AK112" s="17"/>
      <c r="AL112" s="17"/>
    </row>
    <row r="113" spans="1:38" hidden="1">
      <c r="A113" s="171" t="s">
        <v>329</v>
      </c>
      <c r="B113" s="172"/>
      <c r="C113" s="179" t="s">
        <v>330</v>
      </c>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1"/>
      <c r="AC113" s="176" t="s">
        <v>331</v>
      </c>
      <c r="AD113" s="177"/>
      <c r="AE113" s="177"/>
      <c r="AF113" s="178"/>
      <c r="AG113" s="17"/>
      <c r="AH113" s="17"/>
      <c r="AI113" s="17"/>
      <c r="AJ113" s="17"/>
      <c r="AK113" s="17"/>
      <c r="AL113" s="17"/>
    </row>
    <row r="114" spans="1:38" hidden="1">
      <c r="A114" s="171" t="s">
        <v>332</v>
      </c>
      <c r="B114" s="172"/>
      <c r="C114" s="179" t="s">
        <v>333</v>
      </c>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c r="AB114" s="181"/>
      <c r="AC114" s="176" t="s">
        <v>334</v>
      </c>
      <c r="AD114" s="177"/>
      <c r="AE114" s="177"/>
      <c r="AF114" s="178"/>
      <c r="AG114" s="17"/>
      <c r="AH114" s="17"/>
      <c r="AI114" s="17"/>
      <c r="AJ114" s="17"/>
      <c r="AK114" s="17"/>
      <c r="AL114" s="17"/>
    </row>
    <row r="115" spans="1:38" hidden="1">
      <c r="A115" s="171" t="s">
        <v>335</v>
      </c>
      <c r="B115" s="172"/>
      <c r="C115" s="179" t="s">
        <v>336</v>
      </c>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1"/>
      <c r="AC115" s="176" t="s">
        <v>337</v>
      </c>
      <c r="AD115" s="177"/>
      <c r="AE115" s="177"/>
      <c r="AF115" s="178"/>
      <c r="AG115" s="17"/>
      <c r="AH115" s="17"/>
      <c r="AI115" s="17"/>
      <c r="AJ115" s="17"/>
      <c r="AK115" s="17"/>
      <c r="AL115" s="17"/>
    </row>
    <row r="116" spans="1:38" hidden="1">
      <c r="A116" s="182" t="s">
        <v>338</v>
      </c>
      <c r="B116" s="183"/>
      <c r="C116" s="184" t="s">
        <v>339</v>
      </c>
      <c r="D116" s="185"/>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6"/>
      <c r="AC116" s="187" t="s">
        <v>340</v>
      </c>
      <c r="AD116" s="188"/>
      <c r="AE116" s="188"/>
      <c r="AF116" s="189"/>
      <c r="AG116" s="17"/>
      <c r="AH116" s="17"/>
      <c r="AI116" s="17"/>
      <c r="AJ116" s="17"/>
      <c r="AK116" s="17"/>
      <c r="AL116" s="17"/>
    </row>
    <row r="117" spans="1:38" hidden="1">
      <c r="A117" s="171" t="s">
        <v>341</v>
      </c>
      <c r="B117" s="172"/>
      <c r="C117" s="179" t="s">
        <v>342</v>
      </c>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1"/>
      <c r="AC117" s="176" t="s">
        <v>343</v>
      </c>
      <c r="AD117" s="177"/>
      <c r="AE117" s="177"/>
      <c r="AF117" s="178"/>
      <c r="AG117" s="17"/>
      <c r="AH117" s="17"/>
      <c r="AI117" s="17"/>
      <c r="AJ117" s="17"/>
      <c r="AK117" s="17"/>
      <c r="AL117" s="17"/>
    </row>
    <row r="118" spans="1:38" hidden="1">
      <c r="A118" s="171" t="s">
        <v>344</v>
      </c>
      <c r="B118" s="172"/>
      <c r="C118" s="179" t="s">
        <v>345</v>
      </c>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1"/>
      <c r="AC118" s="176" t="s">
        <v>346</v>
      </c>
      <c r="AD118" s="177"/>
      <c r="AE118" s="177"/>
      <c r="AF118" s="178"/>
      <c r="AG118" s="17"/>
      <c r="AH118" s="17"/>
      <c r="AI118" s="17"/>
      <c r="AJ118" s="17"/>
      <c r="AK118" s="17"/>
      <c r="AL118" s="17"/>
    </row>
    <row r="119" spans="1:38" hidden="1">
      <c r="A119" s="182" t="s">
        <v>347</v>
      </c>
      <c r="B119" s="183"/>
      <c r="C119" s="184" t="s">
        <v>348</v>
      </c>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6"/>
      <c r="AC119" s="187" t="s">
        <v>349</v>
      </c>
      <c r="AD119" s="188"/>
      <c r="AE119" s="188"/>
      <c r="AF119" s="189"/>
      <c r="AG119" s="17"/>
      <c r="AH119" s="17"/>
      <c r="AI119" s="17"/>
      <c r="AJ119" s="17"/>
      <c r="AK119" s="17"/>
      <c r="AL119" s="17"/>
    </row>
    <row r="120" spans="1:38" hidden="1">
      <c r="A120" s="171" t="s">
        <v>350</v>
      </c>
      <c r="B120" s="172"/>
      <c r="C120" s="179" t="s">
        <v>351</v>
      </c>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1"/>
      <c r="AC120" s="176" t="s">
        <v>352</v>
      </c>
      <c r="AD120" s="177"/>
      <c r="AE120" s="177"/>
      <c r="AF120" s="178"/>
      <c r="AG120" s="17"/>
      <c r="AH120" s="17"/>
      <c r="AI120" s="17"/>
      <c r="AJ120" s="17"/>
      <c r="AK120" s="17"/>
      <c r="AL120" s="17"/>
    </row>
    <row r="121" spans="1:38" hidden="1">
      <c r="A121" s="171" t="s">
        <v>353</v>
      </c>
      <c r="B121" s="172"/>
      <c r="C121" s="179" t="s">
        <v>354</v>
      </c>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1"/>
      <c r="AC121" s="176" t="s">
        <v>355</v>
      </c>
      <c r="AD121" s="177"/>
      <c r="AE121" s="177"/>
      <c r="AF121" s="178"/>
      <c r="AG121" s="17"/>
      <c r="AH121" s="17"/>
      <c r="AI121" s="17"/>
      <c r="AJ121" s="17"/>
      <c r="AK121" s="17"/>
      <c r="AL121" s="17"/>
    </row>
    <row r="122" spans="1:38" hidden="1">
      <c r="A122" s="171" t="s">
        <v>356</v>
      </c>
      <c r="B122" s="172"/>
      <c r="C122" s="179" t="s">
        <v>357</v>
      </c>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1"/>
      <c r="AC122" s="176" t="s">
        <v>358</v>
      </c>
      <c r="AD122" s="177"/>
      <c r="AE122" s="177"/>
      <c r="AF122" s="178"/>
      <c r="AG122" s="17"/>
      <c r="AH122" s="17"/>
      <c r="AI122" s="17"/>
      <c r="AJ122" s="17"/>
      <c r="AK122" s="17"/>
      <c r="AL122" s="17"/>
    </row>
    <row r="123" spans="1:38" hidden="1">
      <c r="A123" s="171" t="s">
        <v>359</v>
      </c>
      <c r="B123" s="172"/>
      <c r="C123" s="179" t="s">
        <v>360</v>
      </c>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1"/>
      <c r="AC123" s="176" t="s">
        <v>361</v>
      </c>
      <c r="AD123" s="177"/>
      <c r="AE123" s="177"/>
      <c r="AF123" s="178"/>
      <c r="AG123" s="17"/>
      <c r="AH123" s="17"/>
      <c r="AI123" s="17"/>
      <c r="AJ123" s="17"/>
      <c r="AK123" s="17"/>
      <c r="AL123" s="17"/>
    </row>
    <row r="124" spans="1:38" hidden="1">
      <c r="A124" s="171" t="s">
        <v>362</v>
      </c>
      <c r="B124" s="172"/>
      <c r="C124" s="179" t="s">
        <v>363</v>
      </c>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c r="AA124" s="180"/>
      <c r="AB124" s="181"/>
      <c r="AC124" s="176" t="s">
        <v>364</v>
      </c>
      <c r="AD124" s="177"/>
      <c r="AE124" s="177"/>
      <c r="AF124" s="178"/>
      <c r="AG124" s="17"/>
      <c r="AH124" s="17"/>
      <c r="AI124" s="17"/>
      <c r="AJ124" s="17"/>
      <c r="AK124" s="17"/>
      <c r="AL124" s="17"/>
    </row>
    <row r="125" spans="1:38" hidden="1">
      <c r="A125" s="171" t="s">
        <v>365</v>
      </c>
      <c r="B125" s="172"/>
      <c r="C125" s="179" t="s">
        <v>366</v>
      </c>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c r="AA125" s="180"/>
      <c r="AB125" s="181"/>
      <c r="AC125" s="176" t="s">
        <v>367</v>
      </c>
      <c r="AD125" s="177"/>
      <c r="AE125" s="177"/>
      <c r="AF125" s="178"/>
      <c r="AG125" s="17"/>
      <c r="AH125" s="17"/>
      <c r="AI125" s="17"/>
      <c r="AJ125" s="17"/>
      <c r="AK125" s="17"/>
      <c r="AL125" s="17"/>
    </row>
    <row r="126" spans="1:38" hidden="1">
      <c r="A126" s="171" t="s">
        <v>368</v>
      </c>
      <c r="B126" s="172"/>
      <c r="C126" s="179" t="s">
        <v>369</v>
      </c>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c r="AA126" s="180"/>
      <c r="AB126" s="181"/>
      <c r="AC126" s="176" t="s">
        <v>370</v>
      </c>
      <c r="AD126" s="177"/>
      <c r="AE126" s="177"/>
      <c r="AF126" s="178"/>
      <c r="AG126" s="17"/>
      <c r="AH126" s="17"/>
      <c r="AI126" s="17"/>
      <c r="AJ126" s="17"/>
      <c r="AK126" s="17"/>
      <c r="AL126" s="17"/>
    </row>
    <row r="127" spans="1:38" hidden="1">
      <c r="A127" s="171" t="s">
        <v>371</v>
      </c>
      <c r="B127" s="172"/>
      <c r="C127" s="179" t="s">
        <v>372</v>
      </c>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1"/>
      <c r="AC127" s="176" t="s">
        <v>373</v>
      </c>
      <c r="AD127" s="177"/>
      <c r="AE127" s="177"/>
      <c r="AF127" s="178"/>
      <c r="AG127" s="17"/>
      <c r="AH127" s="17"/>
      <c r="AI127" s="17"/>
      <c r="AJ127" s="17"/>
      <c r="AK127" s="17"/>
      <c r="AL127" s="17"/>
    </row>
    <row r="128" spans="1:38" hidden="1">
      <c r="A128" s="182" t="s">
        <v>374</v>
      </c>
      <c r="B128" s="183"/>
      <c r="C128" s="184" t="s">
        <v>375</v>
      </c>
      <c r="D128" s="185"/>
      <c r="E128" s="185"/>
      <c r="F128" s="185"/>
      <c r="G128" s="185"/>
      <c r="H128" s="185"/>
      <c r="I128" s="185"/>
      <c r="J128" s="185"/>
      <c r="K128" s="185"/>
      <c r="L128" s="185"/>
      <c r="M128" s="185"/>
      <c r="N128" s="185"/>
      <c r="O128" s="185"/>
      <c r="P128" s="185"/>
      <c r="Q128" s="185"/>
      <c r="R128" s="185"/>
      <c r="S128" s="185"/>
      <c r="T128" s="185"/>
      <c r="U128" s="185"/>
      <c r="V128" s="185"/>
      <c r="W128" s="185"/>
      <c r="X128" s="185"/>
      <c r="Y128" s="185"/>
      <c r="Z128" s="185"/>
      <c r="AA128" s="185"/>
      <c r="AB128" s="186"/>
      <c r="AC128" s="187" t="s">
        <v>376</v>
      </c>
      <c r="AD128" s="188"/>
      <c r="AE128" s="188"/>
      <c r="AF128" s="189"/>
      <c r="AG128" s="17"/>
      <c r="AH128" s="17"/>
      <c r="AI128" s="17"/>
      <c r="AJ128" s="17"/>
      <c r="AK128" s="17"/>
      <c r="AL128" s="17"/>
    </row>
    <row r="129" spans="1:38" hidden="1">
      <c r="A129" s="171" t="s">
        <v>377</v>
      </c>
      <c r="B129" s="172"/>
      <c r="C129" s="179" t="s">
        <v>378</v>
      </c>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1"/>
      <c r="AC129" s="176" t="s">
        <v>379</v>
      </c>
      <c r="AD129" s="177"/>
      <c r="AE129" s="177"/>
      <c r="AF129" s="178"/>
      <c r="AG129" s="17"/>
      <c r="AH129" s="17"/>
      <c r="AI129" s="17"/>
      <c r="AJ129" s="17"/>
      <c r="AK129" s="17"/>
      <c r="AL129" s="17"/>
    </row>
    <row r="130" spans="1:38" hidden="1">
      <c r="A130" s="182" t="s">
        <v>380</v>
      </c>
      <c r="B130" s="183"/>
      <c r="C130" s="184" t="s">
        <v>381</v>
      </c>
      <c r="D130" s="185"/>
      <c r="E130" s="185"/>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5"/>
      <c r="AB130" s="186"/>
      <c r="AC130" s="187" t="s">
        <v>382</v>
      </c>
      <c r="AD130" s="188"/>
      <c r="AE130" s="188"/>
      <c r="AF130" s="189"/>
      <c r="AG130" s="17"/>
      <c r="AH130" s="17"/>
      <c r="AI130" s="17"/>
      <c r="AJ130" s="17"/>
      <c r="AK130" s="17"/>
      <c r="AL130" s="17"/>
    </row>
    <row r="131" spans="1:38" hidden="1">
      <c r="A131" s="171" t="s">
        <v>383</v>
      </c>
      <c r="B131" s="172"/>
      <c r="C131" s="190" t="s">
        <v>384</v>
      </c>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2"/>
      <c r="AC131" s="176" t="s">
        <v>385</v>
      </c>
      <c r="AD131" s="177"/>
      <c r="AE131" s="177"/>
      <c r="AF131" s="178"/>
      <c r="AG131" s="17"/>
      <c r="AH131" s="17"/>
      <c r="AI131" s="17"/>
      <c r="AJ131" s="17"/>
      <c r="AK131" s="17"/>
      <c r="AL131" s="17"/>
    </row>
    <row r="132" spans="1:38">
      <c r="A132" s="171" t="s">
        <v>386</v>
      </c>
      <c r="B132" s="172"/>
      <c r="C132" s="190" t="s">
        <v>387</v>
      </c>
      <c r="D132" s="191"/>
      <c r="E132" s="191"/>
      <c r="F132" s="191"/>
      <c r="G132" s="191"/>
      <c r="H132" s="191"/>
      <c r="I132" s="191"/>
      <c r="J132" s="191"/>
      <c r="K132" s="191"/>
      <c r="L132" s="191"/>
      <c r="M132" s="191"/>
      <c r="N132" s="191"/>
      <c r="O132" s="191"/>
      <c r="P132" s="191"/>
      <c r="Q132" s="191"/>
      <c r="R132" s="191"/>
      <c r="S132" s="191"/>
      <c r="T132" s="191"/>
      <c r="U132" s="191"/>
      <c r="V132" s="191"/>
      <c r="W132" s="191"/>
      <c r="X132" s="191"/>
      <c r="Y132" s="191"/>
      <c r="Z132" s="191"/>
      <c r="AA132" s="191"/>
      <c r="AB132" s="192"/>
      <c r="AC132" s="176" t="s">
        <v>388</v>
      </c>
      <c r="AD132" s="177"/>
      <c r="AE132" s="177"/>
      <c r="AF132" s="178"/>
      <c r="AG132" s="17"/>
      <c r="AH132" s="17"/>
      <c r="AI132" s="17"/>
      <c r="AJ132" s="17"/>
      <c r="AK132" s="17"/>
      <c r="AL132" s="17"/>
    </row>
    <row r="133" spans="1:38">
      <c r="A133" s="171" t="s">
        <v>389</v>
      </c>
      <c r="B133" s="172"/>
      <c r="C133" s="190" t="s">
        <v>390</v>
      </c>
      <c r="D133" s="191"/>
      <c r="E133" s="191"/>
      <c r="F133" s="191"/>
      <c r="G133" s="191"/>
      <c r="H133" s="191"/>
      <c r="I133" s="191"/>
      <c r="J133" s="191"/>
      <c r="K133" s="191"/>
      <c r="L133" s="191"/>
      <c r="M133" s="191"/>
      <c r="N133" s="191"/>
      <c r="O133" s="191"/>
      <c r="P133" s="191"/>
      <c r="Q133" s="191"/>
      <c r="R133" s="191"/>
      <c r="S133" s="191"/>
      <c r="T133" s="191"/>
      <c r="U133" s="191"/>
      <c r="V133" s="191"/>
      <c r="W133" s="191"/>
      <c r="X133" s="191"/>
      <c r="Y133" s="191"/>
      <c r="Z133" s="191"/>
      <c r="AA133" s="191"/>
      <c r="AB133" s="192"/>
      <c r="AC133" s="176" t="s">
        <v>391</v>
      </c>
      <c r="AD133" s="177"/>
      <c r="AE133" s="177"/>
      <c r="AF133" s="178"/>
      <c r="AG133" s="17"/>
      <c r="AH133" s="17"/>
      <c r="AI133" s="17">
        <v>44</v>
      </c>
      <c r="AJ133" s="17">
        <v>97</v>
      </c>
      <c r="AK133" s="17">
        <v>97</v>
      </c>
      <c r="AL133" s="17"/>
    </row>
    <row r="134" spans="1:38">
      <c r="A134" s="171" t="s">
        <v>392</v>
      </c>
      <c r="B134" s="172"/>
      <c r="C134" s="190" t="s">
        <v>393</v>
      </c>
      <c r="D134" s="191"/>
      <c r="E134" s="191"/>
      <c r="F134" s="191"/>
      <c r="G134" s="191"/>
      <c r="H134" s="191"/>
      <c r="I134" s="191"/>
      <c r="J134" s="191"/>
      <c r="K134" s="191"/>
      <c r="L134" s="191"/>
      <c r="M134" s="191"/>
      <c r="N134" s="191"/>
      <c r="O134" s="191"/>
      <c r="P134" s="191"/>
      <c r="Q134" s="191"/>
      <c r="R134" s="191"/>
      <c r="S134" s="191"/>
      <c r="T134" s="191"/>
      <c r="U134" s="191"/>
      <c r="V134" s="191"/>
      <c r="W134" s="191"/>
      <c r="X134" s="191"/>
      <c r="Y134" s="191"/>
      <c r="Z134" s="191"/>
      <c r="AA134" s="191"/>
      <c r="AB134" s="192"/>
      <c r="AC134" s="176" t="s">
        <v>394</v>
      </c>
      <c r="AD134" s="177"/>
      <c r="AE134" s="177"/>
      <c r="AF134" s="178"/>
      <c r="AG134" s="17"/>
      <c r="AH134" s="17"/>
      <c r="AI134" s="17"/>
      <c r="AJ134" s="17"/>
      <c r="AK134" s="17"/>
      <c r="AL134" s="17"/>
    </row>
    <row r="135" spans="1:38">
      <c r="A135" s="171" t="s">
        <v>395</v>
      </c>
      <c r="B135" s="172"/>
      <c r="C135" s="190" t="s">
        <v>396</v>
      </c>
      <c r="D135" s="191"/>
      <c r="E135" s="191"/>
      <c r="F135" s="191"/>
      <c r="G135" s="191"/>
      <c r="H135" s="191"/>
      <c r="I135" s="191"/>
      <c r="J135" s="191"/>
      <c r="K135" s="191"/>
      <c r="L135" s="191"/>
      <c r="M135" s="191"/>
      <c r="N135" s="191"/>
      <c r="O135" s="191"/>
      <c r="P135" s="191"/>
      <c r="Q135" s="191"/>
      <c r="R135" s="191"/>
      <c r="S135" s="191"/>
      <c r="T135" s="191"/>
      <c r="U135" s="191"/>
      <c r="V135" s="191"/>
      <c r="W135" s="191"/>
      <c r="X135" s="191"/>
      <c r="Y135" s="191"/>
      <c r="Z135" s="191"/>
      <c r="AA135" s="191"/>
      <c r="AB135" s="192"/>
      <c r="AC135" s="176" t="s">
        <v>397</v>
      </c>
      <c r="AD135" s="177"/>
      <c r="AE135" s="177"/>
      <c r="AF135" s="178"/>
      <c r="AG135" s="17"/>
      <c r="AH135" s="17"/>
      <c r="AI135" s="17"/>
      <c r="AJ135" s="17"/>
      <c r="AK135" s="17"/>
      <c r="AL135" s="17"/>
    </row>
    <row r="136" spans="1:38">
      <c r="A136" s="171" t="s">
        <v>398</v>
      </c>
      <c r="B136" s="172"/>
      <c r="C136" s="190" t="s">
        <v>399</v>
      </c>
      <c r="D136" s="191"/>
      <c r="E136" s="191"/>
      <c r="F136" s="191"/>
      <c r="G136" s="191"/>
      <c r="H136" s="191"/>
      <c r="I136" s="191"/>
      <c r="J136" s="191"/>
      <c r="K136" s="191"/>
      <c r="L136" s="191"/>
      <c r="M136" s="191"/>
      <c r="N136" s="191"/>
      <c r="O136" s="191"/>
      <c r="P136" s="191"/>
      <c r="Q136" s="191"/>
      <c r="R136" s="191"/>
      <c r="S136" s="191"/>
      <c r="T136" s="191"/>
      <c r="U136" s="191"/>
      <c r="V136" s="191"/>
      <c r="W136" s="191"/>
      <c r="X136" s="191"/>
      <c r="Y136" s="191"/>
      <c r="Z136" s="191"/>
      <c r="AA136" s="191"/>
      <c r="AB136" s="192"/>
      <c r="AC136" s="176" t="s">
        <v>400</v>
      </c>
      <c r="AD136" s="177"/>
      <c r="AE136" s="177"/>
      <c r="AF136" s="178"/>
      <c r="AG136" s="17"/>
      <c r="AH136" s="17"/>
      <c r="AI136" s="17">
        <v>12</v>
      </c>
      <c r="AJ136" s="17">
        <v>0</v>
      </c>
      <c r="AK136" s="17">
        <v>0</v>
      </c>
      <c r="AL136" s="17"/>
    </row>
    <row r="137" spans="1:38">
      <c r="A137" s="171" t="s">
        <v>401</v>
      </c>
      <c r="B137" s="172"/>
      <c r="C137" s="190" t="s">
        <v>402</v>
      </c>
      <c r="D137" s="191"/>
      <c r="E137" s="191"/>
      <c r="F137" s="191"/>
      <c r="G137" s="191"/>
      <c r="H137" s="191"/>
      <c r="I137" s="191"/>
      <c r="J137" s="191"/>
      <c r="K137" s="191"/>
      <c r="L137" s="191"/>
      <c r="M137" s="191"/>
      <c r="N137" s="191"/>
      <c r="O137" s="191"/>
      <c r="P137" s="191"/>
      <c r="Q137" s="191"/>
      <c r="R137" s="191"/>
      <c r="S137" s="191"/>
      <c r="T137" s="191"/>
      <c r="U137" s="191"/>
      <c r="V137" s="191"/>
      <c r="W137" s="191"/>
      <c r="X137" s="191"/>
      <c r="Y137" s="191"/>
      <c r="Z137" s="191"/>
      <c r="AA137" s="191"/>
      <c r="AB137" s="192"/>
      <c r="AC137" s="176" t="s">
        <v>403</v>
      </c>
      <c r="AD137" s="177"/>
      <c r="AE137" s="177"/>
      <c r="AF137" s="178"/>
      <c r="AG137" s="17"/>
      <c r="AH137" s="17"/>
      <c r="AI137" s="17"/>
      <c r="AJ137" s="17"/>
      <c r="AK137" s="17"/>
      <c r="AL137" s="17"/>
    </row>
    <row r="138" spans="1:38">
      <c r="A138" s="171" t="s">
        <v>404</v>
      </c>
      <c r="B138" s="172"/>
      <c r="C138" s="190" t="s">
        <v>405</v>
      </c>
      <c r="D138" s="191"/>
      <c r="E138" s="191"/>
      <c r="F138" s="191"/>
      <c r="G138" s="191"/>
      <c r="H138" s="191"/>
      <c r="I138" s="191"/>
      <c r="J138" s="191"/>
      <c r="K138" s="191"/>
      <c r="L138" s="191"/>
      <c r="M138" s="191"/>
      <c r="N138" s="191"/>
      <c r="O138" s="191"/>
      <c r="P138" s="191"/>
      <c r="Q138" s="191"/>
      <c r="R138" s="191"/>
      <c r="S138" s="191"/>
      <c r="T138" s="191"/>
      <c r="U138" s="191"/>
      <c r="V138" s="191"/>
      <c r="W138" s="191"/>
      <c r="X138" s="191"/>
      <c r="Y138" s="191"/>
      <c r="Z138" s="191"/>
      <c r="AA138" s="191"/>
      <c r="AB138" s="192"/>
      <c r="AC138" s="176" t="s">
        <v>406</v>
      </c>
      <c r="AD138" s="177"/>
      <c r="AE138" s="177"/>
      <c r="AF138" s="178"/>
      <c r="AG138" s="17"/>
      <c r="AH138" s="17"/>
      <c r="AI138" s="17"/>
      <c r="AJ138" s="17"/>
      <c r="AK138" s="17"/>
      <c r="AL138" s="17"/>
    </row>
    <row r="139" spans="1:38">
      <c r="A139" s="171" t="s">
        <v>407</v>
      </c>
      <c r="B139" s="172"/>
      <c r="C139" s="190" t="s">
        <v>408</v>
      </c>
      <c r="D139" s="191"/>
      <c r="E139" s="191"/>
      <c r="F139" s="191"/>
      <c r="G139" s="191"/>
      <c r="H139" s="191"/>
      <c r="I139" s="191"/>
      <c r="J139" s="191"/>
      <c r="K139" s="191"/>
      <c r="L139" s="191"/>
      <c r="M139" s="191"/>
      <c r="N139" s="191"/>
      <c r="O139" s="191"/>
      <c r="P139" s="191"/>
      <c r="Q139" s="191"/>
      <c r="R139" s="191"/>
      <c r="S139" s="191"/>
      <c r="T139" s="191"/>
      <c r="U139" s="191"/>
      <c r="V139" s="191"/>
      <c r="W139" s="191"/>
      <c r="X139" s="191"/>
      <c r="Y139" s="191"/>
      <c r="Z139" s="191"/>
      <c r="AA139" s="191"/>
      <c r="AB139" s="192"/>
      <c r="AC139" s="176" t="s">
        <v>409</v>
      </c>
      <c r="AD139" s="177"/>
      <c r="AE139" s="177"/>
      <c r="AF139" s="178"/>
      <c r="AG139" s="17"/>
      <c r="AH139" s="17"/>
      <c r="AI139" s="17"/>
      <c r="AJ139" s="17"/>
      <c r="AK139" s="17"/>
      <c r="AL139" s="17"/>
    </row>
    <row r="140" spans="1:38">
      <c r="A140" s="171" t="s">
        <v>410</v>
      </c>
      <c r="B140" s="172"/>
      <c r="C140" s="190" t="s">
        <v>411</v>
      </c>
      <c r="D140" s="191"/>
      <c r="E140" s="191"/>
      <c r="F140" s="191"/>
      <c r="G140" s="191"/>
      <c r="H140" s="191"/>
      <c r="I140" s="191"/>
      <c r="J140" s="191"/>
      <c r="K140" s="191"/>
      <c r="L140" s="191"/>
      <c r="M140" s="191"/>
      <c r="N140" s="191"/>
      <c r="O140" s="191"/>
      <c r="P140" s="191"/>
      <c r="Q140" s="191"/>
      <c r="R140" s="191"/>
      <c r="S140" s="191"/>
      <c r="T140" s="191"/>
      <c r="U140" s="191"/>
      <c r="V140" s="191"/>
      <c r="W140" s="191"/>
      <c r="X140" s="191"/>
      <c r="Y140" s="191"/>
      <c r="Z140" s="191"/>
      <c r="AA140" s="191"/>
      <c r="AB140" s="192"/>
      <c r="AC140" s="176" t="s">
        <v>412</v>
      </c>
      <c r="AD140" s="177"/>
      <c r="AE140" s="177"/>
      <c r="AF140" s="178"/>
      <c r="AG140" s="17"/>
      <c r="AH140" s="17"/>
      <c r="AI140" s="17">
        <v>33</v>
      </c>
      <c r="AJ140" s="17">
        <v>33</v>
      </c>
      <c r="AK140" s="17">
        <v>33</v>
      </c>
      <c r="AL140" s="17"/>
    </row>
    <row r="141" spans="1:38">
      <c r="A141" s="182" t="s">
        <v>413</v>
      </c>
      <c r="B141" s="183"/>
      <c r="C141" s="193" t="s">
        <v>414</v>
      </c>
      <c r="D141" s="194"/>
      <c r="E141" s="194"/>
      <c r="F141" s="194"/>
      <c r="G141" s="194"/>
      <c r="H141" s="194"/>
      <c r="I141" s="194"/>
      <c r="J141" s="194"/>
      <c r="K141" s="194"/>
      <c r="L141" s="194"/>
      <c r="M141" s="194"/>
      <c r="N141" s="194"/>
      <c r="O141" s="194"/>
      <c r="P141" s="194"/>
      <c r="Q141" s="194"/>
      <c r="R141" s="194"/>
      <c r="S141" s="194"/>
      <c r="T141" s="194"/>
      <c r="U141" s="194"/>
      <c r="V141" s="194"/>
      <c r="W141" s="194"/>
      <c r="X141" s="194"/>
      <c r="Y141" s="194"/>
      <c r="Z141" s="194"/>
      <c r="AA141" s="194"/>
      <c r="AB141" s="195"/>
      <c r="AC141" s="187" t="s">
        <v>415</v>
      </c>
      <c r="AD141" s="188"/>
      <c r="AE141" s="188"/>
      <c r="AF141" s="189"/>
      <c r="AG141" s="17"/>
      <c r="AH141" s="17"/>
      <c r="AI141" s="17">
        <f>AI140+AI136+AI133</f>
        <v>89</v>
      </c>
      <c r="AJ141" s="17">
        <f>AJ140+AJ136+AJ133</f>
        <v>130</v>
      </c>
      <c r="AK141" s="17">
        <f>AK140+AK136+AK133</f>
        <v>130</v>
      </c>
      <c r="AL141" s="17"/>
    </row>
    <row r="142" spans="1:38">
      <c r="A142" s="171">
        <v>45</v>
      </c>
      <c r="B142" s="196"/>
      <c r="C142" s="190" t="s">
        <v>416</v>
      </c>
      <c r="D142" s="191"/>
      <c r="E142" s="191"/>
      <c r="F142" s="191"/>
      <c r="G142" s="191"/>
      <c r="H142" s="191"/>
      <c r="I142" s="191"/>
      <c r="J142" s="191"/>
      <c r="K142" s="191"/>
      <c r="L142" s="191"/>
      <c r="M142" s="191"/>
      <c r="N142" s="191"/>
      <c r="O142" s="191"/>
      <c r="P142" s="191"/>
      <c r="Q142" s="191"/>
      <c r="R142" s="191"/>
      <c r="S142" s="191"/>
      <c r="T142" s="191"/>
      <c r="U142" s="191"/>
      <c r="V142" s="191"/>
      <c r="W142" s="191"/>
      <c r="X142" s="191"/>
      <c r="Y142" s="191"/>
      <c r="Z142" s="191"/>
      <c r="AA142" s="191"/>
      <c r="AB142" s="192"/>
      <c r="AC142" s="176" t="s">
        <v>417</v>
      </c>
      <c r="AD142" s="177"/>
      <c r="AE142" s="177"/>
      <c r="AF142" s="178"/>
      <c r="AG142" s="17"/>
      <c r="AH142" s="17"/>
      <c r="AI142" s="17"/>
      <c r="AJ142" s="17"/>
      <c r="AK142" s="17"/>
      <c r="AL142" s="17"/>
    </row>
    <row r="143" spans="1:38">
      <c r="A143" s="171">
        <v>46</v>
      </c>
      <c r="B143" s="196"/>
      <c r="C143" s="190" t="s">
        <v>418</v>
      </c>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2"/>
      <c r="AC143" s="176" t="s">
        <v>419</v>
      </c>
      <c r="AD143" s="177"/>
      <c r="AE143" s="177"/>
      <c r="AF143" s="178"/>
      <c r="AG143" s="17"/>
      <c r="AH143" s="17"/>
      <c r="AI143" s="17"/>
      <c r="AJ143" s="17"/>
      <c r="AK143" s="17"/>
      <c r="AL143" s="17"/>
    </row>
    <row r="144" spans="1:38">
      <c r="A144" s="171">
        <v>47</v>
      </c>
      <c r="B144" s="196"/>
      <c r="C144" s="190" t="s">
        <v>420</v>
      </c>
      <c r="D144" s="191"/>
      <c r="E144" s="191"/>
      <c r="F144" s="191"/>
      <c r="G144" s="191"/>
      <c r="H144" s="191"/>
      <c r="I144" s="191"/>
      <c r="J144" s="191"/>
      <c r="K144" s="191"/>
      <c r="L144" s="191"/>
      <c r="M144" s="191"/>
      <c r="N144" s="191"/>
      <c r="O144" s="191"/>
      <c r="P144" s="191"/>
      <c r="Q144" s="191"/>
      <c r="R144" s="191"/>
      <c r="S144" s="191"/>
      <c r="T144" s="191"/>
      <c r="U144" s="191"/>
      <c r="V144" s="191"/>
      <c r="W144" s="191"/>
      <c r="X144" s="191"/>
      <c r="Y144" s="191"/>
      <c r="Z144" s="191"/>
      <c r="AA144" s="191"/>
      <c r="AB144" s="192"/>
      <c r="AC144" s="176" t="s">
        <v>421</v>
      </c>
      <c r="AD144" s="177"/>
      <c r="AE144" s="177"/>
      <c r="AF144" s="178"/>
      <c r="AG144" s="17"/>
      <c r="AH144" s="17"/>
      <c r="AI144" s="17"/>
      <c r="AJ144" s="17"/>
      <c r="AK144" s="17"/>
      <c r="AL144" s="17"/>
    </row>
    <row r="145" spans="1:39">
      <c r="A145" s="171">
        <v>48</v>
      </c>
      <c r="B145" s="196"/>
      <c r="C145" s="190" t="s">
        <v>422</v>
      </c>
      <c r="D145" s="191"/>
      <c r="E145" s="191"/>
      <c r="F145" s="191"/>
      <c r="G145" s="191"/>
      <c r="H145" s="191"/>
      <c r="I145" s="191"/>
      <c r="J145" s="191"/>
      <c r="K145" s="191"/>
      <c r="L145" s="191"/>
      <c r="M145" s="191"/>
      <c r="N145" s="191"/>
      <c r="O145" s="191"/>
      <c r="P145" s="191"/>
      <c r="Q145" s="191"/>
      <c r="R145" s="191"/>
      <c r="S145" s="191"/>
      <c r="T145" s="191"/>
      <c r="U145" s="191"/>
      <c r="V145" s="191"/>
      <c r="W145" s="191"/>
      <c r="X145" s="191"/>
      <c r="Y145" s="191"/>
      <c r="Z145" s="191"/>
      <c r="AA145" s="191"/>
      <c r="AB145" s="192"/>
      <c r="AC145" s="176" t="s">
        <v>423</v>
      </c>
      <c r="AD145" s="177"/>
      <c r="AE145" s="177"/>
      <c r="AF145" s="178"/>
      <c r="AG145" s="17"/>
      <c r="AH145" s="17"/>
      <c r="AI145" s="17"/>
      <c r="AJ145" s="17"/>
      <c r="AK145" s="17"/>
      <c r="AL145" s="17"/>
    </row>
    <row r="146" spans="1:39">
      <c r="A146" s="171">
        <v>49</v>
      </c>
      <c r="B146" s="196"/>
      <c r="C146" s="190" t="s">
        <v>424</v>
      </c>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2"/>
      <c r="AC146" s="176" t="s">
        <v>425</v>
      </c>
      <c r="AD146" s="177"/>
      <c r="AE146" s="177"/>
      <c r="AF146" s="178"/>
      <c r="AG146" s="17"/>
      <c r="AH146" s="17"/>
      <c r="AI146" s="17"/>
      <c r="AJ146" s="17"/>
      <c r="AK146" s="17"/>
      <c r="AL146" s="17"/>
    </row>
    <row r="147" spans="1:39">
      <c r="A147" s="182">
        <v>50</v>
      </c>
      <c r="B147" s="197"/>
      <c r="C147" s="184" t="s">
        <v>426</v>
      </c>
      <c r="D147" s="185"/>
      <c r="E147" s="185"/>
      <c r="F147" s="185"/>
      <c r="G147" s="185"/>
      <c r="H147" s="185"/>
      <c r="I147" s="185"/>
      <c r="J147" s="185"/>
      <c r="K147" s="185"/>
      <c r="L147" s="185"/>
      <c r="M147" s="185"/>
      <c r="N147" s="185"/>
      <c r="O147" s="185"/>
      <c r="P147" s="185"/>
      <c r="Q147" s="185"/>
      <c r="R147" s="185"/>
      <c r="S147" s="185"/>
      <c r="T147" s="185"/>
      <c r="U147" s="185"/>
      <c r="V147" s="185"/>
      <c r="W147" s="185"/>
      <c r="X147" s="185"/>
      <c r="Y147" s="185"/>
      <c r="Z147" s="185"/>
      <c r="AA147" s="185"/>
      <c r="AB147" s="186"/>
      <c r="AC147" s="187" t="s">
        <v>427</v>
      </c>
      <c r="AD147" s="188"/>
      <c r="AE147" s="188"/>
      <c r="AF147" s="189"/>
      <c r="AG147" s="17"/>
      <c r="AH147" s="17"/>
      <c r="AI147" s="17"/>
      <c r="AJ147" s="17"/>
      <c r="AK147" s="17"/>
      <c r="AL147" s="17"/>
    </row>
    <row r="148" spans="1:39">
      <c r="A148" s="171">
        <v>51</v>
      </c>
      <c r="B148" s="196"/>
      <c r="C148" s="190" t="s">
        <v>428</v>
      </c>
      <c r="D148" s="191"/>
      <c r="E148" s="191"/>
      <c r="F148" s="191"/>
      <c r="G148" s="191"/>
      <c r="H148" s="191"/>
      <c r="I148" s="191"/>
      <c r="J148" s="191"/>
      <c r="K148" s="191"/>
      <c r="L148" s="191"/>
      <c r="M148" s="191"/>
      <c r="N148" s="191"/>
      <c r="O148" s="191"/>
      <c r="P148" s="191"/>
      <c r="Q148" s="191"/>
      <c r="R148" s="191"/>
      <c r="S148" s="191"/>
      <c r="T148" s="191"/>
      <c r="U148" s="191"/>
      <c r="V148" s="191"/>
      <c r="W148" s="191"/>
      <c r="X148" s="191"/>
      <c r="Y148" s="191"/>
      <c r="Z148" s="191"/>
      <c r="AA148" s="191"/>
      <c r="AB148" s="192"/>
      <c r="AC148" s="176" t="s">
        <v>429</v>
      </c>
      <c r="AD148" s="177"/>
      <c r="AE148" s="177"/>
      <c r="AF148" s="178"/>
      <c r="AG148" s="17"/>
      <c r="AH148" s="17"/>
      <c r="AI148" s="17"/>
      <c r="AJ148" s="17"/>
      <c r="AK148" s="17"/>
      <c r="AL148" s="17"/>
    </row>
    <row r="149" spans="1:39">
      <c r="A149" s="171">
        <v>52</v>
      </c>
      <c r="B149" s="196"/>
      <c r="C149" s="179" t="s">
        <v>430</v>
      </c>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c r="AA149" s="180"/>
      <c r="AB149" s="181"/>
      <c r="AC149" s="176" t="s">
        <v>431</v>
      </c>
      <c r="AD149" s="177"/>
      <c r="AE149" s="177"/>
      <c r="AF149" s="178"/>
      <c r="AG149" s="17"/>
      <c r="AH149" s="17"/>
      <c r="AI149" s="17"/>
      <c r="AJ149" s="17"/>
      <c r="AK149" s="17"/>
      <c r="AL149" s="17"/>
    </row>
    <row r="150" spans="1:39">
      <c r="A150" s="171">
        <v>53</v>
      </c>
      <c r="B150" s="196"/>
      <c r="C150" s="190" t="s">
        <v>432</v>
      </c>
      <c r="D150" s="191"/>
      <c r="E150" s="191"/>
      <c r="F150" s="191"/>
      <c r="G150" s="191"/>
      <c r="H150" s="191"/>
      <c r="I150" s="191"/>
      <c r="J150" s="191"/>
      <c r="K150" s="191"/>
      <c r="L150" s="191"/>
      <c r="M150" s="191"/>
      <c r="N150" s="191"/>
      <c r="O150" s="191"/>
      <c r="P150" s="191"/>
      <c r="Q150" s="191"/>
      <c r="R150" s="191"/>
      <c r="S150" s="191"/>
      <c r="T150" s="191"/>
      <c r="U150" s="191"/>
      <c r="V150" s="191"/>
      <c r="W150" s="191"/>
      <c r="X150" s="191"/>
      <c r="Y150" s="191"/>
      <c r="Z150" s="191"/>
      <c r="AA150" s="191"/>
      <c r="AB150" s="192"/>
      <c r="AC150" s="176" t="s">
        <v>433</v>
      </c>
      <c r="AD150" s="177"/>
      <c r="AE150" s="177"/>
      <c r="AF150" s="178"/>
      <c r="AG150" s="17"/>
      <c r="AH150" s="17"/>
      <c r="AI150" s="17"/>
      <c r="AJ150" s="17"/>
      <c r="AK150" s="17"/>
      <c r="AL150" s="17"/>
    </row>
    <row r="151" spans="1:39">
      <c r="A151" s="182">
        <v>54</v>
      </c>
      <c r="B151" s="197"/>
      <c r="C151" s="184" t="s">
        <v>434</v>
      </c>
      <c r="D151" s="185"/>
      <c r="E151" s="185"/>
      <c r="F151" s="185"/>
      <c r="G151" s="185"/>
      <c r="H151" s="185"/>
      <c r="I151" s="185"/>
      <c r="J151" s="185"/>
      <c r="K151" s="185"/>
      <c r="L151" s="185"/>
      <c r="M151" s="185"/>
      <c r="N151" s="185"/>
      <c r="O151" s="185"/>
      <c r="P151" s="185"/>
      <c r="Q151" s="185"/>
      <c r="R151" s="185"/>
      <c r="S151" s="185"/>
      <c r="T151" s="185"/>
      <c r="U151" s="185"/>
      <c r="V151" s="185"/>
      <c r="W151" s="185"/>
      <c r="X151" s="185"/>
      <c r="Y151" s="185"/>
      <c r="Z151" s="185"/>
      <c r="AA151" s="185"/>
      <c r="AB151" s="186"/>
      <c r="AC151" s="187" t="s">
        <v>435</v>
      </c>
      <c r="AD151" s="188"/>
      <c r="AE151" s="188"/>
      <c r="AF151" s="189"/>
      <c r="AG151" s="17"/>
      <c r="AH151" s="17"/>
      <c r="AI151" s="17"/>
      <c r="AJ151" s="17"/>
      <c r="AK151" s="17"/>
      <c r="AL151" s="17"/>
    </row>
    <row r="152" spans="1:39">
      <c r="A152" s="171">
        <v>55</v>
      </c>
      <c r="B152" s="196"/>
      <c r="C152" s="190" t="s">
        <v>436</v>
      </c>
      <c r="D152" s="191"/>
      <c r="E152" s="191"/>
      <c r="F152" s="191"/>
      <c r="G152" s="191"/>
      <c r="H152" s="191"/>
      <c r="I152" s="191"/>
      <c r="J152" s="191"/>
      <c r="K152" s="191"/>
      <c r="L152" s="191"/>
      <c r="M152" s="191"/>
      <c r="N152" s="191"/>
      <c r="O152" s="191"/>
      <c r="P152" s="191"/>
      <c r="Q152" s="191"/>
      <c r="R152" s="191"/>
      <c r="S152" s="191"/>
      <c r="T152" s="191"/>
      <c r="U152" s="191"/>
      <c r="V152" s="191"/>
      <c r="W152" s="191"/>
      <c r="X152" s="191"/>
      <c r="Y152" s="191"/>
      <c r="Z152" s="191"/>
      <c r="AA152" s="191"/>
      <c r="AB152" s="192"/>
      <c r="AC152" s="176" t="s">
        <v>437</v>
      </c>
      <c r="AD152" s="177"/>
      <c r="AE152" s="177"/>
      <c r="AF152" s="178"/>
      <c r="AG152" s="17"/>
      <c r="AH152" s="17"/>
      <c r="AI152" s="17"/>
      <c r="AJ152" s="17"/>
      <c r="AK152" s="17"/>
      <c r="AL152" s="17"/>
    </row>
    <row r="153" spans="1:39">
      <c r="A153" s="171">
        <v>56</v>
      </c>
      <c r="B153" s="196"/>
      <c r="C153" s="179" t="s">
        <v>438</v>
      </c>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c r="Z153" s="180"/>
      <c r="AA153" s="180"/>
      <c r="AB153" s="181"/>
      <c r="AC153" s="176" t="s">
        <v>439</v>
      </c>
      <c r="AD153" s="177"/>
      <c r="AE153" s="177"/>
      <c r="AF153" s="178"/>
      <c r="AG153" s="17"/>
      <c r="AH153" s="17"/>
      <c r="AI153" s="17"/>
      <c r="AJ153" s="17"/>
      <c r="AK153" s="17"/>
      <c r="AL153" s="17"/>
    </row>
    <row r="154" spans="1:39">
      <c r="A154" s="171">
        <v>57</v>
      </c>
      <c r="B154" s="196"/>
      <c r="C154" s="190" t="s">
        <v>440</v>
      </c>
      <c r="D154" s="191"/>
      <c r="E154" s="191"/>
      <c r="F154" s="191"/>
      <c r="G154" s="191"/>
      <c r="H154" s="191"/>
      <c r="I154" s="191"/>
      <c r="J154" s="191"/>
      <c r="K154" s="191"/>
      <c r="L154" s="191"/>
      <c r="M154" s="191"/>
      <c r="N154" s="191"/>
      <c r="O154" s="191"/>
      <c r="P154" s="191"/>
      <c r="Q154" s="191"/>
      <c r="R154" s="191"/>
      <c r="S154" s="191"/>
      <c r="T154" s="191"/>
      <c r="U154" s="191"/>
      <c r="V154" s="191"/>
      <c r="W154" s="191"/>
      <c r="X154" s="191"/>
      <c r="Y154" s="191"/>
      <c r="Z154" s="191"/>
      <c r="AA154" s="191"/>
      <c r="AB154" s="192"/>
      <c r="AC154" s="176" t="s">
        <v>441</v>
      </c>
      <c r="AD154" s="177"/>
      <c r="AE154" s="177"/>
      <c r="AF154" s="178"/>
      <c r="AG154" s="17"/>
      <c r="AH154" s="17"/>
      <c r="AI154" s="17"/>
      <c r="AJ154" s="17"/>
      <c r="AK154" s="17"/>
      <c r="AL154" s="17"/>
    </row>
    <row r="155" spans="1:39">
      <c r="A155" s="182">
        <v>58</v>
      </c>
      <c r="B155" s="197"/>
      <c r="C155" s="184" t="s">
        <v>442</v>
      </c>
      <c r="D155" s="185"/>
      <c r="E155" s="185"/>
      <c r="F155" s="185"/>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6"/>
      <c r="AC155" s="187" t="s">
        <v>443</v>
      </c>
      <c r="AD155" s="188"/>
      <c r="AE155" s="188"/>
      <c r="AF155" s="189"/>
      <c r="AG155" s="17"/>
      <c r="AH155" s="17"/>
      <c r="AI155" s="17"/>
      <c r="AJ155" s="17"/>
      <c r="AK155" s="17"/>
      <c r="AL155" s="17"/>
    </row>
    <row r="156" spans="1:39">
      <c r="A156" s="182">
        <v>59</v>
      </c>
      <c r="B156" s="197"/>
      <c r="C156" s="193" t="s">
        <v>444</v>
      </c>
      <c r="D156" s="194"/>
      <c r="E156" s="194"/>
      <c r="F156" s="194"/>
      <c r="G156" s="194"/>
      <c r="H156" s="194"/>
      <c r="I156" s="194"/>
      <c r="J156" s="194"/>
      <c r="K156" s="194"/>
      <c r="L156" s="194"/>
      <c r="M156" s="194"/>
      <c r="N156" s="194"/>
      <c r="O156" s="194"/>
      <c r="P156" s="194"/>
      <c r="Q156" s="194"/>
      <c r="R156" s="194"/>
      <c r="S156" s="194"/>
      <c r="T156" s="194"/>
      <c r="U156" s="194"/>
      <c r="V156" s="194"/>
      <c r="W156" s="194"/>
      <c r="X156" s="194"/>
      <c r="Y156" s="194"/>
      <c r="Z156" s="194"/>
      <c r="AA156" s="194"/>
      <c r="AB156" s="195"/>
      <c r="AC156" s="187" t="s">
        <v>445</v>
      </c>
      <c r="AD156" s="188"/>
      <c r="AE156" s="188"/>
      <c r="AF156" s="189"/>
      <c r="AG156" s="17">
        <f>AG110</f>
        <v>1560</v>
      </c>
      <c r="AH156" s="17">
        <f>AH110</f>
        <v>1599</v>
      </c>
      <c r="AI156" s="17">
        <f>AI141+AI110</f>
        <v>1688</v>
      </c>
      <c r="AJ156" s="17">
        <f>AJ141+AJ110</f>
        <v>5438</v>
      </c>
      <c r="AK156" s="17">
        <f>AK141+AK110</f>
        <v>5438</v>
      </c>
      <c r="AL156" s="17"/>
      <c r="AM156" t="s">
        <v>282</v>
      </c>
    </row>
    <row r="157" spans="1:39" ht="30" customHeight="1">
      <c r="A157" s="18">
        <v>60</v>
      </c>
      <c r="C157" s="198" t="s">
        <v>548</v>
      </c>
      <c r="D157" s="199"/>
      <c r="E157" s="199"/>
      <c r="F157" s="199"/>
      <c r="G157" s="199"/>
      <c r="H157" s="199"/>
      <c r="I157" s="199"/>
      <c r="J157" s="199"/>
      <c r="K157" s="199"/>
      <c r="AC157" s="19"/>
      <c r="AG157" s="17"/>
      <c r="AH157" s="17"/>
      <c r="AI157" s="17"/>
      <c r="AJ157" s="17"/>
      <c r="AK157" s="17"/>
      <c r="AL157" s="17"/>
    </row>
    <row r="158" spans="1:39">
      <c r="A158" s="18">
        <v>61</v>
      </c>
      <c r="C158" s="193" t="s">
        <v>549</v>
      </c>
      <c r="D158" s="194"/>
      <c r="E158" s="194"/>
      <c r="F158" s="194"/>
      <c r="G158" s="194"/>
      <c r="H158" s="194"/>
      <c r="I158" s="194"/>
      <c r="J158" s="194"/>
      <c r="K158" s="194"/>
      <c r="AC158" s="19"/>
      <c r="AG158" s="17"/>
      <c r="AH158" s="17"/>
      <c r="AI158" s="17"/>
      <c r="AJ158" s="17"/>
      <c r="AK158" s="17"/>
      <c r="AL158" s="17"/>
    </row>
    <row r="159" spans="1:39">
      <c r="A159" s="18">
        <v>62</v>
      </c>
      <c r="C159" s="190" t="s">
        <v>550</v>
      </c>
      <c r="D159" s="191"/>
      <c r="E159" s="191"/>
      <c r="F159" s="191"/>
      <c r="G159" s="191"/>
      <c r="H159" s="191"/>
      <c r="I159" s="191"/>
      <c r="J159" s="191"/>
      <c r="K159" s="191"/>
      <c r="AC159" s="19"/>
      <c r="AG159" s="17"/>
      <c r="AH159" s="17"/>
      <c r="AI159" s="17"/>
      <c r="AJ159" s="17"/>
      <c r="AK159" s="17"/>
      <c r="AL159" s="17"/>
    </row>
    <row r="160" spans="1:39">
      <c r="A160" s="18">
        <v>63</v>
      </c>
      <c r="C160" s="193" t="s">
        <v>551</v>
      </c>
      <c r="D160" s="194"/>
      <c r="E160" s="194"/>
      <c r="F160" s="194"/>
      <c r="G160" s="194"/>
      <c r="H160" s="194"/>
      <c r="I160" s="194"/>
      <c r="J160" s="194"/>
      <c r="K160" s="194"/>
      <c r="AC160" s="19"/>
      <c r="AG160" s="17"/>
      <c r="AH160" s="17"/>
      <c r="AI160" s="17"/>
      <c r="AJ160" s="17"/>
      <c r="AK160" s="17"/>
      <c r="AL160" s="17"/>
    </row>
    <row r="161" spans="1:38">
      <c r="A161" s="18">
        <v>64</v>
      </c>
      <c r="C161" s="190" t="s">
        <v>552</v>
      </c>
      <c r="D161" s="191"/>
      <c r="E161" s="191"/>
      <c r="F161" s="191"/>
      <c r="G161" s="191"/>
      <c r="H161" s="191"/>
      <c r="I161" s="191"/>
      <c r="J161" s="191"/>
      <c r="K161" s="191"/>
      <c r="AC161" s="19"/>
      <c r="AG161" s="17"/>
      <c r="AH161" s="17"/>
      <c r="AI161" s="17"/>
      <c r="AJ161" s="17"/>
      <c r="AK161" s="17"/>
      <c r="AL161" s="17"/>
    </row>
    <row r="162" spans="1:38">
      <c r="A162" s="18">
        <v>65</v>
      </c>
      <c r="C162" s="190" t="s">
        <v>553</v>
      </c>
      <c r="D162" s="191"/>
      <c r="E162" s="191"/>
      <c r="F162" s="191"/>
      <c r="G162" s="191"/>
      <c r="H162" s="191"/>
      <c r="I162" s="191"/>
      <c r="J162" s="191"/>
      <c r="K162" s="191"/>
      <c r="AC162" s="19"/>
      <c r="AG162" s="17"/>
      <c r="AH162" s="17"/>
      <c r="AI162" s="17"/>
      <c r="AJ162" s="17"/>
      <c r="AK162" s="17"/>
      <c r="AL162" s="17"/>
    </row>
    <row r="163" spans="1:38" ht="28.5" customHeight="1">
      <c r="A163" s="18">
        <v>66</v>
      </c>
      <c r="C163" s="198" t="s">
        <v>554</v>
      </c>
      <c r="D163" s="199"/>
      <c r="E163" s="199"/>
      <c r="F163" s="199"/>
      <c r="G163" s="199"/>
      <c r="H163" s="199"/>
      <c r="I163" s="199"/>
      <c r="J163" s="199"/>
      <c r="K163" s="199"/>
      <c r="AC163" s="19"/>
      <c r="AG163" s="17"/>
      <c r="AH163" s="17"/>
      <c r="AI163" s="17"/>
      <c r="AJ163" s="17"/>
      <c r="AK163" s="17"/>
      <c r="AL163" s="17"/>
    </row>
    <row r="164" spans="1:38" ht="15.75" hidden="1">
      <c r="A164" s="18">
        <v>60</v>
      </c>
      <c r="C164" s="198" t="s">
        <v>446</v>
      </c>
      <c r="D164" s="199"/>
      <c r="E164" s="199"/>
      <c r="F164" s="199"/>
      <c r="G164" s="199"/>
      <c r="H164" s="199"/>
      <c r="I164" s="199"/>
      <c r="J164" s="199"/>
      <c r="K164" s="199"/>
      <c r="AC164" s="19"/>
      <c r="AG164" s="17"/>
      <c r="AH164" s="17"/>
      <c r="AI164" s="17"/>
      <c r="AJ164" s="17"/>
      <c r="AK164" s="17"/>
      <c r="AL164" s="17"/>
    </row>
    <row r="165" spans="1:38" ht="12" hidden="1" customHeight="1">
      <c r="A165" s="200" t="s">
        <v>9</v>
      </c>
      <c r="B165" s="201"/>
      <c r="C165" s="162" t="s">
        <v>10</v>
      </c>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c r="Z165" s="163"/>
      <c r="AA165" s="163"/>
      <c r="AB165" s="163"/>
      <c r="AC165" s="19"/>
      <c r="AG165" s="17"/>
      <c r="AH165" s="17"/>
      <c r="AI165" s="17"/>
      <c r="AJ165" s="17"/>
      <c r="AK165" s="17"/>
      <c r="AL165" s="17"/>
    </row>
    <row r="166" spans="1:38" hidden="1">
      <c r="A166" s="202" t="s">
        <v>284</v>
      </c>
      <c r="B166" s="203"/>
      <c r="C166" s="204" t="s">
        <v>447</v>
      </c>
      <c r="D166" s="205"/>
      <c r="E166" s="205"/>
      <c r="F166" s="205"/>
      <c r="G166" s="205"/>
      <c r="H166" s="205"/>
      <c r="I166" s="205"/>
      <c r="J166" s="205"/>
      <c r="K166" s="205"/>
      <c r="L166" s="205"/>
      <c r="M166" s="205"/>
      <c r="N166" s="205"/>
      <c r="O166" s="205"/>
      <c r="P166" s="205"/>
      <c r="Q166" s="205"/>
      <c r="R166" s="205"/>
      <c r="S166" s="205"/>
      <c r="T166" s="205"/>
      <c r="U166" s="205"/>
      <c r="V166" s="205"/>
      <c r="W166" s="205"/>
      <c r="X166" s="205"/>
      <c r="Y166" s="205"/>
      <c r="Z166" s="205"/>
      <c r="AA166" s="205"/>
      <c r="AB166" s="206"/>
      <c r="AC166" s="207" t="s">
        <v>448</v>
      </c>
      <c r="AD166" s="208"/>
      <c r="AE166" s="208"/>
      <c r="AF166" s="208"/>
      <c r="AG166" s="17"/>
      <c r="AH166" s="17"/>
      <c r="AI166" s="17"/>
      <c r="AJ166" s="17"/>
      <c r="AK166" s="17"/>
      <c r="AL166" s="17"/>
    </row>
    <row r="167" spans="1:38" hidden="1">
      <c r="A167" s="202" t="s">
        <v>287</v>
      </c>
      <c r="B167" s="203"/>
      <c r="C167" s="204" t="s">
        <v>449</v>
      </c>
      <c r="D167" s="205"/>
      <c r="E167" s="205"/>
      <c r="F167" s="205"/>
      <c r="G167" s="205"/>
      <c r="H167" s="205"/>
      <c r="I167" s="205"/>
      <c r="J167" s="205"/>
      <c r="K167" s="205"/>
      <c r="L167" s="205"/>
      <c r="M167" s="205"/>
      <c r="N167" s="205"/>
      <c r="O167" s="205"/>
      <c r="P167" s="205"/>
      <c r="Q167" s="205"/>
      <c r="R167" s="205"/>
      <c r="S167" s="205"/>
      <c r="T167" s="205"/>
      <c r="U167" s="205"/>
      <c r="V167" s="205"/>
      <c r="W167" s="205"/>
      <c r="X167" s="205"/>
      <c r="Y167" s="205"/>
      <c r="Z167" s="205"/>
      <c r="AA167" s="205"/>
      <c r="AB167" s="206"/>
      <c r="AC167" s="207" t="s">
        <v>450</v>
      </c>
      <c r="AD167" s="208"/>
      <c r="AE167" s="208"/>
      <c r="AF167" s="208"/>
      <c r="AG167" s="17"/>
      <c r="AH167" s="17"/>
      <c r="AI167" s="17"/>
      <c r="AJ167" s="17"/>
      <c r="AK167" s="17"/>
      <c r="AL167" s="17"/>
    </row>
    <row r="168" spans="1:38" hidden="1">
      <c r="A168" s="202" t="s">
        <v>290</v>
      </c>
      <c r="B168" s="203"/>
      <c r="C168" s="204" t="s">
        <v>451</v>
      </c>
      <c r="D168" s="205"/>
      <c r="E168" s="205"/>
      <c r="F168" s="205"/>
      <c r="G168" s="205"/>
      <c r="H168" s="205"/>
      <c r="I168" s="205"/>
      <c r="J168" s="205"/>
      <c r="K168" s="205"/>
      <c r="L168" s="205"/>
      <c r="M168" s="205"/>
      <c r="N168" s="205"/>
      <c r="O168" s="205"/>
      <c r="P168" s="205"/>
      <c r="Q168" s="205"/>
      <c r="R168" s="205"/>
      <c r="S168" s="205"/>
      <c r="T168" s="205"/>
      <c r="U168" s="205"/>
      <c r="V168" s="205"/>
      <c r="W168" s="205"/>
      <c r="X168" s="205"/>
      <c r="Y168" s="205"/>
      <c r="Z168" s="205"/>
      <c r="AA168" s="205"/>
      <c r="AB168" s="206"/>
      <c r="AC168" s="207" t="s">
        <v>452</v>
      </c>
      <c r="AD168" s="208"/>
      <c r="AE168" s="208"/>
      <c r="AF168" s="208"/>
      <c r="AG168" s="17"/>
      <c r="AH168" s="17"/>
      <c r="AI168" s="17"/>
      <c r="AJ168" s="17"/>
      <c r="AK168" s="17"/>
      <c r="AL168" s="17"/>
    </row>
    <row r="169" spans="1:38" hidden="1">
      <c r="A169" s="209" t="s">
        <v>293</v>
      </c>
      <c r="B169" s="210"/>
      <c r="C169" s="211" t="s">
        <v>453</v>
      </c>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3"/>
      <c r="AC169" s="214" t="s">
        <v>454</v>
      </c>
      <c r="AD169" s="215"/>
      <c r="AE169" s="215"/>
      <c r="AF169" s="215"/>
      <c r="AG169" s="17"/>
      <c r="AH169" s="17"/>
      <c r="AI169" s="17"/>
      <c r="AJ169" s="17"/>
      <c r="AK169" s="17"/>
      <c r="AL169" s="17"/>
    </row>
    <row r="170" spans="1:38" hidden="1">
      <c r="A170" s="202" t="s">
        <v>296</v>
      </c>
      <c r="B170" s="203"/>
      <c r="C170" s="216" t="s">
        <v>455</v>
      </c>
      <c r="D170" s="217"/>
      <c r="E170" s="217"/>
      <c r="F170" s="217"/>
      <c r="G170" s="217"/>
      <c r="H170" s="217"/>
      <c r="I170" s="217"/>
      <c r="J170" s="217"/>
      <c r="K170" s="217"/>
      <c r="L170" s="217"/>
      <c r="M170" s="217"/>
      <c r="N170" s="217"/>
      <c r="O170" s="217"/>
      <c r="P170" s="217"/>
      <c r="Q170" s="217"/>
      <c r="R170" s="217"/>
      <c r="S170" s="217"/>
      <c r="T170" s="217"/>
      <c r="U170" s="217"/>
      <c r="V170" s="217"/>
      <c r="W170" s="217"/>
      <c r="X170" s="217"/>
      <c r="Y170" s="217"/>
      <c r="Z170" s="217"/>
      <c r="AA170" s="217"/>
      <c r="AB170" s="218"/>
      <c r="AC170" s="207" t="s">
        <v>456</v>
      </c>
      <c r="AD170" s="208"/>
      <c r="AE170" s="208"/>
      <c r="AF170" s="208"/>
      <c r="AG170" s="17"/>
      <c r="AH170" s="17"/>
      <c r="AI170" s="17"/>
      <c r="AJ170" s="17"/>
      <c r="AK170" s="17"/>
      <c r="AL170" s="17"/>
    </row>
    <row r="171" spans="1:38" hidden="1">
      <c r="A171" s="202" t="s">
        <v>299</v>
      </c>
      <c r="B171" s="203"/>
      <c r="C171" s="216" t="s">
        <v>457</v>
      </c>
      <c r="D171" s="217"/>
      <c r="E171" s="217"/>
      <c r="F171" s="217"/>
      <c r="G171" s="217"/>
      <c r="H171" s="217"/>
      <c r="I171" s="217"/>
      <c r="J171" s="217"/>
      <c r="K171" s="217"/>
      <c r="L171" s="217"/>
      <c r="M171" s="217"/>
      <c r="N171" s="217"/>
      <c r="O171" s="217"/>
      <c r="P171" s="217"/>
      <c r="Q171" s="217"/>
      <c r="R171" s="217"/>
      <c r="S171" s="217"/>
      <c r="T171" s="217"/>
      <c r="U171" s="217"/>
      <c r="V171" s="217"/>
      <c r="W171" s="217"/>
      <c r="X171" s="217"/>
      <c r="Y171" s="217"/>
      <c r="Z171" s="217"/>
      <c r="AA171" s="217"/>
      <c r="AB171" s="218"/>
      <c r="AC171" s="207" t="s">
        <v>458</v>
      </c>
      <c r="AD171" s="208"/>
      <c r="AE171" s="208"/>
      <c r="AF171" s="208"/>
      <c r="AG171" s="17"/>
      <c r="AH171" s="17"/>
      <c r="AI171" s="17"/>
      <c r="AJ171" s="17"/>
      <c r="AK171" s="17"/>
      <c r="AL171" s="17"/>
    </row>
    <row r="172" spans="1:38" hidden="1">
      <c r="A172" s="202" t="s">
        <v>302</v>
      </c>
      <c r="B172" s="203"/>
      <c r="C172" s="204" t="s">
        <v>459</v>
      </c>
      <c r="D172" s="205"/>
      <c r="E172" s="205"/>
      <c r="F172" s="205"/>
      <c r="G172" s="205"/>
      <c r="H172" s="205"/>
      <c r="I172" s="205"/>
      <c r="J172" s="205"/>
      <c r="K172" s="205"/>
      <c r="L172" s="205"/>
      <c r="M172" s="205"/>
      <c r="N172" s="205"/>
      <c r="O172" s="205"/>
      <c r="P172" s="205"/>
      <c r="Q172" s="205"/>
      <c r="R172" s="205"/>
      <c r="S172" s="205"/>
      <c r="T172" s="205"/>
      <c r="U172" s="205"/>
      <c r="V172" s="205"/>
      <c r="W172" s="205"/>
      <c r="X172" s="205"/>
      <c r="Y172" s="205"/>
      <c r="Z172" s="205"/>
      <c r="AA172" s="205"/>
      <c r="AB172" s="206"/>
      <c r="AC172" s="207" t="s">
        <v>460</v>
      </c>
      <c r="AD172" s="208"/>
      <c r="AE172" s="208"/>
      <c r="AF172" s="208"/>
      <c r="AG172" s="17"/>
      <c r="AH172" s="17"/>
      <c r="AI172" s="17"/>
      <c r="AJ172" s="17"/>
      <c r="AK172" s="17"/>
      <c r="AL172" s="17"/>
    </row>
    <row r="173" spans="1:38" hidden="1">
      <c r="A173" s="202" t="s">
        <v>305</v>
      </c>
      <c r="B173" s="203"/>
      <c r="C173" s="204" t="s">
        <v>461</v>
      </c>
      <c r="D173" s="205"/>
      <c r="E173" s="205"/>
      <c r="F173" s="205"/>
      <c r="G173" s="205"/>
      <c r="H173" s="205"/>
      <c r="I173" s="205"/>
      <c r="J173" s="205"/>
      <c r="K173" s="205"/>
      <c r="L173" s="205"/>
      <c r="M173" s="205"/>
      <c r="N173" s="205"/>
      <c r="O173" s="205"/>
      <c r="P173" s="205"/>
      <c r="Q173" s="205"/>
      <c r="R173" s="205"/>
      <c r="S173" s="205"/>
      <c r="T173" s="205"/>
      <c r="U173" s="205"/>
      <c r="V173" s="205"/>
      <c r="W173" s="205"/>
      <c r="X173" s="205"/>
      <c r="Y173" s="205"/>
      <c r="Z173" s="205"/>
      <c r="AA173" s="205"/>
      <c r="AB173" s="206"/>
      <c r="AC173" s="207" t="s">
        <v>462</v>
      </c>
      <c r="AD173" s="208"/>
      <c r="AE173" s="208"/>
      <c r="AF173" s="208"/>
      <c r="AG173" s="17"/>
      <c r="AH173" s="17"/>
      <c r="AI173" s="17"/>
      <c r="AJ173" s="17"/>
      <c r="AK173" s="17"/>
      <c r="AL173" s="17"/>
    </row>
    <row r="174" spans="1:38" hidden="1">
      <c r="A174" s="209" t="s">
        <v>308</v>
      </c>
      <c r="B174" s="210"/>
      <c r="C174" s="219" t="s">
        <v>463</v>
      </c>
      <c r="D174" s="220"/>
      <c r="E174" s="220"/>
      <c r="F174" s="220"/>
      <c r="G174" s="220"/>
      <c r="H174" s="220"/>
      <c r="I174" s="220"/>
      <c r="J174" s="220"/>
      <c r="K174" s="220"/>
      <c r="L174" s="220"/>
      <c r="M174" s="220"/>
      <c r="N174" s="220"/>
      <c r="O174" s="220"/>
      <c r="P174" s="220"/>
      <c r="Q174" s="220"/>
      <c r="R174" s="220"/>
      <c r="S174" s="220"/>
      <c r="T174" s="220"/>
      <c r="U174" s="220"/>
      <c r="V174" s="220"/>
      <c r="W174" s="220"/>
      <c r="X174" s="220"/>
      <c r="Y174" s="220"/>
      <c r="Z174" s="220"/>
      <c r="AA174" s="220"/>
      <c r="AB174" s="221"/>
      <c r="AC174" s="214" t="s">
        <v>464</v>
      </c>
      <c r="AD174" s="215"/>
      <c r="AE174" s="215"/>
      <c r="AF174" s="215"/>
      <c r="AG174" s="17"/>
      <c r="AH174" s="17"/>
      <c r="AI174" s="17"/>
      <c r="AJ174" s="17"/>
      <c r="AK174" s="17"/>
      <c r="AL174" s="17"/>
    </row>
    <row r="175" spans="1:38" hidden="1">
      <c r="A175" s="202" t="s">
        <v>311</v>
      </c>
      <c r="B175" s="203"/>
      <c r="C175" s="216" t="s">
        <v>465</v>
      </c>
      <c r="D175" s="217"/>
      <c r="E175" s="217"/>
      <c r="F175" s="217"/>
      <c r="G175" s="217"/>
      <c r="H175" s="217"/>
      <c r="I175" s="217"/>
      <c r="J175" s="217"/>
      <c r="K175" s="217"/>
      <c r="L175" s="217"/>
      <c r="M175" s="217"/>
      <c r="N175" s="217"/>
      <c r="O175" s="217"/>
      <c r="P175" s="217"/>
      <c r="Q175" s="217"/>
      <c r="R175" s="217"/>
      <c r="S175" s="217"/>
      <c r="T175" s="217"/>
      <c r="U175" s="217"/>
      <c r="V175" s="217"/>
      <c r="W175" s="217"/>
      <c r="X175" s="217"/>
      <c r="Y175" s="217"/>
      <c r="Z175" s="217"/>
      <c r="AA175" s="217"/>
      <c r="AB175" s="218"/>
      <c r="AC175" s="207" t="s">
        <v>466</v>
      </c>
      <c r="AD175" s="208"/>
      <c r="AE175" s="208"/>
      <c r="AF175" s="208"/>
      <c r="AG175" s="17"/>
      <c r="AH175" s="17"/>
      <c r="AI175" s="17"/>
      <c r="AJ175" s="17"/>
      <c r="AK175" s="17"/>
      <c r="AL175" s="17"/>
    </row>
    <row r="176" spans="1:38" hidden="1">
      <c r="A176" s="202" t="s">
        <v>314</v>
      </c>
      <c r="B176" s="203"/>
      <c r="C176" s="216" t="s">
        <v>467</v>
      </c>
      <c r="D176" s="217"/>
      <c r="E176" s="217"/>
      <c r="F176" s="217"/>
      <c r="G176" s="217"/>
      <c r="H176" s="217"/>
      <c r="I176" s="217"/>
      <c r="J176" s="217"/>
      <c r="K176" s="217"/>
      <c r="L176" s="217"/>
      <c r="M176" s="217"/>
      <c r="N176" s="217"/>
      <c r="O176" s="217"/>
      <c r="P176" s="217"/>
      <c r="Q176" s="217"/>
      <c r="R176" s="217"/>
      <c r="S176" s="217"/>
      <c r="T176" s="217"/>
      <c r="U176" s="217"/>
      <c r="V176" s="217"/>
      <c r="W176" s="217"/>
      <c r="X176" s="217"/>
      <c r="Y176" s="217"/>
      <c r="Z176" s="217"/>
      <c r="AA176" s="217"/>
      <c r="AB176" s="218"/>
      <c r="AC176" s="207" t="s">
        <v>468</v>
      </c>
      <c r="AD176" s="208"/>
      <c r="AE176" s="208"/>
      <c r="AF176" s="208"/>
      <c r="AG176" s="17"/>
      <c r="AH176" s="17"/>
      <c r="AI176" s="17"/>
      <c r="AJ176" s="17"/>
      <c r="AK176" s="17"/>
      <c r="AL176" s="17"/>
    </row>
    <row r="177" spans="1:38" hidden="1">
      <c r="A177" s="202" t="s">
        <v>317</v>
      </c>
      <c r="B177" s="203"/>
      <c r="C177" s="216" t="s">
        <v>469</v>
      </c>
      <c r="D177" s="217"/>
      <c r="E177" s="217"/>
      <c r="F177" s="217"/>
      <c r="G177" s="217"/>
      <c r="H177" s="217"/>
      <c r="I177" s="217"/>
      <c r="J177" s="217"/>
      <c r="K177" s="217"/>
      <c r="L177" s="217"/>
      <c r="M177" s="217"/>
      <c r="N177" s="217"/>
      <c r="O177" s="217"/>
      <c r="P177" s="217"/>
      <c r="Q177" s="217"/>
      <c r="R177" s="217"/>
      <c r="S177" s="217"/>
      <c r="T177" s="217"/>
      <c r="U177" s="217"/>
      <c r="V177" s="217"/>
      <c r="W177" s="217"/>
      <c r="X177" s="217"/>
      <c r="Y177" s="217"/>
      <c r="Z177" s="217"/>
      <c r="AA177" s="217"/>
      <c r="AB177" s="218"/>
      <c r="AC177" s="207" t="s">
        <v>470</v>
      </c>
      <c r="AD177" s="208"/>
      <c r="AE177" s="208"/>
      <c r="AF177" s="208"/>
      <c r="AG177" s="17"/>
      <c r="AH177" s="17"/>
      <c r="AI177" s="17"/>
      <c r="AJ177" s="17"/>
      <c r="AK177" s="17"/>
      <c r="AL177" s="17"/>
    </row>
    <row r="178" spans="1:38" hidden="1">
      <c r="A178" s="202" t="s">
        <v>320</v>
      </c>
      <c r="B178" s="203"/>
      <c r="C178" s="216" t="s">
        <v>471</v>
      </c>
      <c r="D178" s="217"/>
      <c r="E178" s="217"/>
      <c r="F178" s="217"/>
      <c r="G178" s="217"/>
      <c r="H178" s="217"/>
      <c r="I178" s="217"/>
      <c r="J178" s="217"/>
      <c r="K178" s="217"/>
      <c r="L178" s="217"/>
      <c r="M178" s="217"/>
      <c r="N178" s="217"/>
      <c r="O178" s="217"/>
      <c r="P178" s="217"/>
      <c r="Q178" s="217"/>
      <c r="R178" s="217"/>
      <c r="S178" s="217"/>
      <c r="T178" s="217"/>
      <c r="U178" s="217"/>
      <c r="V178" s="217"/>
      <c r="W178" s="217"/>
      <c r="X178" s="217"/>
      <c r="Y178" s="217"/>
      <c r="Z178" s="217"/>
      <c r="AA178" s="217"/>
      <c r="AB178" s="218"/>
      <c r="AC178" s="207" t="s">
        <v>472</v>
      </c>
      <c r="AD178" s="208"/>
      <c r="AE178" s="208"/>
      <c r="AF178" s="208"/>
      <c r="AG178" s="17"/>
      <c r="AH178" s="17"/>
      <c r="AI178" s="17"/>
      <c r="AJ178" s="17"/>
      <c r="AK178" s="17"/>
      <c r="AL178" s="17"/>
    </row>
    <row r="179" spans="1:38" hidden="1">
      <c r="A179" s="202" t="s">
        <v>323</v>
      </c>
      <c r="B179" s="203"/>
      <c r="C179" s="216" t="s">
        <v>473</v>
      </c>
      <c r="D179" s="217"/>
      <c r="E179" s="217"/>
      <c r="F179" s="217"/>
      <c r="G179" s="217"/>
      <c r="H179" s="217"/>
      <c r="I179" s="217"/>
      <c r="J179" s="217"/>
      <c r="K179" s="217"/>
      <c r="L179" s="217"/>
      <c r="M179" s="217"/>
      <c r="N179" s="217"/>
      <c r="O179" s="217"/>
      <c r="P179" s="217"/>
      <c r="Q179" s="217"/>
      <c r="R179" s="217"/>
      <c r="S179" s="217"/>
      <c r="T179" s="217"/>
      <c r="U179" s="217"/>
      <c r="V179" s="217"/>
      <c r="W179" s="217"/>
      <c r="X179" s="217"/>
      <c r="Y179" s="217"/>
      <c r="Z179" s="217"/>
      <c r="AA179" s="217"/>
      <c r="AB179" s="218"/>
      <c r="AC179" s="207" t="s">
        <v>474</v>
      </c>
      <c r="AD179" s="208"/>
      <c r="AE179" s="208"/>
      <c r="AF179" s="208"/>
      <c r="AG179" s="17"/>
      <c r="AH179" s="17"/>
      <c r="AI179" s="17"/>
      <c r="AJ179" s="17"/>
      <c r="AK179" s="17"/>
      <c r="AL179" s="17"/>
    </row>
    <row r="180" spans="1:38" hidden="1">
      <c r="A180" s="202" t="s">
        <v>326</v>
      </c>
      <c r="B180" s="203"/>
      <c r="C180" s="216" t="s">
        <v>475</v>
      </c>
      <c r="D180" s="217"/>
      <c r="E180" s="217"/>
      <c r="F180" s="217"/>
      <c r="G180" s="217"/>
      <c r="H180" s="217"/>
      <c r="I180" s="217"/>
      <c r="J180" s="217"/>
      <c r="K180" s="217"/>
      <c r="L180" s="217"/>
      <c r="M180" s="217"/>
      <c r="N180" s="217"/>
      <c r="O180" s="217"/>
      <c r="P180" s="217"/>
      <c r="Q180" s="217"/>
      <c r="R180" s="217"/>
      <c r="S180" s="217"/>
      <c r="T180" s="217"/>
      <c r="U180" s="217"/>
      <c r="V180" s="217"/>
      <c r="W180" s="217"/>
      <c r="X180" s="217"/>
      <c r="Y180" s="217"/>
      <c r="Z180" s="217"/>
      <c r="AA180" s="217"/>
      <c r="AB180" s="218"/>
      <c r="AC180" s="207" t="s">
        <v>476</v>
      </c>
      <c r="AD180" s="208"/>
      <c r="AE180" s="208"/>
      <c r="AF180" s="208"/>
      <c r="AG180" s="17"/>
      <c r="AH180" s="17"/>
      <c r="AI180" s="17"/>
      <c r="AJ180" s="17"/>
      <c r="AK180" s="17"/>
      <c r="AL180" s="17"/>
    </row>
    <row r="181" spans="1:38" hidden="1">
      <c r="A181" s="209" t="s">
        <v>329</v>
      </c>
      <c r="B181" s="210"/>
      <c r="C181" s="219" t="s">
        <v>477</v>
      </c>
      <c r="D181" s="220"/>
      <c r="E181" s="220"/>
      <c r="F181" s="220"/>
      <c r="G181" s="220"/>
      <c r="H181" s="220"/>
      <c r="I181" s="220"/>
      <c r="J181" s="220"/>
      <c r="K181" s="220"/>
      <c r="L181" s="220"/>
      <c r="M181" s="220"/>
      <c r="N181" s="220"/>
      <c r="O181" s="220"/>
      <c r="P181" s="220"/>
      <c r="Q181" s="220"/>
      <c r="R181" s="220"/>
      <c r="S181" s="220"/>
      <c r="T181" s="220"/>
      <c r="U181" s="220"/>
      <c r="V181" s="220"/>
      <c r="W181" s="220"/>
      <c r="X181" s="220"/>
      <c r="Y181" s="220"/>
      <c r="Z181" s="220"/>
      <c r="AA181" s="220"/>
      <c r="AB181" s="221"/>
      <c r="AC181" s="214" t="s">
        <v>478</v>
      </c>
      <c r="AD181" s="215"/>
      <c r="AE181" s="215"/>
      <c r="AF181" s="215"/>
      <c r="AG181" s="17"/>
      <c r="AH181" s="17"/>
      <c r="AI181" s="17"/>
      <c r="AJ181" s="17"/>
      <c r="AK181" s="17"/>
      <c r="AL181" s="17"/>
    </row>
    <row r="182" spans="1:38" hidden="1">
      <c r="A182" s="202" t="s">
        <v>332</v>
      </c>
      <c r="B182" s="203"/>
      <c r="C182" s="216" t="s">
        <v>479</v>
      </c>
      <c r="D182" s="217"/>
      <c r="E182" s="217"/>
      <c r="F182" s="217"/>
      <c r="G182" s="217"/>
      <c r="H182" s="217"/>
      <c r="I182" s="217"/>
      <c r="J182" s="217"/>
      <c r="K182" s="217"/>
      <c r="L182" s="217"/>
      <c r="M182" s="217"/>
      <c r="N182" s="217"/>
      <c r="O182" s="217"/>
      <c r="P182" s="217"/>
      <c r="Q182" s="217"/>
      <c r="R182" s="217"/>
      <c r="S182" s="217"/>
      <c r="T182" s="217"/>
      <c r="U182" s="217"/>
      <c r="V182" s="217"/>
      <c r="W182" s="217"/>
      <c r="X182" s="217"/>
      <c r="Y182" s="217"/>
      <c r="Z182" s="217"/>
      <c r="AA182" s="217"/>
      <c r="AB182" s="218"/>
      <c r="AC182" s="207" t="s">
        <v>480</v>
      </c>
      <c r="AD182" s="208"/>
      <c r="AE182" s="208"/>
      <c r="AF182" s="208"/>
      <c r="AG182" s="17"/>
      <c r="AH182" s="17"/>
      <c r="AI182" s="17"/>
      <c r="AJ182" s="17"/>
      <c r="AK182" s="17"/>
      <c r="AL182" s="17"/>
    </row>
    <row r="183" spans="1:38" hidden="1">
      <c r="A183" s="202" t="s">
        <v>335</v>
      </c>
      <c r="B183" s="203"/>
      <c r="C183" s="204" t="s">
        <v>481</v>
      </c>
      <c r="D183" s="205"/>
      <c r="E183" s="205"/>
      <c r="F183" s="205"/>
      <c r="G183" s="205"/>
      <c r="H183" s="205"/>
      <c r="I183" s="205"/>
      <c r="J183" s="205"/>
      <c r="K183" s="205"/>
      <c r="L183" s="205"/>
      <c r="M183" s="205"/>
      <c r="N183" s="205"/>
      <c r="O183" s="205"/>
      <c r="P183" s="205"/>
      <c r="Q183" s="205"/>
      <c r="R183" s="205"/>
      <c r="S183" s="205"/>
      <c r="T183" s="205"/>
      <c r="U183" s="205"/>
      <c r="V183" s="205"/>
      <c r="W183" s="205"/>
      <c r="X183" s="205"/>
      <c r="Y183" s="205"/>
      <c r="Z183" s="205"/>
      <c r="AA183" s="205"/>
      <c r="AB183" s="206"/>
      <c r="AC183" s="207" t="s">
        <v>482</v>
      </c>
      <c r="AD183" s="208"/>
      <c r="AE183" s="208"/>
      <c r="AF183" s="208"/>
      <c r="AG183" s="17"/>
      <c r="AH183" s="17"/>
      <c r="AI183" s="17"/>
      <c r="AJ183" s="17"/>
      <c r="AK183" s="17"/>
      <c r="AL183" s="17"/>
    </row>
    <row r="184" spans="1:38" hidden="1">
      <c r="A184" s="202" t="s">
        <v>338</v>
      </c>
      <c r="B184" s="203"/>
      <c r="C184" s="216" t="s">
        <v>483</v>
      </c>
      <c r="D184" s="217"/>
      <c r="E184" s="217"/>
      <c r="F184" s="217"/>
      <c r="G184" s="217"/>
      <c r="H184" s="217"/>
      <c r="I184" s="217"/>
      <c r="J184" s="217"/>
      <c r="K184" s="217"/>
      <c r="L184" s="217"/>
      <c r="M184" s="217"/>
      <c r="N184" s="217"/>
      <c r="O184" s="217"/>
      <c r="P184" s="217"/>
      <c r="Q184" s="217"/>
      <c r="R184" s="217"/>
      <c r="S184" s="217"/>
      <c r="T184" s="217"/>
      <c r="U184" s="217"/>
      <c r="V184" s="217"/>
      <c r="W184" s="217"/>
      <c r="X184" s="217"/>
      <c r="Y184" s="217"/>
      <c r="Z184" s="217"/>
      <c r="AA184" s="217"/>
      <c r="AB184" s="218"/>
      <c r="AC184" s="207" t="s">
        <v>484</v>
      </c>
      <c r="AD184" s="208"/>
      <c r="AE184" s="208"/>
      <c r="AF184" s="208"/>
      <c r="AG184" s="17"/>
      <c r="AH184" s="17"/>
      <c r="AI184" s="17"/>
      <c r="AJ184" s="17"/>
      <c r="AK184" s="17"/>
      <c r="AL184" s="17"/>
    </row>
    <row r="185" spans="1:38" hidden="1">
      <c r="A185" s="202" t="s">
        <v>341</v>
      </c>
      <c r="B185" s="203"/>
      <c r="C185" s="216" t="s">
        <v>485</v>
      </c>
      <c r="D185" s="217"/>
      <c r="E185" s="217"/>
      <c r="F185" s="217"/>
      <c r="G185" s="217"/>
      <c r="H185" s="217"/>
      <c r="I185" s="217"/>
      <c r="J185" s="217"/>
      <c r="K185" s="217"/>
      <c r="L185" s="217"/>
      <c r="M185" s="217"/>
      <c r="N185" s="217"/>
      <c r="O185" s="217"/>
      <c r="P185" s="217"/>
      <c r="Q185" s="217"/>
      <c r="R185" s="217"/>
      <c r="S185" s="217"/>
      <c r="T185" s="217"/>
      <c r="U185" s="217"/>
      <c r="V185" s="217"/>
      <c r="W185" s="217"/>
      <c r="X185" s="217"/>
      <c r="Y185" s="217"/>
      <c r="Z185" s="217"/>
      <c r="AA185" s="217"/>
      <c r="AB185" s="218"/>
      <c r="AC185" s="207" t="s">
        <v>486</v>
      </c>
      <c r="AD185" s="208"/>
      <c r="AE185" s="208"/>
      <c r="AF185" s="208"/>
      <c r="AG185" s="17"/>
      <c r="AH185" s="17"/>
      <c r="AI185" s="17"/>
      <c r="AJ185" s="17"/>
      <c r="AK185" s="17"/>
      <c r="AL185" s="17"/>
    </row>
    <row r="186" spans="1:38" hidden="1">
      <c r="A186" s="209" t="s">
        <v>344</v>
      </c>
      <c r="B186" s="210"/>
      <c r="C186" s="219" t="s">
        <v>487</v>
      </c>
      <c r="D186" s="220"/>
      <c r="E186" s="220"/>
      <c r="F186" s="220"/>
      <c r="G186" s="220"/>
      <c r="H186" s="220"/>
      <c r="I186" s="220"/>
      <c r="J186" s="220"/>
      <c r="K186" s="220"/>
      <c r="L186" s="220"/>
      <c r="M186" s="220"/>
      <c r="N186" s="220"/>
      <c r="O186" s="220"/>
      <c r="P186" s="220"/>
      <c r="Q186" s="220"/>
      <c r="R186" s="220"/>
      <c r="S186" s="220"/>
      <c r="T186" s="220"/>
      <c r="U186" s="220"/>
      <c r="V186" s="220"/>
      <c r="W186" s="220"/>
      <c r="X186" s="220"/>
      <c r="Y186" s="220"/>
      <c r="Z186" s="220"/>
      <c r="AA186" s="220"/>
      <c r="AB186" s="221"/>
      <c r="AC186" s="214" t="s">
        <v>488</v>
      </c>
      <c r="AD186" s="215"/>
      <c r="AE186" s="215"/>
      <c r="AF186" s="215"/>
      <c r="AG186" s="17"/>
      <c r="AH186" s="17"/>
      <c r="AI186" s="17"/>
      <c r="AJ186" s="17"/>
      <c r="AK186" s="17"/>
      <c r="AL186" s="17"/>
    </row>
    <row r="187" spans="1:38" hidden="1">
      <c r="A187" s="202" t="s">
        <v>347</v>
      </c>
      <c r="B187" s="203"/>
      <c r="C187" s="204" t="s">
        <v>489</v>
      </c>
      <c r="D187" s="205"/>
      <c r="E187" s="205"/>
      <c r="F187" s="205"/>
      <c r="G187" s="205"/>
      <c r="H187" s="205"/>
      <c r="I187" s="205"/>
      <c r="J187" s="205"/>
      <c r="K187" s="205"/>
      <c r="L187" s="205"/>
      <c r="M187" s="205"/>
      <c r="N187" s="205"/>
      <c r="O187" s="205"/>
      <c r="P187" s="205"/>
      <c r="Q187" s="205"/>
      <c r="R187" s="205"/>
      <c r="S187" s="205"/>
      <c r="T187" s="205"/>
      <c r="U187" s="205"/>
      <c r="V187" s="205"/>
      <c r="W187" s="205"/>
      <c r="X187" s="205"/>
      <c r="Y187" s="205"/>
      <c r="Z187" s="205"/>
      <c r="AA187" s="205"/>
      <c r="AB187" s="206"/>
      <c r="AC187" s="207" t="s">
        <v>490</v>
      </c>
      <c r="AD187" s="208"/>
      <c r="AE187" s="208"/>
      <c r="AF187" s="208"/>
      <c r="AG187" s="17"/>
      <c r="AH187" s="17"/>
      <c r="AI187" s="17"/>
      <c r="AJ187" s="17"/>
      <c r="AK187" s="17"/>
      <c r="AL187" s="17"/>
    </row>
    <row r="188" spans="1:38" hidden="1">
      <c r="A188" s="209" t="s">
        <v>350</v>
      </c>
      <c r="B188" s="210"/>
      <c r="C188" s="219" t="s">
        <v>491</v>
      </c>
      <c r="D188" s="220"/>
      <c r="E188" s="220"/>
      <c r="F188" s="220"/>
      <c r="G188" s="220"/>
      <c r="H188" s="220"/>
      <c r="I188" s="220"/>
      <c r="J188" s="220"/>
      <c r="K188" s="220"/>
      <c r="L188" s="220"/>
      <c r="M188" s="220"/>
      <c r="N188" s="220"/>
      <c r="O188" s="220"/>
      <c r="P188" s="220"/>
      <c r="Q188" s="220"/>
      <c r="R188" s="220"/>
      <c r="S188" s="220"/>
      <c r="T188" s="220"/>
      <c r="U188" s="220"/>
      <c r="V188" s="220"/>
      <c r="W188" s="220"/>
      <c r="X188" s="220"/>
      <c r="Y188" s="220"/>
      <c r="Z188" s="220"/>
      <c r="AA188" s="220"/>
      <c r="AB188" s="221"/>
      <c r="AC188" s="214" t="s">
        <v>492</v>
      </c>
      <c r="AD188" s="215"/>
      <c r="AE188" s="215"/>
      <c r="AF188" s="215"/>
      <c r="AG188" s="17">
        <v>0</v>
      </c>
      <c r="AH188" s="17">
        <v>0</v>
      </c>
      <c r="AI188" s="17"/>
      <c r="AJ188" s="17"/>
      <c r="AK188" s="17"/>
      <c r="AL188" s="17"/>
    </row>
    <row r="189" spans="1:38" hidden="1">
      <c r="A189" s="222" t="s">
        <v>0</v>
      </c>
      <c r="B189" s="223"/>
      <c r="C189" s="224" t="s">
        <v>1</v>
      </c>
      <c r="D189" s="225"/>
      <c r="E189" s="225"/>
      <c r="F189" s="225"/>
      <c r="G189" s="225"/>
      <c r="H189" s="225"/>
      <c r="I189" s="225"/>
      <c r="J189" s="225"/>
      <c r="K189" s="225"/>
      <c r="L189" s="225"/>
      <c r="M189" s="225"/>
      <c r="N189" s="225"/>
      <c r="O189" s="225"/>
      <c r="P189" s="225"/>
      <c r="Q189" s="225"/>
      <c r="R189" s="225"/>
      <c r="S189" s="225"/>
      <c r="T189" s="225"/>
      <c r="U189" s="225"/>
      <c r="V189" s="225"/>
      <c r="W189" s="225"/>
      <c r="X189" s="225"/>
      <c r="Y189" s="225"/>
      <c r="Z189" s="225"/>
      <c r="AA189" s="225"/>
      <c r="AB189" s="225"/>
      <c r="AC189" s="19"/>
      <c r="AG189" s="17"/>
      <c r="AH189" s="17"/>
      <c r="AI189" s="17"/>
      <c r="AJ189" s="17"/>
      <c r="AK189" s="17"/>
      <c r="AL189" s="17"/>
    </row>
    <row r="190" spans="1:38" ht="15.75" hidden="1">
      <c r="A190" s="18">
        <v>61</v>
      </c>
      <c r="C190" s="198" t="s">
        <v>493</v>
      </c>
      <c r="D190" s="199"/>
      <c r="E190" s="199"/>
      <c r="F190" s="199"/>
      <c r="G190" s="199"/>
      <c r="H190" s="199"/>
      <c r="I190" s="199"/>
      <c r="J190" s="199"/>
      <c r="K190" s="199"/>
      <c r="L190" s="18"/>
      <c r="N190" s="198"/>
      <c r="O190" s="199"/>
      <c r="P190" s="199"/>
      <c r="Q190" s="199"/>
      <c r="R190" s="199"/>
      <c r="S190" s="199"/>
      <c r="T190" s="199"/>
      <c r="U190" s="199"/>
      <c r="V190" s="199"/>
      <c r="W190" s="18"/>
      <c r="Y190" s="198"/>
      <c r="Z190" s="199"/>
      <c r="AA190" s="199"/>
      <c r="AB190" s="199"/>
      <c r="AC190" s="19"/>
      <c r="AG190" s="17"/>
      <c r="AH190" s="17"/>
      <c r="AI190" s="17"/>
      <c r="AJ190" s="17"/>
      <c r="AK190" s="17"/>
      <c r="AL190" s="17"/>
    </row>
    <row r="191" spans="1:38" hidden="1">
      <c r="A191" s="171" t="s">
        <v>284</v>
      </c>
      <c r="B191" s="196"/>
      <c r="C191" s="226" t="s">
        <v>494</v>
      </c>
      <c r="D191" s="227"/>
      <c r="E191" s="227"/>
      <c r="F191" s="227"/>
      <c r="G191" s="227"/>
      <c r="H191" s="227"/>
      <c r="I191" s="227"/>
      <c r="J191" s="227"/>
      <c r="K191" s="227"/>
      <c r="L191" s="227"/>
      <c r="M191" s="227"/>
      <c r="N191" s="227"/>
      <c r="O191" s="227"/>
      <c r="P191" s="227"/>
      <c r="Q191" s="227"/>
      <c r="R191" s="227"/>
      <c r="S191" s="227"/>
      <c r="T191" s="227"/>
      <c r="U191" s="227"/>
      <c r="V191" s="227"/>
      <c r="W191" s="227"/>
      <c r="X191" s="227"/>
      <c r="Y191" s="227"/>
      <c r="Z191" s="227"/>
      <c r="AA191" s="227"/>
      <c r="AB191" s="228"/>
      <c r="AC191" s="179" t="s">
        <v>495</v>
      </c>
      <c r="AD191" s="180"/>
      <c r="AE191" s="180"/>
      <c r="AF191" s="180"/>
      <c r="AG191" s="17"/>
      <c r="AH191" s="17"/>
      <c r="AI191" s="17"/>
      <c r="AJ191" s="17"/>
      <c r="AK191" s="17"/>
      <c r="AL191" s="17"/>
    </row>
    <row r="192" spans="1:38" hidden="1">
      <c r="A192" s="171" t="s">
        <v>287</v>
      </c>
      <c r="B192" s="196"/>
      <c r="C192" s="190" t="s">
        <v>496</v>
      </c>
      <c r="D192" s="191"/>
      <c r="E192" s="191"/>
      <c r="F192" s="191"/>
      <c r="G192" s="191"/>
      <c r="H192" s="191"/>
      <c r="I192" s="191"/>
      <c r="J192" s="191"/>
      <c r="K192" s="191"/>
      <c r="L192" s="191"/>
      <c r="M192" s="191"/>
      <c r="N192" s="191"/>
      <c r="O192" s="191"/>
      <c r="P192" s="191"/>
      <c r="Q192" s="191"/>
      <c r="R192" s="191"/>
      <c r="S192" s="191"/>
      <c r="T192" s="191"/>
      <c r="U192" s="191"/>
      <c r="V192" s="191"/>
      <c r="W192" s="191"/>
      <c r="X192" s="191"/>
      <c r="Y192" s="191"/>
      <c r="Z192" s="191"/>
      <c r="AA192" s="191"/>
      <c r="AB192" s="192"/>
      <c r="AC192" s="179" t="s">
        <v>497</v>
      </c>
      <c r="AD192" s="180"/>
      <c r="AE192" s="180"/>
      <c r="AF192" s="180"/>
      <c r="AG192" s="17"/>
      <c r="AH192" s="17"/>
      <c r="AI192" s="17"/>
      <c r="AJ192" s="17"/>
      <c r="AK192" s="17"/>
      <c r="AL192" s="17"/>
    </row>
    <row r="193" spans="1:38" hidden="1">
      <c r="A193" s="171" t="s">
        <v>290</v>
      </c>
      <c r="B193" s="196"/>
      <c r="C193" s="226" t="s">
        <v>498</v>
      </c>
      <c r="D193" s="227"/>
      <c r="E193" s="227"/>
      <c r="F193" s="227"/>
      <c r="G193" s="227"/>
      <c r="H193" s="227"/>
      <c r="I193" s="227"/>
      <c r="J193" s="227"/>
      <c r="K193" s="227"/>
      <c r="L193" s="227"/>
      <c r="M193" s="227"/>
      <c r="N193" s="227"/>
      <c r="O193" s="227"/>
      <c r="P193" s="227"/>
      <c r="Q193" s="227"/>
      <c r="R193" s="227"/>
      <c r="S193" s="227"/>
      <c r="T193" s="227"/>
      <c r="U193" s="227"/>
      <c r="V193" s="227"/>
      <c r="W193" s="227"/>
      <c r="X193" s="227"/>
      <c r="Y193" s="227"/>
      <c r="Z193" s="227"/>
      <c r="AA193" s="227"/>
      <c r="AB193" s="228"/>
      <c r="AC193" s="179" t="s">
        <v>499</v>
      </c>
      <c r="AD193" s="180"/>
      <c r="AE193" s="180"/>
      <c r="AF193" s="180"/>
      <c r="AG193" s="17"/>
      <c r="AH193" s="17"/>
      <c r="AI193" s="17"/>
      <c r="AJ193" s="17"/>
      <c r="AK193" s="17"/>
      <c r="AL193" s="17"/>
    </row>
    <row r="194" spans="1:38" hidden="1">
      <c r="A194" s="182" t="s">
        <v>293</v>
      </c>
      <c r="B194" s="197"/>
      <c r="C194" s="193" t="s">
        <v>500</v>
      </c>
      <c r="D194" s="194"/>
      <c r="E194" s="194"/>
      <c r="F194" s="194"/>
      <c r="G194" s="194"/>
      <c r="H194" s="194"/>
      <c r="I194" s="194"/>
      <c r="J194" s="194"/>
      <c r="K194" s="194"/>
      <c r="L194" s="194"/>
      <c r="M194" s="194"/>
      <c r="N194" s="194"/>
      <c r="O194" s="194"/>
      <c r="P194" s="194"/>
      <c r="Q194" s="194"/>
      <c r="R194" s="194"/>
      <c r="S194" s="194"/>
      <c r="T194" s="194"/>
      <c r="U194" s="194"/>
      <c r="V194" s="194"/>
      <c r="W194" s="194"/>
      <c r="X194" s="194"/>
      <c r="Y194" s="194"/>
      <c r="Z194" s="194"/>
      <c r="AA194" s="194"/>
      <c r="AB194" s="195"/>
      <c r="AC194" s="184" t="s">
        <v>501</v>
      </c>
      <c r="AD194" s="185"/>
      <c r="AE194" s="185"/>
      <c r="AF194" s="185"/>
      <c r="AG194" s="17"/>
      <c r="AH194" s="17"/>
      <c r="AI194" s="17"/>
      <c r="AJ194" s="17"/>
      <c r="AK194" s="17"/>
      <c r="AL194" s="17"/>
    </row>
    <row r="195" spans="1:38" hidden="1">
      <c r="A195" s="171" t="s">
        <v>296</v>
      </c>
      <c r="B195" s="196"/>
      <c r="C195" s="190" t="s">
        <v>502</v>
      </c>
      <c r="D195" s="191"/>
      <c r="E195" s="191"/>
      <c r="F195" s="191"/>
      <c r="G195" s="191"/>
      <c r="H195" s="191"/>
      <c r="I195" s="191"/>
      <c r="J195" s="191"/>
      <c r="K195" s="191"/>
      <c r="L195" s="191"/>
      <c r="M195" s="191"/>
      <c r="N195" s="191"/>
      <c r="O195" s="191"/>
      <c r="P195" s="191"/>
      <c r="Q195" s="191"/>
      <c r="R195" s="191"/>
      <c r="S195" s="191"/>
      <c r="T195" s="191"/>
      <c r="U195" s="191"/>
      <c r="V195" s="191"/>
      <c r="W195" s="191"/>
      <c r="X195" s="191"/>
      <c r="Y195" s="191"/>
      <c r="Z195" s="191"/>
      <c r="AA195" s="191"/>
      <c r="AB195" s="192"/>
      <c r="AC195" s="179" t="s">
        <v>503</v>
      </c>
      <c r="AD195" s="180"/>
      <c r="AE195" s="180"/>
      <c r="AF195" s="180"/>
      <c r="AG195" s="17"/>
      <c r="AH195" s="17"/>
      <c r="AI195" s="17"/>
      <c r="AJ195" s="17"/>
      <c r="AK195" s="17"/>
      <c r="AL195" s="17"/>
    </row>
    <row r="196" spans="1:38" hidden="1">
      <c r="A196" s="171" t="s">
        <v>299</v>
      </c>
      <c r="B196" s="196"/>
      <c r="C196" s="226" t="s">
        <v>504</v>
      </c>
      <c r="D196" s="227"/>
      <c r="E196" s="227"/>
      <c r="F196" s="227"/>
      <c r="G196" s="227"/>
      <c r="H196" s="227"/>
      <c r="I196" s="227"/>
      <c r="J196" s="227"/>
      <c r="K196" s="227"/>
      <c r="L196" s="227"/>
      <c r="M196" s="227"/>
      <c r="N196" s="227"/>
      <c r="O196" s="227"/>
      <c r="P196" s="227"/>
      <c r="Q196" s="227"/>
      <c r="R196" s="227"/>
      <c r="S196" s="227"/>
      <c r="T196" s="227"/>
      <c r="U196" s="227"/>
      <c r="V196" s="227"/>
      <c r="W196" s="227"/>
      <c r="X196" s="227"/>
      <c r="Y196" s="227"/>
      <c r="Z196" s="227"/>
      <c r="AA196" s="227"/>
      <c r="AB196" s="228"/>
      <c r="AC196" s="179" t="s">
        <v>505</v>
      </c>
      <c r="AD196" s="180"/>
      <c r="AE196" s="180"/>
      <c r="AF196" s="180"/>
      <c r="AG196" s="17"/>
      <c r="AH196" s="17"/>
      <c r="AI196" s="17"/>
      <c r="AJ196" s="17"/>
      <c r="AK196" s="17"/>
      <c r="AL196" s="17"/>
    </row>
    <row r="197" spans="1:38" hidden="1">
      <c r="A197" s="171" t="s">
        <v>302</v>
      </c>
      <c r="B197" s="196"/>
      <c r="C197" s="190" t="s">
        <v>506</v>
      </c>
      <c r="D197" s="191"/>
      <c r="E197" s="191"/>
      <c r="F197" s="191"/>
      <c r="G197" s="191"/>
      <c r="H197" s="191"/>
      <c r="I197" s="191"/>
      <c r="J197" s="191"/>
      <c r="K197" s="191"/>
      <c r="L197" s="191"/>
      <c r="M197" s="191"/>
      <c r="N197" s="191"/>
      <c r="O197" s="191"/>
      <c r="P197" s="191"/>
      <c r="Q197" s="191"/>
      <c r="R197" s="191"/>
      <c r="S197" s="191"/>
      <c r="T197" s="191"/>
      <c r="U197" s="191"/>
      <c r="V197" s="191"/>
      <c r="W197" s="191"/>
      <c r="X197" s="191"/>
      <c r="Y197" s="191"/>
      <c r="Z197" s="191"/>
      <c r="AA197" s="191"/>
      <c r="AB197" s="192"/>
      <c r="AC197" s="179" t="s">
        <v>507</v>
      </c>
      <c r="AD197" s="180"/>
      <c r="AE197" s="180"/>
      <c r="AF197" s="180"/>
      <c r="AG197" s="17"/>
      <c r="AH197" s="17"/>
      <c r="AI197" s="17"/>
      <c r="AJ197" s="17"/>
      <c r="AK197" s="17"/>
      <c r="AL197" s="17"/>
    </row>
    <row r="198" spans="1:38" hidden="1">
      <c r="A198" s="171" t="s">
        <v>305</v>
      </c>
      <c r="B198" s="196"/>
      <c r="C198" s="226" t="s">
        <v>508</v>
      </c>
      <c r="D198" s="227"/>
      <c r="E198" s="227"/>
      <c r="F198" s="227"/>
      <c r="G198" s="227"/>
      <c r="H198" s="227"/>
      <c r="I198" s="227"/>
      <c r="J198" s="227"/>
      <c r="K198" s="227"/>
      <c r="L198" s="227"/>
      <c r="M198" s="227"/>
      <c r="N198" s="227"/>
      <c r="O198" s="227"/>
      <c r="P198" s="227"/>
      <c r="Q198" s="227"/>
      <c r="R198" s="227"/>
      <c r="S198" s="227"/>
      <c r="T198" s="227"/>
      <c r="U198" s="227"/>
      <c r="V198" s="227"/>
      <c r="W198" s="227"/>
      <c r="X198" s="227"/>
      <c r="Y198" s="227"/>
      <c r="Z198" s="227"/>
      <c r="AA198" s="227"/>
      <c r="AB198" s="228"/>
      <c r="AC198" s="179" t="s">
        <v>509</v>
      </c>
      <c r="AD198" s="180"/>
      <c r="AE198" s="180"/>
      <c r="AF198" s="180"/>
      <c r="AG198" s="17"/>
      <c r="AH198" s="17"/>
      <c r="AI198" s="17"/>
      <c r="AJ198" s="17"/>
      <c r="AK198" s="17"/>
      <c r="AL198" s="17"/>
    </row>
    <row r="199" spans="1:38">
      <c r="A199" s="182" t="s">
        <v>308</v>
      </c>
      <c r="B199" s="197"/>
      <c r="C199" s="229" t="s">
        <v>510</v>
      </c>
      <c r="D199" s="230"/>
      <c r="E199" s="230"/>
      <c r="F199" s="230"/>
      <c r="G199" s="230"/>
      <c r="H199" s="230"/>
      <c r="I199" s="230"/>
      <c r="J199" s="230"/>
      <c r="K199" s="230"/>
      <c r="L199" s="230"/>
      <c r="M199" s="230"/>
      <c r="N199" s="230"/>
      <c r="O199" s="230"/>
      <c r="P199" s="230"/>
      <c r="Q199" s="230"/>
      <c r="R199" s="230"/>
      <c r="S199" s="230"/>
      <c r="T199" s="230"/>
      <c r="U199" s="230"/>
      <c r="V199" s="230"/>
      <c r="W199" s="230"/>
      <c r="X199" s="230"/>
      <c r="Y199" s="230"/>
      <c r="Z199" s="230"/>
      <c r="AA199" s="230"/>
      <c r="AB199" s="231"/>
      <c r="AC199" s="184" t="s">
        <v>511</v>
      </c>
      <c r="AD199" s="185"/>
      <c r="AE199" s="185"/>
      <c r="AF199" s="185"/>
      <c r="AG199" s="17"/>
      <c r="AH199" s="17"/>
      <c r="AI199" s="17"/>
      <c r="AJ199" s="17"/>
      <c r="AK199" s="17"/>
      <c r="AL199" s="17"/>
    </row>
    <row r="200" spans="1:38">
      <c r="A200" s="171" t="s">
        <v>311</v>
      </c>
      <c r="B200" s="196"/>
      <c r="C200" s="179" t="s">
        <v>512</v>
      </c>
      <c r="D200" s="180"/>
      <c r="E200" s="180"/>
      <c r="F200" s="180"/>
      <c r="G200" s="180"/>
      <c r="H200" s="180"/>
      <c r="I200" s="180"/>
      <c r="J200" s="180"/>
      <c r="K200" s="180"/>
      <c r="L200" s="180"/>
      <c r="M200" s="180"/>
      <c r="N200" s="180"/>
      <c r="O200" s="180"/>
      <c r="P200" s="180"/>
      <c r="Q200" s="180"/>
      <c r="R200" s="180"/>
      <c r="S200" s="180"/>
      <c r="T200" s="180"/>
      <c r="U200" s="180"/>
      <c r="V200" s="180"/>
      <c r="W200" s="180"/>
      <c r="X200" s="180"/>
      <c r="Y200" s="180"/>
      <c r="Z200" s="180"/>
      <c r="AA200" s="180"/>
      <c r="AB200" s="181"/>
      <c r="AC200" s="179" t="s">
        <v>513</v>
      </c>
      <c r="AD200" s="180"/>
      <c r="AE200" s="180"/>
      <c r="AF200" s="180"/>
      <c r="AG200" s="17">
        <v>2422</v>
      </c>
      <c r="AH200" s="17">
        <v>2422</v>
      </c>
      <c r="AI200" s="17">
        <v>2422</v>
      </c>
      <c r="AJ200" s="17">
        <v>2422</v>
      </c>
      <c r="AK200" s="17">
        <v>2422</v>
      </c>
      <c r="AL200" s="17"/>
    </row>
    <row r="201" spans="1:38">
      <c r="A201" s="171" t="s">
        <v>314</v>
      </c>
      <c r="B201" s="196"/>
      <c r="C201" s="179" t="s">
        <v>514</v>
      </c>
      <c r="D201" s="180"/>
      <c r="E201" s="180"/>
      <c r="F201" s="180"/>
      <c r="G201" s="180"/>
      <c r="H201" s="180"/>
      <c r="I201" s="180"/>
      <c r="J201" s="180"/>
      <c r="K201" s="180"/>
      <c r="L201" s="180"/>
      <c r="M201" s="180"/>
      <c r="N201" s="180"/>
      <c r="O201" s="180"/>
      <c r="P201" s="180"/>
      <c r="Q201" s="180"/>
      <c r="R201" s="180"/>
      <c r="S201" s="180"/>
      <c r="T201" s="180"/>
      <c r="U201" s="180"/>
      <c r="V201" s="180"/>
      <c r="W201" s="180"/>
      <c r="X201" s="180"/>
      <c r="Y201" s="180"/>
      <c r="Z201" s="180"/>
      <c r="AA201" s="180"/>
      <c r="AB201" s="181"/>
      <c r="AC201" s="179" t="s">
        <v>515</v>
      </c>
      <c r="AD201" s="180"/>
      <c r="AE201" s="180"/>
      <c r="AF201" s="180"/>
      <c r="AG201" s="17"/>
      <c r="AH201" s="17"/>
      <c r="AI201" s="17"/>
      <c r="AJ201" s="17"/>
      <c r="AK201" s="17"/>
      <c r="AL201" s="17"/>
    </row>
    <row r="202" spans="1:38">
      <c r="A202" s="182" t="s">
        <v>317</v>
      </c>
      <c r="B202" s="197"/>
      <c r="C202" s="184" t="s">
        <v>516</v>
      </c>
      <c r="D202" s="185"/>
      <c r="E202" s="185"/>
      <c r="F202" s="185"/>
      <c r="G202" s="185"/>
      <c r="H202" s="185"/>
      <c r="I202" s="185"/>
      <c r="J202" s="185"/>
      <c r="K202" s="185"/>
      <c r="L202" s="185"/>
      <c r="M202" s="185"/>
      <c r="N202" s="185"/>
      <c r="O202" s="185"/>
      <c r="P202" s="185"/>
      <c r="Q202" s="185"/>
      <c r="R202" s="185"/>
      <c r="S202" s="185"/>
      <c r="T202" s="185"/>
      <c r="U202" s="185"/>
      <c r="V202" s="185"/>
      <c r="W202" s="185"/>
      <c r="X202" s="185"/>
      <c r="Y202" s="185"/>
      <c r="Z202" s="185"/>
      <c r="AA202" s="185"/>
      <c r="AB202" s="186"/>
      <c r="AC202" s="184" t="s">
        <v>517</v>
      </c>
      <c r="AD202" s="185"/>
      <c r="AE202" s="185"/>
      <c r="AF202" s="185"/>
      <c r="AG202" s="17">
        <v>2422</v>
      </c>
      <c r="AH202" s="17">
        <v>2422</v>
      </c>
      <c r="AI202" s="17">
        <v>2422</v>
      </c>
      <c r="AJ202" s="17">
        <v>2422</v>
      </c>
      <c r="AK202" s="17">
        <v>2422</v>
      </c>
      <c r="AL202" s="17"/>
    </row>
    <row r="203" spans="1:38">
      <c r="A203" s="171" t="s">
        <v>320</v>
      </c>
      <c r="B203" s="196"/>
      <c r="C203" s="226" t="s">
        <v>518</v>
      </c>
      <c r="D203" s="227"/>
      <c r="E203" s="227"/>
      <c r="F203" s="227"/>
      <c r="G203" s="227"/>
      <c r="H203" s="227"/>
      <c r="I203" s="227"/>
      <c r="J203" s="227"/>
      <c r="K203" s="227"/>
      <c r="L203" s="227"/>
      <c r="M203" s="227"/>
      <c r="N203" s="227"/>
      <c r="O203" s="227"/>
      <c r="P203" s="227"/>
      <c r="Q203" s="227"/>
      <c r="R203" s="227"/>
      <c r="S203" s="227"/>
      <c r="T203" s="227"/>
      <c r="U203" s="227"/>
      <c r="V203" s="227"/>
      <c r="W203" s="227"/>
      <c r="X203" s="227"/>
      <c r="Y203" s="227"/>
      <c r="Z203" s="227"/>
      <c r="AA203" s="227"/>
      <c r="AB203" s="228"/>
      <c r="AC203" s="179" t="s">
        <v>519</v>
      </c>
      <c r="AD203" s="180"/>
      <c r="AE203" s="180"/>
      <c r="AF203" s="180"/>
      <c r="AG203" s="17"/>
      <c r="AH203" s="17"/>
      <c r="AI203" s="17"/>
      <c r="AJ203" s="17"/>
      <c r="AK203" s="17"/>
      <c r="AL203" s="17"/>
    </row>
    <row r="204" spans="1:38">
      <c r="A204" s="171" t="s">
        <v>323</v>
      </c>
      <c r="B204" s="196"/>
      <c r="C204" s="226" t="s">
        <v>520</v>
      </c>
      <c r="D204" s="227"/>
      <c r="E204" s="227"/>
      <c r="F204" s="227"/>
      <c r="G204" s="227"/>
      <c r="H204" s="227"/>
      <c r="I204" s="227"/>
      <c r="J204" s="227"/>
      <c r="K204" s="227"/>
      <c r="L204" s="227"/>
      <c r="M204" s="227"/>
      <c r="N204" s="227"/>
      <c r="O204" s="227"/>
      <c r="P204" s="227"/>
      <c r="Q204" s="227"/>
      <c r="R204" s="227"/>
      <c r="S204" s="227"/>
      <c r="T204" s="227"/>
      <c r="U204" s="227"/>
      <c r="V204" s="227"/>
      <c r="W204" s="227"/>
      <c r="X204" s="227"/>
      <c r="Y204" s="227"/>
      <c r="Z204" s="227"/>
      <c r="AA204" s="227"/>
      <c r="AB204" s="228"/>
      <c r="AC204" s="179" t="s">
        <v>521</v>
      </c>
      <c r="AD204" s="180"/>
      <c r="AE204" s="180"/>
      <c r="AF204" s="180"/>
      <c r="AG204" s="17"/>
      <c r="AH204" s="17"/>
      <c r="AI204" s="17"/>
      <c r="AJ204" s="17"/>
      <c r="AK204" s="17"/>
      <c r="AL204" s="17"/>
    </row>
    <row r="205" spans="1:38">
      <c r="A205" s="171" t="s">
        <v>326</v>
      </c>
      <c r="B205" s="196"/>
      <c r="C205" s="226" t="s">
        <v>522</v>
      </c>
      <c r="D205" s="227"/>
      <c r="E205" s="227"/>
      <c r="F205" s="227"/>
      <c r="G205" s="227"/>
      <c r="H205" s="227"/>
      <c r="I205" s="227"/>
      <c r="J205" s="227"/>
      <c r="K205" s="227"/>
      <c r="L205" s="227"/>
      <c r="M205" s="227"/>
      <c r="N205" s="227"/>
      <c r="O205" s="227"/>
      <c r="P205" s="227"/>
      <c r="Q205" s="227"/>
      <c r="R205" s="227"/>
      <c r="S205" s="227"/>
      <c r="T205" s="227"/>
      <c r="U205" s="227"/>
      <c r="V205" s="227"/>
      <c r="W205" s="227"/>
      <c r="X205" s="227"/>
      <c r="Y205" s="227"/>
      <c r="Z205" s="227"/>
      <c r="AA205" s="227"/>
      <c r="AB205" s="228"/>
      <c r="AC205" s="179" t="s">
        <v>523</v>
      </c>
      <c r="AD205" s="180"/>
      <c r="AE205" s="180"/>
      <c r="AF205" s="180"/>
      <c r="AG205" s="17">
        <v>62509</v>
      </c>
      <c r="AH205" s="17">
        <v>62509</v>
      </c>
      <c r="AI205" s="17">
        <v>63072</v>
      </c>
      <c r="AJ205" s="17">
        <v>66655</v>
      </c>
      <c r="AK205" s="17">
        <v>66655</v>
      </c>
      <c r="AL205" s="17"/>
    </row>
    <row r="206" spans="1:38">
      <c r="A206" s="171" t="s">
        <v>329</v>
      </c>
      <c r="B206" s="196"/>
      <c r="C206" s="226" t="s">
        <v>524</v>
      </c>
      <c r="D206" s="227"/>
      <c r="E206" s="227"/>
      <c r="F206" s="227"/>
      <c r="G206" s="227"/>
      <c r="H206" s="227"/>
      <c r="I206" s="227"/>
      <c r="J206" s="227"/>
      <c r="K206" s="227"/>
      <c r="L206" s="227"/>
      <c r="M206" s="227"/>
      <c r="N206" s="227"/>
      <c r="O206" s="227"/>
      <c r="P206" s="227"/>
      <c r="Q206" s="227"/>
      <c r="R206" s="227"/>
      <c r="S206" s="227"/>
      <c r="T206" s="227"/>
      <c r="U206" s="227"/>
      <c r="V206" s="227"/>
      <c r="W206" s="227"/>
      <c r="X206" s="227"/>
      <c r="Y206" s="227"/>
      <c r="Z206" s="227"/>
      <c r="AA206" s="227"/>
      <c r="AB206" s="228"/>
      <c r="AC206" s="179" t="s">
        <v>525</v>
      </c>
      <c r="AD206" s="180"/>
      <c r="AE206" s="180"/>
      <c r="AF206" s="180"/>
      <c r="AG206" s="17"/>
      <c r="AH206" s="17"/>
      <c r="AI206" s="17"/>
      <c r="AJ206" s="17"/>
      <c r="AK206" s="17"/>
      <c r="AL206" s="17"/>
    </row>
    <row r="207" spans="1:38">
      <c r="A207" s="171" t="s">
        <v>332</v>
      </c>
      <c r="B207" s="196"/>
      <c r="C207" s="190" t="s">
        <v>526</v>
      </c>
      <c r="D207" s="191"/>
      <c r="E207" s="191"/>
      <c r="F207" s="191"/>
      <c r="G207" s="191"/>
      <c r="H207" s="191"/>
      <c r="I207" s="191"/>
      <c r="J207" s="191"/>
      <c r="K207" s="191"/>
      <c r="L207" s="191"/>
      <c r="M207" s="191"/>
      <c r="N207" s="191"/>
      <c r="O207" s="191"/>
      <c r="P207" s="191"/>
      <c r="Q207" s="191"/>
      <c r="R207" s="191"/>
      <c r="S207" s="191"/>
      <c r="T207" s="191"/>
      <c r="U207" s="191"/>
      <c r="V207" s="191"/>
      <c r="W207" s="191"/>
      <c r="X207" s="191"/>
      <c r="Y207" s="191"/>
      <c r="Z207" s="191"/>
      <c r="AA207" s="191"/>
      <c r="AB207" s="192"/>
      <c r="AC207" s="179" t="s">
        <v>527</v>
      </c>
      <c r="AD207" s="180"/>
      <c r="AE207" s="180"/>
      <c r="AF207" s="180"/>
      <c r="AG207" s="17"/>
      <c r="AH207" s="17"/>
      <c r="AI207" s="17"/>
      <c r="AJ207" s="17"/>
      <c r="AK207" s="17"/>
      <c r="AL207" s="17"/>
    </row>
    <row r="208" spans="1:38">
      <c r="A208" s="182" t="s">
        <v>335</v>
      </c>
      <c r="B208" s="197"/>
      <c r="C208" s="193" t="s">
        <v>528</v>
      </c>
      <c r="D208" s="194"/>
      <c r="E208" s="194"/>
      <c r="F208" s="194"/>
      <c r="G208" s="194"/>
      <c r="H208" s="194"/>
      <c r="I208" s="194"/>
      <c r="J208" s="194"/>
      <c r="K208" s="194"/>
      <c r="L208" s="194"/>
      <c r="M208" s="194"/>
      <c r="N208" s="194"/>
      <c r="O208" s="194"/>
      <c r="P208" s="194"/>
      <c r="Q208" s="194"/>
      <c r="R208" s="194"/>
      <c r="S208" s="194"/>
      <c r="T208" s="194"/>
      <c r="U208" s="194"/>
      <c r="V208" s="194"/>
      <c r="W208" s="194"/>
      <c r="X208" s="194"/>
      <c r="Y208" s="194"/>
      <c r="Z208" s="194"/>
      <c r="AA208" s="194"/>
      <c r="AB208" s="195"/>
      <c r="AC208" s="184" t="s">
        <v>529</v>
      </c>
      <c r="AD208" s="185"/>
      <c r="AE208" s="185"/>
      <c r="AF208" s="185"/>
      <c r="AG208" s="17">
        <f>AG205+AG202</f>
        <v>64931</v>
      </c>
      <c r="AH208" s="17">
        <f>AH205+AH202</f>
        <v>64931</v>
      </c>
      <c r="AI208" s="17">
        <f>AI205+AI202</f>
        <v>65494</v>
      </c>
      <c r="AJ208" s="17">
        <f>AJ205+AJ202</f>
        <v>69077</v>
      </c>
      <c r="AK208" s="17">
        <f>AK205+AK202</f>
        <v>69077</v>
      </c>
      <c r="AL208" s="17"/>
    </row>
    <row r="209" spans="1:38">
      <c r="A209" s="171" t="s">
        <v>338</v>
      </c>
      <c r="B209" s="196"/>
      <c r="C209" s="190" t="s">
        <v>530</v>
      </c>
      <c r="D209" s="191"/>
      <c r="E209" s="191"/>
      <c r="F209" s="191"/>
      <c r="G209" s="191"/>
      <c r="H209" s="191"/>
      <c r="I209" s="191"/>
      <c r="J209" s="191"/>
      <c r="K209" s="191"/>
      <c r="L209" s="191"/>
      <c r="M209" s="191"/>
      <c r="N209" s="191"/>
      <c r="O209" s="191"/>
      <c r="P209" s="191"/>
      <c r="Q209" s="191"/>
      <c r="R209" s="191"/>
      <c r="S209" s="191"/>
      <c r="T209" s="191"/>
      <c r="U209" s="191"/>
      <c r="V209" s="191"/>
      <c r="W209" s="191"/>
      <c r="X209" s="191"/>
      <c r="Y209" s="191"/>
      <c r="Z209" s="191"/>
      <c r="AA209" s="191"/>
      <c r="AB209" s="192"/>
      <c r="AC209" s="179" t="s">
        <v>531</v>
      </c>
      <c r="AD209" s="180"/>
      <c r="AE209" s="180"/>
      <c r="AF209" s="180"/>
      <c r="AG209" s="17"/>
      <c r="AH209" s="17"/>
      <c r="AI209" s="17"/>
      <c r="AJ209" s="17"/>
      <c r="AK209" s="17"/>
      <c r="AL209" s="17"/>
    </row>
    <row r="210" spans="1:38">
      <c r="A210" s="171" t="s">
        <v>341</v>
      </c>
      <c r="B210" s="196"/>
      <c r="C210" s="190" t="s">
        <v>532</v>
      </c>
      <c r="D210" s="191"/>
      <c r="E210" s="191"/>
      <c r="F210" s="191"/>
      <c r="G210" s="191"/>
      <c r="H210" s="191"/>
      <c r="I210" s="191"/>
      <c r="J210" s="191"/>
      <c r="K210" s="191"/>
      <c r="L210" s="191"/>
      <c r="M210" s="191"/>
      <c r="N210" s="191"/>
      <c r="O210" s="191"/>
      <c r="P210" s="191"/>
      <c r="Q210" s="191"/>
      <c r="R210" s="191"/>
      <c r="S210" s="191"/>
      <c r="T210" s="191"/>
      <c r="U210" s="191"/>
      <c r="V210" s="191"/>
      <c r="W210" s="191"/>
      <c r="X210" s="191"/>
      <c r="Y210" s="191"/>
      <c r="Z210" s="191"/>
      <c r="AA210" s="191"/>
      <c r="AB210" s="192"/>
      <c r="AC210" s="179" t="s">
        <v>533</v>
      </c>
      <c r="AD210" s="180"/>
      <c r="AE210" s="180"/>
      <c r="AF210" s="180"/>
      <c r="AG210" s="17"/>
      <c r="AH210" s="17"/>
      <c r="AI210" s="17"/>
      <c r="AJ210" s="17"/>
      <c r="AK210" s="17"/>
      <c r="AL210" s="17"/>
    </row>
    <row r="211" spans="1:38">
      <c r="A211" s="171" t="s">
        <v>344</v>
      </c>
      <c r="B211" s="196"/>
      <c r="C211" s="226" t="s">
        <v>534</v>
      </c>
      <c r="D211" s="227"/>
      <c r="E211" s="227"/>
      <c r="F211" s="227"/>
      <c r="G211" s="227"/>
      <c r="H211" s="227"/>
      <c r="I211" s="227"/>
      <c r="J211" s="227"/>
      <c r="K211" s="227"/>
      <c r="L211" s="227"/>
      <c r="M211" s="227"/>
      <c r="N211" s="227"/>
      <c r="O211" s="227"/>
      <c r="P211" s="227"/>
      <c r="Q211" s="227"/>
      <c r="R211" s="227"/>
      <c r="S211" s="227"/>
      <c r="T211" s="227"/>
      <c r="U211" s="227"/>
      <c r="V211" s="227"/>
      <c r="W211" s="227"/>
      <c r="X211" s="227"/>
      <c r="Y211" s="227"/>
      <c r="Z211" s="227"/>
      <c r="AA211" s="227"/>
      <c r="AB211" s="228"/>
      <c r="AC211" s="179" t="s">
        <v>535</v>
      </c>
      <c r="AD211" s="180"/>
      <c r="AE211" s="180"/>
      <c r="AF211" s="180"/>
      <c r="AG211" s="17"/>
      <c r="AH211" s="17"/>
      <c r="AI211" s="17"/>
      <c r="AJ211" s="17"/>
      <c r="AK211" s="17"/>
      <c r="AL211" s="17"/>
    </row>
    <row r="212" spans="1:38">
      <c r="A212" s="171" t="s">
        <v>347</v>
      </c>
      <c r="B212" s="196"/>
      <c r="C212" s="226" t="s">
        <v>536</v>
      </c>
      <c r="D212" s="227"/>
      <c r="E212" s="227"/>
      <c r="F212" s="227"/>
      <c r="G212" s="227"/>
      <c r="H212" s="227"/>
      <c r="I212" s="227"/>
      <c r="J212" s="227"/>
      <c r="K212" s="227"/>
      <c r="L212" s="227"/>
      <c r="M212" s="227"/>
      <c r="N212" s="227"/>
      <c r="O212" s="227"/>
      <c r="P212" s="227"/>
      <c r="Q212" s="227"/>
      <c r="R212" s="227"/>
      <c r="S212" s="227"/>
      <c r="T212" s="227"/>
      <c r="U212" s="227"/>
      <c r="V212" s="227"/>
      <c r="W212" s="227"/>
      <c r="X212" s="227"/>
      <c r="Y212" s="227"/>
      <c r="Z212" s="227"/>
      <c r="AA212" s="227"/>
      <c r="AB212" s="228"/>
      <c r="AC212" s="179" t="s">
        <v>537</v>
      </c>
      <c r="AD212" s="180"/>
      <c r="AE212" s="180"/>
      <c r="AF212" s="180"/>
      <c r="AG212" s="17"/>
      <c r="AH212" s="17"/>
      <c r="AI212" s="17"/>
      <c r="AJ212" s="17"/>
      <c r="AK212" s="17"/>
      <c r="AL212" s="17"/>
    </row>
    <row r="213" spans="1:38">
      <c r="A213" s="182" t="s">
        <v>350</v>
      </c>
      <c r="B213" s="197"/>
      <c r="C213" s="229" t="s">
        <v>538</v>
      </c>
      <c r="D213" s="230"/>
      <c r="E213" s="230"/>
      <c r="F213" s="230"/>
      <c r="G213" s="230"/>
      <c r="H213" s="230"/>
      <c r="I213" s="230"/>
      <c r="J213" s="230"/>
      <c r="K213" s="230"/>
      <c r="L213" s="230"/>
      <c r="M213" s="230"/>
      <c r="N213" s="230"/>
      <c r="O213" s="230"/>
      <c r="P213" s="230"/>
      <c r="Q213" s="230"/>
      <c r="R213" s="230"/>
      <c r="S213" s="230"/>
      <c r="T213" s="230"/>
      <c r="U213" s="230"/>
      <c r="V213" s="230"/>
      <c r="W213" s="230"/>
      <c r="X213" s="230"/>
      <c r="Y213" s="230"/>
      <c r="Z213" s="230"/>
      <c r="AA213" s="230"/>
      <c r="AB213" s="231"/>
      <c r="AC213" s="184" t="s">
        <v>539</v>
      </c>
      <c r="AD213" s="185"/>
      <c r="AE213" s="185"/>
      <c r="AF213" s="185"/>
      <c r="AG213" s="17"/>
      <c r="AH213" s="17"/>
      <c r="AI213" s="17"/>
      <c r="AJ213" s="17"/>
      <c r="AK213" s="17"/>
      <c r="AL213" s="17"/>
    </row>
    <row r="214" spans="1:38">
      <c r="A214" s="171" t="s">
        <v>353</v>
      </c>
      <c r="B214" s="196"/>
      <c r="C214" s="190" t="s">
        <v>540</v>
      </c>
      <c r="D214" s="191"/>
      <c r="E214" s="191"/>
      <c r="F214" s="191"/>
      <c r="G214" s="191"/>
      <c r="H214" s="191"/>
      <c r="I214" s="191"/>
      <c r="J214" s="191"/>
      <c r="K214" s="191"/>
      <c r="L214" s="191"/>
      <c r="M214" s="191"/>
      <c r="N214" s="191"/>
      <c r="O214" s="191"/>
      <c r="P214" s="191"/>
      <c r="Q214" s="191"/>
      <c r="R214" s="191"/>
      <c r="S214" s="191"/>
      <c r="T214" s="191"/>
      <c r="U214" s="191"/>
      <c r="V214" s="191"/>
      <c r="W214" s="191"/>
      <c r="X214" s="191"/>
      <c r="Y214" s="191"/>
      <c r="Z214" s="191"/>
      <c r="AA214" s="191"/>
      <c r="AB214" s="192"/>
      <c r="AC214" s="179" t="s">
        <v>541</v>
      </c>
      <c r="AD214" s="180"/>
      <c r="AE214" s="180"/>
      <c r="AF214" s="180"/>
      <c r="AG214" s="17"/>
      <c r="AH214" s="17"/>
      <c r="AI214" s="17"/>
      <c r="AJ214" s="17"/>
      <c r="AK214" s="17"/>
      <c r="AL214" s="17"/>
    </row>
    <row r="215" spans="1:38">
      <c r="A215" s="182" t="s">
        <v>356</v>
      </c>
      <c r="B215" s="197"/>
      <c r="C215" s="229" t="s">
        <v>542</v>
      </c>
      <c r="D215" s="230"/>
      <c r="E215" s="230"/>
      <c r="F215" s="230"/>
      <c r="G215" s="230"/>
      <c r="H215" s="230"/>
      <c r="I215" s="230"/>
      <c r="J215" s="230"/>
      <c r="K215" s="230"/>
      <c r="L215" s="230"/>
      <c r="M215" s="230"/>
      <c r="N215" s="230"/>
      <c r="O215" s="230"/>
      <c r="P215" s="230"/>
      <c r="Q215" s="230"/>
      <c r="R215" s="230"/>
      <c r="S215" s="230"/>
      <c r="T215" s="230"/>
      <c r="U215" s="230"/>
      <c r="V215" s="230"/>
      <c r="W215" s="230"/>
      <c r="X215" s="230"/>
      <c r="Y215" s="230"/>
      <c r="Z215" s="230"/>
      <c r="AA215" s="230"/>
      <c r="AB215" s="231"/>
      <c r="AC215" s="184" t="s">
        <v>543</v>
      </c>
      <c r="AD215" s="185"/>
      <c r="AE215" s="185"/>
      <c r="AF215" s="185"/>
      <c r="AG215" s="17">
        <f>AG208</f>
        <v>64931</v>
      </c>
      <c r="AH215" s="17">
        <f>AH208</f>
        <v>64931</v>
      </c>
      <c r="AI215" s="17">
        <f>AI208</f>
        <v>65494</v>
      </c>
      <c r="AJ215" s="17">
        <f>AJ208</f>
        <v>69077</v>
      </c>
      <c r="AK215" s="17">
        <f>AK208</f>
        <v>69077</v>
      </c>
      <c r="AL215" s="17"/>
    </row>
  </sheetData>
  <mergeCells count="612">
    <mergeCell ref="A215:B215"/>
    <mergeCell ref="C215:AB215"/>
    <mergeCell ref="AC215:AF215"/>
    <mergeCell ref="A212:B212"/>
    <mergeCell ref="C212:AB212"/>
    <mergeCell ref="AC212:AF212"/>
    <mergeCell ref="A213:B213"/>
    <mergeCell ref="C213:AB213"/>
    <mergeCell ref="AC213:AF213"/>
    <mergeCell ref="A214:B214"/>
    <mergeCell ref="C214:AB214"/>
    <mergeCell ref="AC214:AF214"/>
    <mergeCell ref="A209:B209"/>
    <mergeCell ref="C209:AB209"/>
    <mergeCell ref="AC209:AF209"/>
    <mergeCell ref="A210:B210"/>
    <mergeCell ref="C210:AB210"/>
    <mergeCell ref="AC210:AF210"/>
    <mergeCell ref="A211:B211"/>
    <mergeCell ref="C211:AB211"/>
    <mergeCell ref="AC211:AF211"/>
    <mergeCell ref="A206:B206"/>
    <mergeCell ref="C206:AB206"/>
    <mergeCell ref="AC206:AF206"/>
    <mergeCell ref="A207:B207"/>
    <mergeCell ref="C207:AB207"/>
    <mergeCell ref="AC207:AF207"/>
    <mergeCell ref="A208:B208"/>
    <mergeCell ref="C208:AB208"/>
    <mergeCell ref="AC208:AF208"/>
    <mergeCell ref="A203:B203"/>
    <mergeCell ref="C203:AB203"/>
    <mergeCell ref="AC203:AF203"/>
    <mergeCell ref="A204:B204"/>
    <mergeCell ref="C204:AB204"/>
    <mergeCell ref="AC204:AF204"/>
    <mergeCell ref="A205:B205"/>
    <mergeCell ref="C205:AB205"/>
    <mergeCell ref="AC205:AF205"/>
    <mergeCell ref="A200:B200"/>
    <mergeCell ref="C200:AB200"/>
    <mergeCell ref="AC200:AF200"/>
    <mergeCell ref="A201:B201"/>
    <mergeCell ref="C201:AB201"/>
    <mergeCell ref="AC201:AF201"/>
    <mergeCell ref="A202:B202"/>
    <mergeCell ref="C202:AB202"/>
    <mergeCell ref="AC202:AF202"/>
    <mergeCell ref="A197:B197"/>
    <mergeCell ref="C197:AB197"/>
    <mergeCell ref="AC197:AF197"/>
    <mergeCell ref="A198:B198"/>
    <mergeCell ref="C198:AB198"/>
    <mergeCell ref="AC198:AF198"/>
    <mergeCell ref="A199:B199"/>
    <mergeCell ref="C199:AB199"/>
    <mergeCell ref="AC199:AF199"/>
    <mergeCell ref="A194:B194"/>
    <mergeCell ref="C194:AB194"/>
    <mergeCell ref="AC194:AF194"/>
    <mergeCell ref="A195:B195"/>
    <mergeCell ref="C195:AB195"/>
    <mergeCell ref="AC195:AF195"/>
    <mergeCell ref="A196:B196"/>
    <mergeCell ref="C196:AB196"/>
    <mergeCell ref="AC196:AF196"/>
    <mergeCell ref="A191:B191"/>
    <mergeCell ref="C191:AB191"/>
    <mergeCell ref="AC191:AF191"/>
    <mergeCell ref="A192:B192"/>
    <mergeCell ref="C192:AB192"/>
    <mergeCell ref="AC192:AF192"/>
    <mergeCell ref="A193:B193"/>
    <mergeCell ref="C193:AB193"/>
    <mergeCell ref="AC193:AF193"/>
    <mergeCell ref="A187:B187"/>
    <mergeCell ref="C187:AB187"/>
    <mergeCell ref="AC187:AF187"/>
    <mergeCell ref="A188:B188"/>
    <mergeCell ref="C188:AB188"/>
    <mergeCell ref="AC188:AF188"/>
    <mergeCell ref="A189:B189"/>
    <mergeCell ref="C189:AB189"/>
    <mergeCell ref="C190:K190"/>
    <mergeCell ref="N190:V190"/>
    <mergeCell ref="Y190:AB190"/>
    <mergeCell ref="A184:B184"/>
    <mergeCell ref="C184:AB184"/>
    <mergeCell ref="AC184:AF184"/>
    <mergeCell ref="A185:B185"/>
    <mergeCell ref="C185:AB185"/>
    <mergeCell ref="AC185:AF185"/>
    <mergeCell ref="A186:B186"/>
    <mergeCell ref="C186:AB186"/>
    <mergeCell ref="AC186:AF186"/>
    <mergeCell ref="A181:B181"/>
    <mergeCell ref="C181:AB181"/>
    <mergeCell ref="AC181:AF181"/>
    <mergeCell ref="A182:B182"/>
    <mergeCell ref="C182:AB182"/>
    <mergeCell ref="AC182:AF182"/>
    <mergeCell ref="A183:B183"/>
    <mergeCell ref="C183:AB183"/>
    <mergeCell ref="AC183:AF183"/>
    <mergeCell ref="A178:B178"/>
    <mergeCell ref="C178:AB178"/>
    <mergeCell ref="AC178:AF178"/>
    <mergeCell ref="A179:B179"/>
    <mergeCell ref="C179:AB179"/>
    <mergeCell ref="AC179:AF179"/>
    <mergeCell ref="A180:B180"/>
    <mergeCell ref="C180:AB180"/>
    <mergeCell ref="AC180:AF180"/>
    <mergeCell ref="A175:B175"/>
    <mergeCell ref="C175:AB175"/>
    <mergeCell ref="AC175:AF175"/>
    <mergeCell ref="A176:B176"/>
    <mergeCell ref="C176:AB176"/>
    <mergeCell ref="AC176:AF176"/>
    <mergeCell ref="A177:B177"/>
    <mergeCell ref="C177:AB177"/>
    <mergeCell ref="AC177:AF177"/>
    <mergeCell ref="A172:B172"/>
    <mergeCell ref="C172:AB172"/>
    <mergeCell ref="AC172:AF172"/>
    <mergeCell ref="A173:B173"/>
    <mergeCell ref="C173:AB173"/>
    <mergeCell ref="AC173:AF173"/>
    <mergeCell ref="A174:B174"/>
    <mergeCell ref="C174:AB174"/>
    <mergeCell ref="AC174:AF174"/>
    <mergeCell ref="A169:B169"/>
    <mergeCell ref="C169:AB169"/>
    <mergeCell ref="AC169:AF169"/>
    <mergeCell ref="A170:B170"/>
    <mergeCell ref="C170:AB170"/>
    <mergeCell ref="AC170:AF170"/>
    <mergeCell ref="A171:B171"/>
    <mergeCell ref="C171:AB171"/>
    <mergeCell ref="AC171:AF171"/>
    <mergeCell ref="A166:B166"/>
    <mergeCell ref="C166:AB166"/>
    <mergeCell ref="AC166:AF166"/>
    <mergeCell ref="A167:B167"/>
    <mergeCell ref="C167:AB167"/>
    <mergeCell ref="AC167:AF167"/>
    <mergeCell ref="A168:B168"/>
    <mergeCell ref="C168:AB168"/>
    <mergeCell ref="AC168:AF168"/>
    <mergeCell ref="C157:K157"/>
    <mergeCell ref="C158:K158"/>
    <mergeCell ref="C159:K159"/>
    <mergeCell ref="C160:K160"/>
    <mergeCell ref="C161:K161"/>
    <mergeCell ref="C162:K162"/>
    <mergeCell ref="C163:K163"/>
    <mergeCell ref="C164:K164"/>
    <mergeCell ref="A165:B165"/>
    <mergeCell ref="C165:AB165"/>
    <mergeCell ref="A154:B154"/>
    <mergeCell ref="C154:AB154"/>
    <mergeCell ref="AC154:AF154"/>
    <mergeCell ref="A155:B155"/>
    <mergeCell ref="C155:AB155"/>
    <mergeCell ref="AC155:AF155"/>
    <mergeCell ref="A156:B156"/>
    <mergeCell ref="C156:AB156"/>
    <mergeCell ref="AC156:AF156"/>
    <mergeCell ref="A151:B151"/>
    <mergeCell ref="C151:AB151"/>
    <mergeCell ref="AC151:AF151"/>
    <mergeCell ref="A152:B152"/>
    <mergeCell ref="C152:AB152"/>
    <mergeCell ref="AC152:AF152"/>
    <mergeCell ref="A153:B153"/>
    <mergeCell ref="C153:AB153"/>
    <mergeCell ref="AC153:AF153"/>
    <mergeCell ref="A148:B148"/>
    <mergeCell ref="C148:AB148"/>
    <mergeCell ref="AC148:AF148"/>
    <mergeCell ref="A149:B149"/>
    <mergeCell ref="C149:AB149"/>
    <mergeCell ref="AC149:AF149"/>
    <mergeCell ref="A150:B150"/>
    <mergeCell ref="C150:AB150"/>
    <mergeCell ref="AC150:AF150"/>
    <mergeCell ref="A145:B145"/>
    <mergeCell ref="C145:AB145"/>
    <mergeCell ref="AC145:AF145"/>
    <mergeCell ref="A146:B146"/>
    <mergeCell ref="C146:AB146"/>
    <mergeCell ref="AC146:AF146"/>
    <mergeCell ref="A147:B147"/>
    <mergeCell ref="C147:AB147"/>
    <mergeCell ref="AC147:AF147"/>
    <mergeCell ref="A142:B142"/>
    <mergeCell ref="C142:AB142"/>
    <mergeCell ref="AC142:AF142"/>
    <mergeCell ref="A143:B143"/>
    <mergeCell ref="C143:AB143"/>
    <mergeCell ref="AC143:AF143"/>
    <mergeCell ref="A144:B144"/>
    <mergeCell ref="C144:AB144"/>
    <mergeCell ref="AC144:AF144"/>
    <mergeCell ref="A139:B139"/>
    <mergeCell ref="C139:AB139"/>
    <mergeCell ref="AC139:AF139"/>
    <mergeCell ref="A140:B140"/>
    <mergeCell ref="C140:AB140"/>
    <mergeCell ref="AC140:AF140"/>
    <mergeCell ref="A141:B141"/>
    <mergeCell ref="C141:AB141"/>
    <mergeCell ref="AC141:AF141"/>
    <mergeCell ref="A136:B136"/>
    <mergeCell ref="C136:AB136"/>
    <mergeCell ref="AC136:AF136"/>
    <mergeCell ref="A137:B137"/>
    <mergeCell ref="C137:AB137"/>
    <mergeCell ref="AC137:AF137"/>
    <mergeCell ref="A138:B138"/>
    <mergeCell ref="C138:AB138"/>
    <mergeCell ref="AC138:AF138"/>
    <mergeCell ref="A133:B133"/>
    <mergeCell ref="C133:AB133"/>
    <mergeCell ref="AC133:AF133"/>
    <mergeCell ref="A134:B134"/>
    <mergeCell ref="C134:AB134"/>
    <mergeCell ref="AC134:AF134"/>
    <mergeCell ref="A135:B135"/>
    <mergeCell ref="C135:AB135"/>
    <mergeCell ref="AC135:AF135"/>
    <mergeCell ref="A130:B130"/>
    <mergeCell ref="C130:AB130"/>
    <mergeCell ref="AC130:AF130"/>
    <mergeCell ref="A131:B131"/>
    <mergeCell ref="C131:AB131"/>
    <mergeCell ref="AC131:AF131"/>
    <mergeCell ref="A132:B132"/>
    <mergeCell ref="C132:AB132"/>
    <mergeCell ref="AC132:AF132"/>
    <mergeCell ref="A127:B127"/>
    <mergeCell ref="C127:AB127"/>
    <mergeCell ref="AC127:AF127"/>
    <mergeCell ref="A128:B128"/>
    <mergeCell ref="C128:AB128"/>
    <mergeCell ref="AC128:AF128"/>
    <mergeCell ref="A129:B129"/>
    <mergeCell ref="C129:AB129"/>
    <mergeCell ref="AC129:AF129"/>
    <mergeCell ref="A124:B124"/>
    <mergeCell ref="C124:AB124"/>
    <mergeCell ref="AC124:AF124"/>
    <mergeCell ref="A125:B125"/>
    <mergeCell ref="C125:AB125"/>
    <mergeCell ref="AC125:AF125"/>
    <mergeCell ref="A126:B126"/>
    <mergeCell ref="C126:AB126"/>
    <mergeCell ref="AC126:AF126"/>
    <mergeCell ref="A121:B121"/>
    <mergeCell ref="C121:AB121"/>
    <mergeCell ref="AC121:AF121"/>
    <mergeCell ref="A122:B122"/>
    <mergeCell ref="C122:AB122"/>
    <mergeCell ref="AC122:AF122"/>
    <mergeCell ref="A123:B123"/>
    <mergeCell ref="C123:AB123"/>
    <mergeCell ref="AC123:AF123"/>
    <mergeCell ref="A118:B118"/>
    <mergeCell ref="C118:AB118"/>
    <mergeCell ref="AC118:AF118"/>
    <mergeCell ref="A119:B119"/>
    <mergeCell ref="C119:AB119"/>
    <mergeCell ref="AC119:AF119"/>
    <mergeCell ref="A120:B120"/>
    <mergeCell ref="C120:AB120"/>
    <mergeCell ref="AC120:AF120"/>
    <mergeCell ref="A115:B115"/>
    <mergeCell ref="C115:AB115"/>
    <mergeCell ref="AC115:AF115"/>
    <mergeCell ref="A116:B116"/>
    <mergeCell ref="C116:AB116"/>
    <mergeCell ref="AC116:AF116"/>
    <mergeCell ref="A117:B117"/>
    <mergeCell ref="C117:AB117"/>
    <mergeCell ref="AC117:AF117"/>
    <mergeCell ref="A112:B112"/>
    <mergeCell ref="C112:AB112"/>
    <mergeCell ref="AC112:AF112"/>
    <mergeCell ref="A113:B113"/>
    <mergeCell ref="C113:AB113"/>
    <mergeCell ref="AC113:AF113"/>
    <mergeCell ref="A114:B114"/>
    <mergeCell ref="C114:AB114"/>
    <mergeCell ref="AC114:AF114"/>
    <mergeCell ref="A109:B109"/>
    <mergeCell ref="C109:AB109"/>
    <mergeCell ref="AC109:AF109"/>
    <mergeCell ref="A110:B110"/>
    <mergeCell ref="C110:AB110"/>
    <mergeCell ref="AC110:AF110"/>
    <mergeCell ref="A111:B111"/>
    <mergeCell ref="C111:AB111"/>
    <mergeCell ref="AC111:AF111"/>
    <mergeCell ref="A106:B106"/>
    <mergeCell ref="C106:AB106"/>
    <mergeCell ref="AC106:AF106"/>
    <mergeCell ref="A107:B107"/>
    <mergeCell ref="C107:AB107"/>
    <mergeCell ref="AC107:AF107"/>
    <mergeCell ref="A108:B108"/>
    <mergeCell ref="C108:AB108"/>
    <mergeCell ref="AC108:AF108"/>
    <mergeCell ref="A103:B103"/>
    <mergeCell ref="C103:AB103"/>
    <mergeCell ref="AC103:AF103"/>
    <mergeCell ref="A104:B104"/>
    <mergeCell ref="C104:AB104"/>
    <mergeCell ref="AC104:AF104"/>
    <mergeCell ref="A105:B105"/>
    <mergeCell ref="C105:AB105"/>
    <mergeCell ref="AC105:AF105"/>
    <mergeCell ref="A100:B100"/>
    <mergeCell ref="C100:AB100"/>
    <mergeCell ref="AC100:AF100"/>
    <mergeCell ref="A101:B101"/>
    <mergeCell ref="C101:AB101"/>
    <mergeCell ref="AC101:AF101"/>
    <mergeCell ref="A102:B102"/>
    <mergeCell ref="C102:AB102"/>
    <mergeCell ref="AC102:AF102"/>
    <mergeCell ref="C96:K96"/>
    <mergeCell ref="L96:T96"/>
    <mergeCell ref="U96:AB96"/>
    <mergeCell ref="C97:K97"/>
    <mergeCell ref="A98:B98"/>
    <mergeCell ref="C98:AB98"/>
    <mergeCell ref="AC98:AF98"/>
    <mergeCell ref="A99:B99"/>
    <mergeCell ref="C99:AB99"/>
    <mergeCell ref="AC99:AF99"/>
    <mergeCell ref="C93:K93"/>
    <mergeCell ref="L93:T93"/>
    <mergeCell ref="U93:AB93"/>
    <mergeCell ref="C94:K94"/>
    <mergeCell ref="L94:T94"/>
    <mergeCell ref="U94:AB94"/>
    <mergeCell ref="C95:K95"/>
    <mergeCell ref="L95:T95"/>
    <mergeCell ref="U95:AB95"/>
    <mergeCell ref="C90:K90"/>
    <mergeCell ref="L90:T90"/>
    <mergeCell ref="U90:AB90"/>
    <mergeCell ref="C91:K91"/>
    <mergeCell ref="L91:T91"/>
    <mergeCell ref="U91:AB91"/>
    <mergeCell ref="C92:K92"/>
    <mergeCell ref="L92:T92"/>
    <mergeCell ref="U92:AB92"/>
    <mergeCell ref="C87:K87"/>
    <mergeCell ref="L87:T87"/>
    <mergeCell ref="U87:AB87"/>
    <mergeCell ref="C88:K88"/>
    <mergeCell ref="L88:T88"/>
    <mergeCell ref="U88:AB88"/>
    <mergeCell ref="C89:K89"/>
    <mergeCell ref="L89:T89"/>
    <mergeCell ref="U89:AB89"/>
    <mergeCell ref="C84:K84"/>
    <mergeCell ref="L84:T84"/>
    <mergeCell ref="U84:AB84"/>
    <mergeCell ref="C85:K85"/>
    <mergeCell ref="L85:T85"/>
    <mergeCell ref="U85:AB85"/>
    <mergeCell ref="C86:K86"/>
    <mergeCell ref="L86:T86"/>
    <mergeCell ref="U86:AB86"/>
    <mergeCell ref="C81:K81"/>
    <mergeCell ref="L81:T81"/>
    <mergeCell ref="U81:AB81"/>
    <mergeCell ref="C82:K82"/>
    <mergeCell ref="L82:T82"/>
    <mergeCell ref="U82:AB82"/>
    <mergeCell ref="C83:K83"/>
    <mergeCell ref="L83:T83"/>
    <mergeCell ref="U83:AB83"/>
    <mergeCell ref="C78:K78"/>
    <mergeCell ref="L78:T78"/>
    <mergeCell ref="U78:AB78"/>
    <mergeCell ref="C79:K79"/>
    <mergeCell ref="L79:T79"/>
    <mergeCell ref="U79:AB79"/>
    <mergeCell ref="C80:K80"/>
    <mergeCell ref="L80:T80"/>
    <mergeCell ref="U80:AB80"/>
    <mergeCell ref="C75:K75"/>
    <mergeCell ref="L75:T75"/>
    <mergeCell ref="U75:AB75"/>
    <mergeCell ref="C76:K76"/>
    <mergeCell ref="L76:T76"/>
    <mergeCell ref="U76:AB76"/>
    <mergeCell ref="C77:K77"/>
    <mergeCell ref="L77:T77"/>
    <mergeCell ref="U77:AB77"/>
    <mergeCell ref="C72:K72"/>
    <mergeCell ref="L72:T72"/>
    <mergeCell ref="U72:AB72"/>
    <mergeCell ref="C73:K73"/>
    <mergeCell ref="L73:T73"/>
    <mergeCell ref="U73:AB73"/>
    <mergeCell ref="C74:K74"/>
    <mergeCell ref="L74:T74"/>
    <mergeCell ref="U74:AB74"/>
    <mergeCell ref="C69:K69"/>
    <mergeCell ref="L69:T69"/>
    <mergeCell ref="U69:AB69"/>
    <mergeCell ref="C70:K70"/>
    <mergeCell ref="L70:T70"/>
    <mergeCell ref="U70:AB70"/>
    <mergeCell ref="C71:K71"/>
    <mergeCell ref="L71:T71"/>
    <mergeCell ref="U71:AB71"/>
    <mergeCell ref="C66:K66"/>
    <mergeCell ref="L66:T66"/>
    <mergeCell ref="U66:AB66"/>
    <mergeCell ref="C67:K67"/>
    <mergeCell ref="L67:T67"/>
    <mergeCell ref="U67:AB67"/>
    <mergeCell ref="C68:K68"/>
    <mergeCell ref="L68:T68"/>
    <mergeCell ref="U68:AB68"/>
    <mergeCell ref="C63:K63"/>
    <mergeCell ref="L63:T63"/>
    <mergeCell ref="U63:AB63"/>
    <mergeCell ref="C64:K64"/>
    <mergeCell ref="L64:T64"/>
    <mergeCell ref="U64:AB64"/>
    <mergeCell ref="C65:K65"/>
    <mergeCell ref="L65:T65"/>
    <mergeCell ref="U65:AB65"/>
    <mergeCell ref="C60:K60"/>
    <mergeCell ref="L60:T60"/>
    <mergeCell ref="U60:AB60"/>
    <mergeCell ref="C61:K61"/>
    <mergeCell ref="L61:T61"/>
    <mergeCell ref="U61:AB61"/>
    <mergeCell ref="C62:K62"/>
    <mergeCell ref="L62:T62"/>
    <mergeCell ref="U62:AB62"/>
    <mergeCell ref="C57:K57"/>
    <mergeCell ref="L57:T57"/>
    <mergeCell ref="U57:AB57"/>
    <mergeCell ref="C58:K58"/>
    <mergeCell ref="L58:T58"/>
    <mergeCell ref="U58:AB58"/>
    <mergeCell ref="C59:K59"/>
    <mergeCell ref="L59:T59"/>
    <mergeCell ref="U59:AB59"/>
    <mergeCell ref="C54:K54"/>
    <mergeCell ref="L54:T54"/>
    <mergeCell ref="U54:AB54"/>
    <mergeCell ref="C55:K55"/>
    <mergeCell ref="L55:T55"/>
    <mergeCell ref="U55:AB55"/>
    <mergeCell ref="C56:K56"/>
    <mergeCell ref="L56:T56"/>
    <mergeCell ref="U56:AB56"/>
    <mergeCell ref="C51:K51"/>
    <mergeCell ref="L51:T51"/>
    <mergeCell ref="U51:AB51"/>
    <mergeCell ref="C52:K52"/>
    <mergeCell ref="L52:T52"/>
    <mergeCell ref="U52:AB52"/>
    <mergeCell ref="C53:K53"/>
    <mergeCell ref="L53:T53"/>
    <mergeCell ref="U53:AB53"/>
    <mergeCell ref="C48:K48"/>
    <mergeCell ref="L48:T48"/>
    <mergeCell ref="U48:AB48"/>
    <mergeCell ref="C49:K49"/>
    <mergeCell ref="L49:T49"/>
    <mergeCell ref="U49:AB49"/>
    <mergeCell ref="C50:K50"/>
    <mergeCell ref="L50:T50"/>
    <mergeCell ref="U50:AB50"/>
    <mergeCell ref="C45:K45"/>
    <mergeCell ref="L45:T45"/>
    <mergeCell ref="U45:AB45"/>
    <mergeCell ref="C46:K46"/>
    <mergeCell ref="L46:T46"/>
    <mergeCell ref="U46:AB46"/>
    <mergeCell ref="C47:K47"/>
    <mergeCell ref="L47:T47"/>
    <mergeCell ref="U47:AB47"/>
    <mergeCell ref="C42:K42"/>
    <mergeCell ref="L42:T42"/>
    <mergeCell ref="U42:AB42"/>
    <mergeCell ref="C43:K43"/>
    <mergeCell ref="L43:T43"/>
    <mergeCell ref="U43:AB43"/>
    <mergeCell ref="C44:K44"/>
    <mergeCell ref="L44:T44"/>
    <mergeCell ref="U44:AB44"/>
    <mergeCell ref="C39:K39"/>
    <mergeCell ref="L39:T39"/>
    <mergeCell ref="U39:AB39"/>
    <mergeCell ref="C40:K40"/>
    <mergeCell ref="L40:T40"/>
    <mergeCell ref="U40:AB40"/>
    <mergeCell ref="C41:K41"/>
    <mergeCell ref="L41:T41"/>
    <mergeCell ref="U41:AB41"/>
    <mergeCell ref="C36:K36"/>
    <mergeCell ref="L36:T36"/>
    <mergeCell ref="U36:AB36"/>
    <mergeCell ref="C37:K37"/>
    <mergeCell ref="L37:T37"/>
    <mergeCell ref="U37:AB37"/>
    <mergeCell ref="C38:K38"/>
    <mergeCell ref="L38:T38"/>
    <mergeCell ref="U38:AB38"/>
    <mergeCell ref="C33:K33"/>
    <mergeCell ref="L33:T33"/>
    <mergeCell ref="U33:AB33"/>
    <mergeCell ref="C34:K34"/>
    <mergeCell ref="L34:T34"/>
    <mergeCell ref="U34:AB34"/>
    <mergeCell ref="C35:K35"/>
    <mergeCell ref="L35:T35"/>
    <mergeCell ref="U35:AB35"/>
    <mergeCell ref="C30:K30"/>
    <mergeCell ref="L30:T30"/>
    <mergeCell ref="U30:AB30"/>
    <mergeCell ref="C31:K31"/>
    <mergeCell ref="L31:T31"/>
    <mergeCell ref="U31:AB31"/>
    <mergeCell ref="C32:K32"/>
    <mergeCell ref="L32:T32"/>
    <mergeCell ref="U32:AB32"/>
    <mergeCell ref="C27:K27"/>
    <mergeCell ref="L27:T27"/>
    <mergeCell ref="U27:AB27"/>
    <mergeCell ref="C28:K28"/>
    <mergeCell ref="L28:T28"/>
    <mergeCell ref="U28:AB28"/>
    <mergeCell ref="C29:K29"/>
    <mergeCell ref="L29:T29"/>
    <mergeCell ref="U29:AB29"/>
    <mergeCell ref="C24:K24"/>
    <mergeCell ref="L24:T24"/>
    <mergeCell ref="U24:AB24"/>
    <mergeCell ref="C25:K25"/>
    <mergeCell ref="L25:T25"/>
    <mergeCell ref="U25:AB25"/>
    <mergeCell ref="C26:K26"/>
    <mergeCell ref="L26:T26"/>
    <mergeCell ref="U26:AB26"/>
    <mergeCell ref="C21:K21"/>
    <mergeCell ref="L21:T21"/>
    <mergeCell ref="U21:AB21"/>
    <mergeCell ref="C22:K22"/>
    <mergeCell ref="L22:T22"/>
    <mergeCell ref="U22:AB22"/>
    <mergeCell ref="C23:K23"/>
    <mergeCell ref="L23:T23"/>
    <mergeCell ref="U23:AB23"/>
    <mergeCell ref="C18:K18"/>
    <mergeCell ref="L18:T18"/>
    <mergeCell ref="U18:AB18"/>
    <mergeCell ref="C19:K19"/>
    <mergeCell ref="L19:T19"/>
    <mergeCell ref="U19:AB19"/>
    <mergeCell ref="C20:K20"/>
    <mergeCell ref="L20:T20"/>
    <mergeCell ref="U20:AB20"/>
    <mergeCell ref="C15:K15"/>
    <mergeCell ref="L15:T15"/>
    <mergeCell ref="U15:AB15"/>
    <mergeCell ref="C16:K16"/>
    <mergeCell ref="L16:T16"/>
    <mergeCell ref="U16:AB16"/>
    <mergeCell ref="C17:K17"/>
    <mergeCell ref="L17:T17"/>
    <mergeCell ref="U17:AB17"/>
    <mergeCell ref="C12:K12"/>
    <mergeCell ref="L12:T12"/>
    <mergeCell ref="U12:AB12"/>
    <mergeCell ref="C13:K13"/>
    <mergeCell ref="L13:T13"/>
    <mergeCell ref="U13:AB13"/>
    <mergeCell ref="C14:K14"/>
    <mergeCell ref="L14:T14"/>
    <mergeCell ref="U14:AB14"/>
    <mergeCell ref="C9:K9"/>
    <mergeCell ref="L9:T9"/>
    <mergeCell ref="U9:AB9"/>
    <mergeCell ref="C10:K10"/>
    <mergeCell ref="L10:T10"/>
    <mergeCell ref="U10:AB10"/>
    <mergeCell ref="C11:K11"/>
    <mergeCell ref="L11:T11"/>
    <mergeCell ref="U11:AB11"/>
    <mergeCell ref="A1:AL1"/>
    <mergeCell ref="A4:B4"/>
    <mergeCell ref="C4:AB4"/>
    <mergeCell ref="AC4:AF4"/>
    <mergeCell ref="C5:AB5"/>
    <mergeCell ref="AC5:AF5"/>
    <mergeCell ref="C6:K6"/>
    <mergeCell ref="C7:K7"/>
    <mergeCell ref="C8:K8"/>
    <mergeCell ref="L8:T8"/>
    <mergeCell ref="U8:AB8"/>
  </mergeCells>
  <pageMargins left="0.75" right="0.75" top="1" bottom="1" header="0.5" footer="0.5"/>
  <pageSetup paperSize="9" scale="47" orientation="portrait" verticalDpi="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AN217"/>
  <sheetViews>
    <sheetView workbookViewId="0">
      <selection sqref="A1:AL1"/>
    </sheetView>
  </sheetViews>
  <sheetFormatPr defaultRowHeight="12.75"/>
  <cols>
    <col min="1" max="1" width="9" customWidth="1"/>
    <col min="2" max="2" width="9.140625" hidden="1" customWidth="1"/>
    <col min="11" max="11" width="8.85546875" customWidth="1"/>
    <col min="12" max="20" width="9.140625" hidden="1" customWidth="1"/>
    <col min="21" max="21" width="0.140625" customWidth="1"/>
    <col min="22" max="28" width="9.140625" hidden="1" customWidth="1"/>
    <col min="29" max="29" width="9" customWidth="1"/>
    <col min="30" max="30" width="0.140625" customWidth="1"/>
    <col min="31" max="32" width="9.140625" hidden="1" customWidth="1"/>
    <col min="33" max="33" width="14.28515625" customWidth="1"/>
    <col min="34" max="36" width="11.85546875" customWidth="1"/>
    <col min="37" max="37" width="12" customWidth="1"/>
    <col min="38" max="38" width="11.42578125" hidden="1" customWidth="1"/>
  </cols>
  <sheetData>
    <row r="1" spans="1:40" ht="15">
      <c r="A1" s="155" t="s">
        <v>1608</v>
      </c>
      <c r="B1" s="155"/>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row>
    <row r="4" spans="1:40" ht="38.25">
      <c r="A4" s="157" t="s">
        <v>0</v>
      </c>
      <c r="B4" s="158"/>
      <c r="C4" s="159" t="s">
        <v>1</v>
      </c>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1" t="s">
        <v>2</v>
      </c>
      <c r="AD4" s="160"/>
      <c r="AE4" s="160"/>
      <c r="AF4" s="160"/>
      <c r="AG4" s="1" t="s">
        <v>3</v>
      </c>
      <c r="AH4" s="1" t="s">
        <v>4</v>
      </c>
      <c r="AI4" s="1" t="s">
        <v>5</v>
      </c>
      <c r="AJ4" s="1" t="s">
        <v>6</v>
      </c>
      <c r="AK4" s="1" t="s">
        <v>7</v>
      </c>
      <c r="AL4" s="1" t="s">
        <v>8</v>
      </c>
      <c r="AM4" s="2"/>
      <c r="AN4" s="2"/>
    </row>
    <row r="5" spans="1:40">
      <c r="A5" s="3" t="s">
        <v>9</v>
      </c>
      <c r="B5" s="4"/>
      <c r="C5" s="162" t="s">
        <v>10</v>
      </c>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2" t="s">
        <v>11</v>
      </c>
      <c r="AD5" s="163"/>
      <c r="AE5" s="163"/>
      <c r="AF5" s="164"/>
      <c r="AG5" s="8" t="s">
        <v>12</v>
      </c>
      <c r="AH5" s="8" t="s">
        <v>13</v>
      </c>
      <c r="AI5" s="8"/>
      <c r="AJ5" s="8"/>
      <c r="AK5" s="8" t="s">
        <v>14</v>
      </c>
      <c r="AL5" s="8" t="s">
        <v>15</v>
      </c>
    </row>
    <row r="6" spans="1:40" ht="24.75" customHeight="1">
      <c r="A6" s="3" t="s">
        <v>10</v>
      </c>
      <c r="B6" s="9"/>
      <c r="C6" s="165" t="s">
        <v>16</v>
      </c>
      <c r="D6" s="166"/>
      <c r="E6" s="166"/>
      <c r="F6" s="166"/>
      <c r="G6" s="166"/>
      <c r="H6" s="166"/>
      <c r="I6" s="166"/>
      <c r="J6" s="166"/>
      <c r="K6" s="166"/>
      <c r="L6" s="6"/>
      <c r="M6" s="6"/>
      <c r="N6" s="6"/>
      <c r="O6" s="6"/>
      <c r="P6" s="6"/>
      <c r="Q6" s="6"/>
      <c r="R6" s="6"/>
      <c r="S6" s="6"/>
      <c r="T6" s="6"/>
      <c r="U6" s="6"/>
      <c r="V6" s="6"/>
      <c r="W6" s="6"/>
      <c r="X6" s="6"/>
      <c r="Y6" s="6"/>
      <c r="Z6" s="6"/>
      <c r="AA6" s="6"/>
      <c r="AB6" s="6"/>
      <c r="AC6" s="5"/>
      <c r="AD6" s="6"/>
      <c r="AE6" s="6"/>
      <c r="AF6" s="7"/>
      <c r="AG6" s="8"/>
      <c r="AH6" s="8"/>
      <c r="AI6" s="8"/>
      <c r="AJ6" s="8"/>
      <c r="AK6" s="8"/>
      <c r="AL6" s="8"/>
    </row>
    <row r="7" spans="1:40">
      <c r="A7" s="3" t="s">
        <v>11</v>
      </c>
      <c r="B7" s="3"/>
      <c r="C7" s="167" t="s">
        <v>17</v>
      </c>
      <c r="D7" s="168"/>
      <c r="E7" s="168"/>
      <c r="F7" s="168"/>
      <c r="G7" s="168"/>
      <c r="H7" s="168"/>
      <c r="I7" s="168"/>
      <c r="J7" s="168"/>
      <c r="K7" s="168"/>
      <c r="L7" s="10"/>
      <c r="M7" s="10"/>
      <c r="N7" s="10"/>
      <c r="O7" s="10"/>
      <c r="P7" s="10"/>
      <c r="Q7" s="10"/>
      <c r="R7" s="10"/>
      <c r="S7" s="10"/>
      <c r="T7" s="10"/>
      <c r="U7" s="10"/>
      <c r="V7" s="10"/>
      <c r="W7" s="10"/>
      <c r="X7" s="10"/>
      <c r="Y7" s="10"/>
      <c r="Z7" s="10"/>
      <c r="AA7" s="10"/>
      <c r="AB7" s="10"/>
      <c r="AC7" s="11" t="s">
        <v>18</v>
      </c>
      <c r="AD7" s="12"/>
      <c r="AE7" s="12"/>
      <c r="AF7" s="13"/>
      <c r="AG7" s="14">
        <v>3767</v>
      </c>
      <c r="AH7" s="14">
        <v>3767</v>
      </c>
      <c r="AI7" s="14">
        <v>3767</v>
      </c>
      <c r="AJ7" s="14">
        <v>3766</v>
      </c>
      <c r="AK7" s="14">
        <v>3766</v>
      </c>
      <c r="AL7" s="14"/>
    </row>
    <row r="8" spans="1:40">
      <c r="A8" s="3" t="s">
        <v>12</v>
      </c>
      <c r="B8" s="3"/>
      <c r="C8" s="167" t="s">
        <v>19</v>
      </c>
      <c r="D8" s="168"/>
      <c r="E8" s="168"/>
      <c r="F8" s="168"/>
      <c r="G8" s="168"/>
      <c r="H8" s="168"/>
      <c r="I8" s="168"/>
      <c r="J8" s="168"/>
      <c r="K8" s="168"/>
      <c r="L8" s="167"/>
      <c r="M8" s="168"/>
      <c r="N8" s="168"/>
      <c r="O8" s="168"/>
      <c r="P8" s="168"/>
      <c r="Q8" s="168"/>
      <c r="R8" s="168"/>
      <c r="S8" s="168"/>
      <c r="T8" s="168"/>
      <c r="U8" s="167"/>
      <c r="V8" s="168"/>
      <c r="W8" s="168"/>
      <c r="X8" s="168"/>
      <c r="Y8" s="168"/>
      <c r="Z8" s="168"/>
      <c r="AA8" s="168"/>
      <c r="AB8" s="168"/>
      <c r="AC8" s="11" t="s">
        <v>20</v>
      </c>
      <c r="AD8" s="11"/>
      <c r="AE8" s="11"/>
      <c r="AF8" s="11"/>
      <c r="AG8" s="14"/>
      <c r="AH8" s="14"/>
      <c r="AI8" s="14"/>
      <c r="AJ8" s="14"/>
      <c r="AK8" s="14"/>
      <c r="AL8" s="14"/>
    </row>
    <row r="9" spans="1:40">
      <c r="A9" s="3" t="s">
        <v>13</v>
      </c>
      <c r="B9" s="3"/>
      <c r="C9" s="167" t="s">
        <v>21</v>
      </c>
      <c r="D9" s="168"/>
      <c r="E9" s="168"/>
      <c r="F9" s="168"/>
      <c r="G9" s="168"/>
      <c r="H9" s="168"/>
      <c r="I9" s="168"/>
      <c r="J9" s="168"/>
      <c r="K9" s="168"/>
      <c r="L9" s="167"/>
      <c r="M9" s="168"/>
      <c r="N9" s="168"/>
      <c r="O9" s="168"/>
      <c r="P9" s="168"/>
      <c r="Q9" s="168"/>
      <c r="R9" s="168"/>
      <c r="S9" s="168"/>
      <c r="T9" s="168"/>
      <c r="U9" s="167"/>
      <c r="V9" s="168"/>
      <c r="W9" s="168"/>
      <c r="X9" s="168"/>
      <c r="Y9" s="168"/>
      <c r="Z9" s="168"/>
      <c r="AA9" s="168"/>
      <c r="AB9" s="168"/>
      <c r="AC9" s="11" t="s">
        <v>22</v>
      </c>
      <c r="AD9" s="11"/>
      <c r="AE9" s="11"/>
      <c r="AF9" s="11"/>
      <c r="AG9" s="14"/>
      <c r="AH9" s="14"/>
      <c r="AI9" s="14"/>
      <c r="AJ9" s="14"/>
      <c r="AK9" s="14"/>
      <c r="AL9" s="14"/>
    </row>
    <row r="10" spans="1:40" ht="12.75" customHeight="1">
      <c r="A10" s="3" t="s">
        <v>14</v>
      </c>
      <c r="B10" s="3"/>
      <c r="C10" s="167" t="s">
        <v>23</v>
      </c>
      <c r="D10" s="168"/>
      <c r="E10" s="168"/>
      <c r="F10" s="168"/>
      <c r="G10" s="168"/>
      <c r="H10" s="168"/>
      <c r="I10" s="168"/>
      <c r="J10" s="168"/>
      <c r="K10" s="168"/>
      <c r="L10" s="167"/>
      <c r="M10" s="168"/>
      <c r="N10" s="168"/>
      <c r="O10" s="168"/>
      <c r="P10" s="168"/>
      <c r="Q10" s="168"/>
      <c r="R10" s="168"/>
      <c r="S10" s="168"/>
      <c r="T10" s="168"/>
      <c r="U10" s="167"/>
      <c r="V10" s="168"/>
      <c r="W10" s="168"/>
      <c r="X10" s="168"/>
      <c r="Y10" s="168"/>
      <c r="Z10" s="168"/>
      <c r="AA10" s="168"/>
      <c r="AB10" s="168"/>
      <c r="AC10" s="11" t="s">
        <v>24</v>
      </c>
      <c r="AD10" s="11"/>
      <c r="AE10" s="11"/>
      <c r="AF10" s="11"/>
      <c r="AG10" s="14"/>
      <c r="AH10" s="14"/>
      <c r="AI10" s="14"/>
      <c r="AJ10" s="14"/>
      <c r="AK10" s="14"/>
      <c r="AL10" s="14"/>
    </row>
    <row r="11" spans="1:40" ht="12.75" customHeight="1">
      <c r="A11" s="3" t="s">
        <v>15</v>
      </c>
      <c r="B11" s="3"/>
      <c r="C11" s="167" t="s">
        <v>25</v>
      </c>
      <c r="D11" s="168"/>
      <c r="E11" s="168"/>
      <c r="F11" s="168"/>
      <c r="G11" s="168"/>
      <c r="H11" s="168"/>
      <c r="I11" s="168"/>
      <c r="J11" s="168"/>
      <c r="K11" s="168"/>
      <c r="L11" s="167"/>
      <c r="M11" s="168"/>
      <c r="N11" s="168"/>
      <c r="O11" s="168"/>
      <c r="P11" s="168"/>
      <c r="Q11" s="168"/>
      <c r="R11" s="168"/>
      <c r="S11" s="168"/>
      <c r="T11" s="168"/>
      <c r="U11" s="167"/>
      <c r="V11" s="168"/>
      <c r="W11" s="168"/>
      <c r="X11" s="168"/>
      <c r="Y11" s="168"/>
      <c r="Z11" s="168"/>
      <c r="AA11" s="168"/>
      <c r="AB11" s="168"/>
      <c r="AC11" s="11" t="s">
        <v>26</v>
      </c>
      <c r="AD11" s="11"/>
      <c r="AE11" s="11"/>
      <c r="AF11" s="11"/>
      <c r="AG11" s="14"/>
      <c r="AH11" s="14"/>
      <c r="AI11" s="14"/>
      <c r="AJ11" s="14"/>
      <c r="AK11" s="14"/>
      <c r="AL11" s="14"/>
    </row>
    <row r="12" spans="1:40" ht="12.75" customHeight="1">
      <c r="A12" s="3" t="s">
        <v>27</v>
      </c>
      <c r="B12" s="3"/>
      <c r="C12" s="167" t="s">
        <v>28</v>
      </c>
      <c r="D12" s="168"/>
      <c r="E12" s="168"/>
      <c r="F12" s="168"/>
      <c r="G12" s="168"/>
      <c r="H12" s="168"/>
      <c r="I12" s="168"/>
      <c r="J12" s="168"/>
      <c r="K12" s="168"/>
      <c r="L12" s="167"/>
      <c r="M12" s="168"/>
      <c r="N12" s="168"/>
      <c r="O12" s="168"/>
      <c r="P12" s="168"/>
      <c r="Q12" s="168"/>
      <c r="R12" s="168"/>
      <c r="S12" s="168"/>
      <c r="T12" s="168"/>
      <c r="U12" s="167"/>
      <c r="V12" s="168"/>
      <c r="W12" s="168"/>
      <c r="X12" s="168"/>
      <c r="Y12" s="168"/>
      <c r="Z12" s="168"/>
      <c r="AA12" s="168"/>
      <c r="AB12" s="168"/>
      <c r="AC12" s="11" t="s">
        <v>29</v>
      </c>
      <c r="AD12" s="11"/>
      <c r="AE12" s="11"/>
      <c r="AF12" s="11"/>
      <c r="AG12" s="14"/>
      <c r="AH12" s="14"/>
      <c r="AI12" s="14"/>
      <c r="AJ12" s="14"/>
      <c r="AK12" s="14"/>
      <c r="AL12" s="14"/>
    </row>
    <row r="13" spans="1:40" ht="12.75" customHeight="1">
      <c r="A13" s="3" t="s">
        <v>30</v>
      </c>
      <c r="B13" s="3"/>
      <c r="C13" s="167" t="s">
        <v>31</v>
      </c>
      <c r="D13" s="168"/>
      <c r="E13" s="168"/>
      <c r="F13" s="168"/>
      <c r="G13" s="168"/>
      <c r="H13" s="168"/>
      <c r="I13" s="168"/>
      <c r="J13" s="168"/>
      <c r="K13" s="168"/>
      <c r="L13" s="167"/>
      <c r="M13" s="168"/>
      <c r="N13" s="168"/>
      <c r="O13" s="168"/>
      <c r="P13" s="168"/>
      <c r="Q13" s="168"/>
      <c r="R13" s="168"/>
      <c r="S13" s="168"/>
      <c r="T13" s="168"/>
      <c r="U13" s="167"/>
      <c r="V13" s="168"/>
      <c r="W13" s="168"/>
      <c r="X13" s="168"/>
      <c r="Y13" s="168"/>
      <c r="Z13" s="168"/>
      <c r="AA13" s="168"/>
      <c r="AB13" s="168"/>
      <c r="AC13" s="11" t="s">
        <v>32</v>
      </c>
      <c r="AD13" s="11"/>
      <c r="AE13" s="11"/>
      <c r="AF13" s="11"/>
      <c r="AG13" s="14"/>
      <c r="AH13" s="14"/>
      <c r="AI13" s="14"/>
      <c r="AJ13" s="14"/>
      <c r="AK13" s="14"/>
      <c r="AL13" s="14"/>
    </row>
    <row r="14" spans="1:40" ht="12.75" customHeight="1">
      <c r="A14" s="3" t="s">
        <v>33</v>
      </c>
      <c r="B14" s="3"/>
      <c r="C14" s="167" t="s">
        <v>34</v>
      </c>
      <c r="D14" s="168"/>
      <c r="E14" s="168"/>
      <c r="F14" s="168"/>
      <c r="G14" s="168"/>
      <c r="H14" s="168"/>
      <c r="I14" s="168"/>
      <c r="J14" s="168"/>
      <c r="K14" s="168"/>
      <c r="L14" s="167"/>
      <c r="M14" s="168"/>
      <c r="N14" s="168"/>
      <c r="O14" s="168"/>
      <c r="P14" s="168"/>
      <c r="Q14" s="168"/>
      <c r="R14" s="168"/>
      <c r="S14" s="168"/>
      <c r="T14" s="168"/>
      <c r="U14" s="167"/>
      <c r="V14" s="168"/>
      <c r="W14" s="168"/>
      <c r="X14" s="168"/>
      <c r="Y14" s="168"/>
      <c r="Z14" s="168"/>
      <c r="AA14" s="168"/>
      <c r="AB14" s="168"/>
      <c r="AC14" s="11" t="s">
        <v>35</v>
      </c>
      <c r="AD14" s="11"/>
      <c r="AE14" s="11"/>
      <c r="AF14" s="11"/>
      <c r="AG14" s="14"/>
      <c r="AH14" s="14"/>
      <c r="AI14" s="14"/>
      <c r="AJ14" s="14"/>
      <c r="AK14" s="14"/>
      <c r="AL14" s="14"/>
    </row>
    <row r="15" spans="1:40" ht="12.75" customHeight="1">
      <c r="A15" s="3" t="s">
        <v>36</v>
      </c>
      <c r="B15" s="3"/>
      <c r="C15" s="167" t="s">
        <v>37</v>
      </c>
      <c r="D15" s="168"/>
      <c r="E15" s="168"/>
      <c r="F15" s="168"/>
      <c r="G15" s="168"/>
      <c r="H15" s="168"/>
      <c r="I15" s="168"/>
      <c r="J15" s="168"/>
      <c r="K15" s="168"/>
      <c r="L15" s="167"/>
      <c r="M15" s="168"/>
      <c r="N15" s="168"/>
      <c r="O15" s="168"/>
      <c r="P15" s="168"/>
      <c r="Q15" s="168"/>
      <c r="R15" s="168"/>
      <c r="S15" s="168"/>
      <c r="T15" s="168"/>
      <c r="U15" s="167"/>
      <c r="V15" s="168"/>
      <c r="W15" s="168"/>
      <c r="X15" s="168"/>
      <c r="Y15" s="168"/>
      <c r="Z15" s="168"/>
      <c r="AA15" s="168"/>
      <c r="AB15" s="168"/>
      <c r="AC15" s="11" t="s">
        <v>38</v>
      </c>
      <c r="AD15" s="11"/>
      <c r="AE15" s="11"/>
      <c r="AF15" s="11"/>
      <c r="AG15" s="14">
        <v>30</v>
      </c>
      <c r="AH15" s="14">
        <v>30</v>
      </c>
      <c r="AI15" s="14"/>
      <c r="AJ15" s="14">
        <v>24</v>
      </c>
      <c r="AK15" s="14">
        <v>24</v>
      </c>
      <c r="AL15" s="14"/>
    </row>
    <row r="16" spans="1:40" ht="12.75" customHeight="1">
      <c r="A16" s="3" t="s">
        <v>39</v>
      </c>
      <c r="B16" s="3"/>
      <c r="C16" s="167" t="s">
        <v>40</v>
      </c>
      <c r="D16" s="168"/>
      <c r="E16" s="168"/>
      <c r="F16" s="168"/>
      <c r="G16" s="168"/>
      <c r="H16" s="168"/>
      <c r="I16" s="168"/>
      <c r="J16" s="168"/>
      <c r="K16" s="168"/>
      <c r="L16" s="167"/>
      <c r="M16" s="168"/>
      <c r="N16" s="168"/>
      <c r="O16" s="168"/>
      <c r="P16" s="168"/>
      <c r="Q16" s="168"/>
      <c r="R16" s="168"/>
      <c r="S16" s="168"/>
      <c r="T16" s="168"/>
      <c r="U16" s="167"/>
      <c r="V16" s="168"/>
      <c r="W16" s="168"/>
      <c r="X16" s="168"/>
      <c r="Y16" s="168"/>
      <c r="Z16" s="168"/>
      <c r="AA16" s="168"/>
      <c r="AB16" s="168"/>
      <c r="AC16" s="11" t="s">
        <v>41</v>
      </c>
      <c r="AD16" s="11"/>
      <c r="AE16" s="11"/>
      <c r="AF16" s="11"/>
      <c r="AG16" s="14">
        <v>24</v>
      </c>
      <c r="AH16" s="14">
        <v>24</v>
      </c>
      <c r="AI16" s="14"/>
      <c r="AJ16" s="14">
        <v>24</v>
      </c>
      <c r="AK16" s="14">
        <v>24</v>
      </c>
      <c r="AL16" s="14"/>
    </row>
    <row r="17" spans="1:38" ht="12.75" customHeight="1">
      <c r="A17" s="3" t="s">
        <v>42</v>
      </c>
      <c r="B17" s="3"/>
      <c r="C17" s="167" t="s">
        <v>43</v>
      </c>
      <c r="D17" s="168"/>
      <c r="E17" s="168"/>
      <c r="F17" s="168"/>
      <c r="G17" s="168"/>
      <c r="H17" s="168"/>
      <c r="I17" s="168"/>
      <c r="J17" s="168"/>
      <c r="K17" s="168"/>
      <c r="L17" s="167"/>
      <c r="M17" s="168"/>
      <c r="N17" s="168"/>
      <c r="O17" s="168"/>
      <c r="P17" s="168"/>
      <c r="Q17" s="168"/>
      <c r="R17" s="168"/>
      <c r="S17" s="168"/>
      <c r="T17" s="168"/>
      <c r="U17" s="167"/>
      <c r="V17" s="168"/>
      <c r="W17" s="168"/>
      <c r="X17" s="168"/>
      <c r="Y17" s="168"/>
      <c r="Z17" s="168"/>
      <c r="AA17" s="168"/>
      <c r="AB17" s="168"/>
      <c r="AC17" s="11" t="s">
        <v>44</v>
      </c>
      <c r="AD17" s="11"/>
      <c r="AE17" s="11"/>
      <c r="AF17" s="11"/>
      <c r="AG17" s="14"/>
      <c r="AH17" s="14"/>
      <c r="AI17" s="14"/>
      <c r="AJ17" s="14"/>
      <c r="AK17" s="14"/>
      <c r="AL17" s="14"/>
    </row>
    <row r="18" spans="1:38" ht="12.75" customHeight="1">
      <c r="A18" s="3" t="s">
        <v>45</v>
      </c>
      <c r="B18" s="3"/>
      <c r="C18" s="167" t="s">
        <v>46</v>
      </c>
      <c r="D18" s="168"/>
      <c r="E18" s="168"/>
      <c r="F18" s="168"/>
      <c r="G18" s="168"/>
      <c r="H18" s="168"/>
      <c r="I18" s="168"/>
      <c r="J18" s="168"/>
      <c r="K18" s="168"/>
      <c r="L18" s="167"/>
      <c r="M18" s="168"/>
      <c r="N18" s="168"/>
      <c r="O18" s="168"/>
      <c r="P18" s="168"/>
      <c r="Q18" s="168"/>
      <c r="R18" s="168"/>
      <c r="S18" s="168"/>
      <c r="T18" s="168"/>
      <c r="U18" s="167"/>
      <c r="V18" s="168"/>
      <c r="W18" s="168"/>
      <c r="X18" s="168"/>
      <c r="Y18" s="168"/>
      <c r="Z18" s="168"/>
      <c r="AA18" s="168"/>
      <c r="AB18" s="168"/>
      <c r="AC18" s="11" t="s">
        <v>47</v>
      </c>
      <c r="AD18" s="11"/>
      <c r="AE18" s="11"/>
      <c r="AF18" s="11"/>
      <c r="AG18" s="14"/>
      <c r="AH18" s="14"/>
      <c r="AI18" s="14"/>
      <c r="AJ18" s="14"/>
      <c r="AK18" s="14"/>
      <c r="AL18" s="14"/>
    </row>
    <row r="19" spans="1:38" ht="12.75" customHeight="1">
      <c r="A19" s="3" t="s">
        <v>48</v>
      </c>
      <c r="B19" s="3"/>
      <c r="C19" s="167" t="s">
        <v>49</v>
      </c>
      <c r="D19" s="168"/>
      <c r="E19" s="168"/>
      <c r="F19" s="168"/>
      <c r="G19" s="168"/>
      <c r="H19" s="168"/>
      <c r="I19" s="168"/>
      <c r="J19" s="168"/>
      <c r="K19" s="168"/>
      <c r="L19" s="167"/>
      <c r="M19" s="168"/>
      <c r="N19" s="168"/>
      <c r="O19" s="168"/>
      <c r="P19" s="168"/>
      <c r="Q19" s="168"/>
      <c r="R19" s="168"/>
      <c r="S19" s="168"/>
      <c r="T19" s="168"/>
      <c r="U19" s="167"/>
      <c r="V19" s="168"/>
      <c r="W19" s="168"/>
      <c r="X19" s="168"/>
      <c r="Y19" s="168"/>
      <c r="Z19" s="168"/>
      <c r="AA19" s="168"/>
      <c r="AB19" s="168"/>
      <c r="AC19" s="11" t="s">
        <v>50</v>
      </c>
      <c r="AD19" s="11"/>
      <c r="AE19" s="11"/>
      <c r="AF19" s="11"/>
      <c r="AG19" s="14"/>
      <c r="AH19" s="14"/>
      <c r="AI19" s="14"/>
      <c r="AJ19" s="14"/>
      <c r="AK19" s="14"/>
      <c r="AL19" s="14"/>
    </row>
    <row r="20" spans="1:38" ht="12.75" customHeight="1">
      <c r="A20" s="15" t="s">
        <v>51</v>
      </c>
      <c r="B20" s="15"/>
      <c r="C20" s="169" t="s">
        <v>555</v>
      </c>
      <c r="D20" s="170"/>
      <c r="E20" s="170"/>
      <c r="F20" s="170"/>
      <c r="G20" s="170"/>
      <c r="H20" s="170"/>
      <c r="I20" s="170"/>
      <c r="J20" s="170"/>
      <c r="K20" s="170"/>
      <c r="L20" s="169"/>
      <c r="M20" s="170"/>
      <c r="N20" s="170"/>
      <c r="O20" s="170"/>
      <c r="P20" s="170"/>
      <c r="Q20" s="170"/>
      <c r="R20" s="170"/>
      <c r="S20" s="170"/>
      <c r="T20" s="170"/>
      <c r="U20" s="169"/>
      <c r="V20" s="170"/>
      <c r="W20" s="170"/>
      <c r="X20" s="170"/>
      <c r="Y20" s="170"/>
      <c r="Z20" s="170"/>
      <c r="AA20" s="170"/>
      <c r="AB20" s="170"/>
      <c r="AC20" s="16" t="s">
        <v>53</v>
      </c>
      <c r="AD20" s="16"/>
      <c r="AE20" s="16"/>
      <c r="AF20" s="16"/>
      <c r="AG20" s="17">
        <v>3821</v>
      </c>
      <c r="AH20" s="17">
        <v>3821</v>
      </c>
      <c r="AI20" s="17">
        <v>3767</v>
      </c>
      <c r="AJ20" s="17">
        <f>AJ7+AJ15+AJ16</f>
        <v>3814</v>
      </c>
      <c r="AK20" s="17">
        <f>AK7+AK15+AK16</f>
        <v>3814</v>
      </c>
      <c r="AL20" s="17">
        <f>AL7+AL15+AL16</f>
        <v>0</v>
      </c>
    </row>
    <row r="21" spans="1:38" ht="12.75" customHeight="1">
      <c r="A21" s="3" t="s">
        <v>54</v>
      </c>
      <c r="B21" s="3"/>
      <c r="C21" s="167" t="s">
        <v>55</v>
      </c>
      <c r="D21" s="168"/>
      <c r="E21" s="168"/>
      <c r="F21" s="168"/>
      <c r="G21" s="168"/>
      <c r="H21" s="168"/>
      <c r="I21" s="168"/>
      <c r="J21" s="168"/>
      <c r="K21" s="168"/>
      <c r="L21" s="167"/>
      <c r="M21" s="168"/>
      <c r="N21" s="168"/>
      <c r="O21" s="168"/>
      <c r="P21" s="168"/>
      <c r="Q21" s="168"/>
      <c r="R21" s="168"/>
      <c r="S21" s="168"/>
      <c r="T21" s="168"/>
      <c r="U21" s="167"/>
      <c r="V21" s="168"/>
      <c r="W21" s="168"/>
      <c r="X21" s="168"/>
      <c r="Y21" s="168"/>
      <c r="Z21" s="168"/>
      <c r="AA21" s="168"/>
      <c r="AB21" s="168"/>
      <c r="AC21" s="11" t="s">
        <v>56</v>
      </c>
      <c r="AD21" s="11"/>
      <c r="AE21" s="11"/>
      <c r="AF21" s="11"/>
      <c r="AG21" s="14"/>
      <c r="AH21" s="14"/>
      <c r="AI21" s="14"/>
      <c r="AJ21" s="14"/>
      <c r="AK21" s="14"/>
      <c r="AL21" s="14"/>
    </row>
    <row r="22" spans="1:38" ht="12.75" customHeight="1">
      <c r="A22" s="3" t="s">
        <v>57</v>
      </c>
      <c r="B22" s="3"/>
      <c r="C22" s="167" t="s">
        <v>58</v>
      </c>
      <c r="D22" s="168"/>
      <c r="E22" s="168"/>
      <c r="F22" s="168"/>
      <c r="G22" s="168"/>
      <c r="H22" s="168"/>
      <c r="I22" s="168"/>
      <c r="J22" s="168"/>
      <c r="K22" s="168"/>
      <c r="L22" s="167"/>
      <c r="M22" s="168"/>
      <c r="N22" s="168"/>
      <c r="O22" s="168"/>
      <c r="P22" s="168"/>
      <c r="Q22" s="168"/>
      <c r="R22" s="168"/>
      <c r="S22" s="168"/>
      <c r="T22" s="168"/>
      <c r="U22" s="167"/>
      <c r="V22" s="168"/>
      <c r="W22" s="168"/>
      <c r="X22" s="168"/>
      <c r="Y22" s="168"/>
      <c r="Z22" s="168"/>
      <c r="AA22" s="168"/>
      <c r="AB22" s="168"/>
      <c r="AC22" s="11" t="s">
        <v>59</v>
      </c>
      <c r="AD22" s="11"/>
      <c r="AE22" s="11"/>
      <c r="AF22" s="11"/>
      <c r="AG22" s="14">
        <v>80</v>
      </c>
      <c r="AH22" s="14">
        <v>80</v>
      </c>
      <c r="AI22" s="14">
        <v>126</v>
      </c>
      <c r="AJ22" s="14">
        <v>147</v>
      </c>
      <c r="AK22" s="14">
        <v>147</v>
      </c>
      <c r="AL22" s="14"/>
    </row>
    <row r="23" spans="1:38">
      <c r="A23" s="3" t="s">
        <v>60</v>
      </c>
      <c r="B23" s="3"/>
      <c r="C23" s="167" t="s">
        <v>61</v>
      </c>
      <c r="D23" s="168"/>
      <c r="E23" s="168"/>
      <c r="F23" s="168"/>
      <c r="G23" s="168"/>
      <c r="H23" s="168"/>
      <c r="I23" s="168"/>
      <c r="J23" s="168"/>
      <c r="K23" s="168"/>
      <c r="L23" s="167"/>
      <c r="M23" s="168"/>
      <c r="N23" s="168"/>
      <c r="O23" s="168"/>
      <c r="P23" s="168"/>
      <c r="Q23" s="168"/>
      <c r="R23" s="168"/>
      <c r="S23" s="168"/>
      <c r="T23" s="168"/>
      <c r="U23" s="167"/>
      <c r="V23" s="168"/>
      <c r="W23" s="168"/>
      <c r="X23" s="168"/>
      <c r="Y23" s="168"/>
      <c r="Z23" s="168"/>
      <c r="AA23" s="168"/>
      <c r="AB23" s="168"/>
      <c r="AC23" s="11" t="s">
        <v>62</v>
      </c>
      <c r="AD23" s="11"/>
      <c r="AE23" s="11"/>
      <c r="AF23" s="11"/>
      <c r="AG23" s="14"/>
      <c r="AH23" s="14"/>
      <c r="AI23" s="14">
        <v>6</v>
      </c>
      <c r="AJ23" s="14">
        <v>221</v>
      </c>
      <c r="AK23" s="14">
        <v>221</v>
      </c>
      <c r="AL23" s="14"/>
    </row>
    <row r="24" spans="1:38" ht="12.75" customHeight="1">
      <c r="A24" s="15" t="s">
        <v>63</v>
      </c>
      <c r="B24" s="15"/>
      <c r="C24" s="169" t="s">
        <v>64</v>
      </c>
      <c r="D24" s="170"/>
      <c r="E24" s="170"/>
      <c r="F24" s="170"/>
      <c r="G24" s="170"/>
      <c r="H24" s="170"/>
      <c r="I24" s="170"/>
      <c r="J24" s="170"/>
      <c r="K24" s="170"/>
      <c r="L24" s="169"/>
      <c r="M24" s="170"/>
      <c r="N24" s="170"/>
      <c r="O24" s="170"/>
      <c r="P24" s="170"/>
      <c r="Q24" s="170"/>
      <c r="R24" s="170"/>
      <c r="S24" s="170"/>
      <c r="T24" s="170"/>
      <c r="U24" s="169"/>
      <c r="V24" s="170"/>
      <c r="W24" s="170"/>
      <c r="X24" s="170"/>
      <c r="Y24" s="170"/>
      <c r="Z24" s="170"/>
      <c r="AA24" s="170"/>
      <c r="AB24" s="170"/>
      <c r="AC24" s="16" t="s">
        <v>65</v>
      </c>
      <c r="AD24" s="16"/>
      <c r="AE24" s="16"/>
      <c r="AF24" s="16"/>
      <c r="AG24" s="17">
        <v>80</v>
      </c>
      <c r="AH24" s="17">
        <v>80</v>
      </c>
      <c r="AI24" s="17">
        <v>132</v>
      </c>
      <c r="AJ24" s="17">
        <f>AJ23+AJ22</f>
        <v>368</v>
      </c>
      <c r="AK24" s="17">
        <f>AK23+AK22</f>
        <v>368</v>
      </c>
      <c r="AL24" s="17"/>
    </row>
    <row r="25" spans="1:38" ht="12.75" customHeight="1">
      <c r="A25" s="15" t="s">
        <v>66</v>
      </c>
      <c r="B25" s="15"/>
      <c r="C25" s="169" t="s">
        <v>67</v>
      </c>
      <c r="D25" s="170"/>
      <c r="E25" s="170"/>
      <c r="F25" s="170"/>
      <c r="G25" s="170"/>
      <c r="H25" s="170"/>
      <c r="I25" s="170"/>
      <c r="J25" s="170"/>
      <c r="K25" s="170"/>
      <c r="L25" s="169"/>
      <c r="M25" s="170"/>
      <c r="N25" s="170"/>
      <c r="O25" s="170"/>
      <c r="P25" s="170"/>
      <c r="Q25" s="170"/>
      <c r="R25" s="170"/>
      <c r="S25" s="170"/>
      <c r="T25" s="170"/>
      <c r="U25" s="169"/>
      <c r="V25" s="170"/>
      <c r="W25" s="170"/>
      <c r="X25" s="170"/>
      <c r="Y25" s="170"/>
      <c r="Z25" s="170"/>
      <c r="AA25" s="170"/>
      <c r="AB25" s="170"/>
      <c r="AC25" s="16" t="s">
        <v>68</v>
      </c>
      <c r="AD25" s="16"/>
      <c r="AE25" s="16"/>
      <c r="AF25" s="16"/>
      <c r="AG25" s="17">
        <f>AG22+AG20</f>
        <v>3901</v>
      </c>
      <c r="AH25" s="17">
        <v>3901</v>
      </c>
      <c r="AI25" s="17">
        <f>AI20+AI24</f>
        <v>3899</v>
      </c>
      <c r="AJ25" s="17">
        <f>AJ24+AJ20</f>
        <v>4182</v>
      </c>
      <c r="AK25" s="17">
        <f>AK20+AK24</f>
        <v>4182</v>
      </c>
      <c r="AL25" s="17"/>
    </row>
    <row r="26" spans="1:38" ht="12.75" customHeight="1">
      <c r="A26" s="15" t="s">
        <v>69</v>
      </c>
      <c r="B26" s="15"/>
      <c r="C26" s="169" t="s">
        <v>70</v>
      </c>
      <c r="D26" s="170"/>
      <c r="E26" s="170"/>
      <c r="F26" s="170"/>
      <c r="G26" s="170"/>
      <c r="H26" s="170"/>
      <c r="I26" s="170"/>
      <c r="J26" s="170"/>
      <c r="K26" s="170"/>
      <c r="L26" s="169"/>
      <c r="M26" s="170"/>
      <c r="N26" s="170"/>
      <c r="O26" s="170"/>
      <c r="P26" s="170"/>
      <c r="Q26" s="170"/>
      <c r="R26" s="170"/>
      <c r="S26" s="170"/>
      <c r="T26" s="170"/>
      <c r="U26" s="169"/>
      <c r="V26" s="170"/>
      <c r="W26" s="170"/>
      <c r="X26" s="170"/>
      <c r="Y26" s="170"/>
      <c r="Z26" s="170"/>
      <c r="AA26" s="170"/>
      <c r="AB26" s="170"/>
      <c r="AC26" s="16" t="s">
        <v>71</v>
      </c>
      <c r="AD26" s="16"/>
      <c r="AE26" s="16"/>
      <c r="AF26" s="16"/>
      <c r="AG26" s="17">
        <v>1043</v>
      </c>
      <c r="AH26" s="17">
        <v>1043</v>
      </c>
      <c r="AI26" s="17">
        <v>1043</v>
      </c>
      <c r="AJ26" s="17">
        <v>945</v>
      </c>
      <c r="AK26" s="17">
        <v>945</v>
      </c>
      <c r="AL26" s="17"/>
    </row>
    <row r="27" spans="1:38" ht="12.75" customHeight="1">
      <c r="A27" s="3" t="s">
        <v>72</v>
      </c>
      <c r="B27" s="3"/>
      <c r="C27" s="167" t="s">
        <v>73</v>
      </c>
      <c r="D27" s="168"/>
      <c r="E27" s="168"/>
      <c r="F27" s="168"/>
      <c r="G27" s="168"/>
      <c r="H27" s="168"/>
      <c r="I27" s="168"/>
      <c r="J27" s="168"/>
      <c r="K27" s="168"/>
      <c r="L27" s="167"/>
      <c r="M27" s="168"/>
      <c r="N27" s="168"/>
      <c r="O27" s="168"/>
      <c r="P27" s="168"/>
      <c r="Q27" s="168"/>
      <c r="R27" s="168"/>
      <c r="S27" s="168"/>
      <c r="T27" s="168"/>
      <c r="U27" s="167"/>
      <c r="V27" s="168"/>
      <c r="W27" s="168"/>
      <c r="X27" s="168"/>
      <c r="Y27" s="168"/>
      <c r="Z27" s="168"/>
      <c r="AA27" s="168"/>
      <c r="AB27" s="168"/>
      <c r="AC27" s="11" t="s">
        <v>74</v>
      </c>
      <c r="AD27" s="11"/>
      <c r="AE27" s="11"/>
      <c r="AF27" s="11"/>
      <c r="AG27" s="14"/>
      <c r="AH27" s="14"/>
      <c r="AI27" s="14"/>
      <c r="AJ27" s="14">
        <v>6</v>
      </c>
      <c r="AK27" s="14">
        <v>6</v>
      </c>
      <c r="AL27" s="14"/>
    </row>
    <row r="28" spans="1:38" ht="12.75" customHeight="1">
      <c r="A28" s="3" t="s">
        <v>75</v>
      </c>
      <c r="B28" s="3"/>
      <c r="C28" s="167" t="s">
        <v>76</v>
      </c>
      <c r="D28" s="168"/>
      <c r="E28" s="168"/>
      <c r="F28" s="168"/>
      <c r="G28" s="168"/>
      <c r="H28" s="168"/>
      <c r="I28" s="168"/>
      <c r="J28" s="168"/>
      <c r="K28" s="168"/>
      <c r="L28" s="167"/>
      <c r="M28" s="168"/>
      <c r="N28" s="168"/>
      <c r="O28" s="168"/>
      <c r="P28" s="168"/>
      <c r="Q28" s="168"/>
      <c r="R28" s="168"/>
      <c r="S28" s="168"/>
      <c r="T28" s="168"/>
      <c r="U28" s="167"/>
      <c r="V28" s="168"/>
      <c r="W28" s="168"/>
      <c r="X28" s="168"/>
      <c r="Y28" s="168"/>
      <c r="Z28" s="168"/>
      <c r="AA28" s="168"/>
      <c r="AB28" s="168"/>
      <c r="AC28" s="11" t="s">
        <v>77</v>
      </c>
      <c r="AD28" s="11"/>
      <c r="AE28" s="11"/>
      <c r="AF28" s="11"/>
      <c r="AG28" s="14">
        <v>630</v>
      </c>
      <c r="AH28" s="14">
        <v>530</v>
      </c>
      <c r="AI28" s="14">
        <v>630</v>
      </c>
      <c r="AJ28" s="14">
        <v>190</v>
      </c>
      <c r="AK28" s="14">
        <v>190</v>
      </c>
      <c r="AL28" s="14"/>
    </row>
    <row r="29" spans="1:38" ht="12.75" customHeight="1">
      <c r="A29" s="3" t="s">
        <v>78</v>
      </c>
      <c r="B29" s="3"/>
      <c r="C29" s="167" t="s">
        <v>79</v>
      </c>
      <c r="D29" s="168"/>
      <c r="E29" s="168"/>
      <c r="F29" s="168"/>
      <c r="G29" s="168"/>
      <c r="H29" s="168"/>
      <c r="I29" s="168"/>
      <c r="J29" s="168"/>
      <c r="K29" s="168"/>
      <c r="L29" s="167"/>
      <c r="M29" s="168"/>
      <c r="N29" s="168"/>
      <c r="O29" s="168"/>
      <c r="P29" s="168"/>
      <c r="Q29" s="168"/>
      <c r="R29" s="168"/>
      <c r="S29" s="168"/>
      <c r="T29" s="168"/>
      <c r="U29" s="167"/>
      <c r="V29" s="168"/>
      <c r="W29" s="168"/>
      <c r="X29" s="168"/>
      <c r="Y29" s="168"/>
      <c r="Z29" s="168"/>
      <c r="AA29" s="168"/>
      <c r="AB29" s="168"/>
      <c r="AC29" s="11" t="s">
        <v>80</v>
      </c>
      <c r="AD29" s="11"/>
      <c r="AE29" s="11"/>
      <c r="AF29" s="11"/>
      <c r="AG29" s="14"/>
      <c r="AH29" s="14"/>
      <c r="AI29" s="14"/>
      <c r="AJ29" s="14"/>
      <c r="AK29" s="14"/>
      <c r="AL29" s="14"/>
    </row>
    <row r="30" spans="1:38" ht="12.75" customHeight="1">
      <c r="A30" s="15" t="s">
        <v>81</v>
      </c>
      <c r="B30" s="15"/>
      <c r="C30" s="169" t="s">
        <v>82</v>
      </c>
      <c r="D30" s="170"/>
      <c r="E30" s="170"/>
      <c r="F30" s="170"/>
      <c r="G30" s="170"/>
      <c r="H30" s="170"/>
      <c r="I30" s="170"/>
      <c r="J30" s="170"/>
      <c r="K30" s="170"/>
      <c r="L30" s="169"/>
      <c r="M30" s="170"/>
      <c r="N30" s="170"/>
      <c r="O30" s="170"/>
      <c r="P30" s="170"/>
      <c r="Q30" s="170"/>
      <c r="R30" s="170"/>
      <c r="S30" s="170"/>
      <c r="T30" s="170"/>
      <c r="U30" s="169"/>
      <c r="V30" s="170"/>
      <c r="W30" s="170"/>
      <c r="X30" s="170"/>
      <c r="Y30" s="170"/>
      <c r="Z30" s="170"/>
      <c r="AA30" s="170"/>
      <c r="AB30" s="170"/>
      <c r="AC30" s="16" t="s">
        <v>83</v>
      </c>
      <c r="AD30" s="16"/>
      <c r="AE30" s="16"/>
      <c r="AF30" s="16"/>
      <c r="AG30" s="17">
        <v>630</v>
      </c>
      <c r="AH30" s="17">
        <v>530</v>
      </c>
      <c r="AI30" s="17">
        <v>630</v>
      </c>
      <c r="AJ30" s="17">
        <f>AJ29+AJ28+AJ27</f>
        <v>196</v>
      </c>
      <c r="AK30" s="17">
        <f>AK29+AK28+AK27</f>
        <v>196</v>
      </c>
      <c r="AL30" s="17"/>
    </row>
    <row r="31" spans="1:38" ht="12.75" customHeight="1">
      <c r="A31" s="3" t="s">
        <v>84</v>
      </c>
      <c r="B31" s="3"/>
      <c r="C31" s="167" t="s">
        <v>85</v>
      </c>
      <c r="D31" s="168"/>
      <c r="E31" s="168"/>
      <c r="F31" s="168"/>
      <c r="G31" s="168"/>
      <c r="H31" s="168"/>
      <c r="I31" s="168"/>
      <c r="J31" s="168"/>
      <c r="K31" s="168"/>
      <c r="L31" s="167"/>
      <c r="M31" s="168"/>
      <c r="N31" s="168"/>
      <c r="O31" s="168"/>
      <c r="P31" s="168"/>
      <c r="Q31" s="168"/>
      <c r="R31" s="168"/>
      <c r="S31" s="168"/>
      <c r="T31" s="168"/>
      <c r="U31" s="167"/>
      <c r="V31" s="168"/>
      <c r="W31" s="168"/>
      <c r="X31" s="168"/>
      <c r="Y31" s="168"/>
      <c r="Z31" s="168"/>
      <c r="AA31" s="168"/>
      <c r="AB31" s="168"/>
      <c r="AC31" s="11" t="s">
        <v>86</v>
      </c>
      <c r="AD31" s="11"/>
      <c r="AE31" s="11"/>
      <c r="AF31" s="11"/>
      <c r="AG31" s="14"/>
      <c r="AH31" s="14"/>
      <c r="AI31" s="14"/>
      <c r="AJ31" s="14"/>
      <c r="AK31" s="14"/>
      <c r="AL31" s="14"/>
    </row>
    <row r="32" spans="1:38" ht="12.75" customHeight="1">
      <c r="A32" s="3" t="s">
        <v>87</v>
      </c>
      <c r="B32" s="3"/>
      <c r="C32" s="167" t="s">
        <v>88</v>
      </c>
      <c r="D32" s="168"/>
      <c r="E32" s="168"/>
      <c r="F32" s="168"/>
      <c r="G32" s="168"/>
      <c r="H32" s="168"/>
      <c r="I32" s="168"/>
      <c r="J32" s="168"/>
      <c r="K32" s="168"/>
      <c r="L32" s="167"/>
      <c r="M32" s="168"/>
      <c r="N32" s="168"/>
      <c r="O32" s="168"/>
      <c r="P32" s="168"/>
      <c r="Q32" s="168"/>
      <c r="R32" s="168"/>
      <c r="S32" s="168"/>
      <c r="T32" s="168"/>
      <c r="U32" s="167"/>
      <c r="V32" s="168"/>
      <c r="W32" s="168"/>
      <c r="X32" s="168"/>
      <c r="Y32" s="168"/>
      <c r="Z32" s="168"/>
      <c r="AA32" s="168"/>
      <c r="AB32" s="168"/>
      <c r="AC32" s="11" t="s">
        <v>89</v>
      </c>
      <c r="AD32" s="11"/>
      <c r="AE32" s="11"/>
      <c r="AF32" s="11"/>
      <c r="AG32" s="14">
        <v>45</v>
      </c>
      <c r="AH32" s="14">
        <v>45</v>
      </c>
      <c r="AI32" s="14">
        <v>45</v>
      </c>
      <c r="AJ32" s="14">
        <v>48</v>
      </c>
      <c r="AK32" s="14">
        <v>48</v>
      </c>
      <c r="AL32" s="14"/>
    </row>
    <row r="33" spans="1:38" ht="12.75" customHeight="1">
      <c r="A33" s="15" t="s">
        <v>90</v>
      </c>
      <c r="B33" s="15"/>
      <c r="C33" s="169" t="s">
        <v>91</v>
      </c>
      <c r="D33" s="170"/>
      <c r="E33" s="170"/>
      <c r="F33" s="170"/>
      <c r="G33" s="170"/>
      <c r="H33" s="170"/>
      <c r="I33" s="170"/>
      <c r="J33" s="170"/>
      <c r="K33" s="170"/>
      <c r="L33" s="169"/>
      <c r="M33" s="170"/>
      <c r="N33" s="170"/>
      <c r="O33" s="170"/>
      <c r="P33" s="170"/>
      <c r="Q33" s="170"/>
      <c r="R33" s="170"/>
      <c r="S33" s="170"/>
      <c r="T33" s="170"/>
      <c r="U33" s="169"/>
      <c r="V33" s="170"/>
      <c r="W33" s="170"/>
      <c r="X33" s="170"/>
      <c r="Y33" s="170"/>
      <c r="Z33" s="170"/>
      <c r="AA33" s="170"/>
      <c r="AB33" s="170"/>
      <c r="AC33" s="16" t="s">
        <v>92</v>
      </c>
      <c r="AD33" s="16"/>
      <c r="AE33" s="16"/>
      <c r="AF33" s="16"/>
      <c r="AG33" s="17">
        <v>45</v>
      </c>
      <c r="AH33" s="17">
        <v>45</v>
      </c>
      <c r="AI33" s="17">
        <v>45</v>
      </c>
      <c r="AJ33" s="17">
        <v>48</v>
      </c>
      <c r="AK33" s="17">
        <v>48</v>
      </c>
      <c r="AL33" s="17"/>
    </row>
    <row r="34" spans="1:38" ht="12.75" customHeight="1">
      <c r="A34" s="3" t="s">
        <v>93</v>
      </c>
      <c r="B34" s="3"/>
      <c r="C34" s="167" t="s">
        <v>94</v>
      </c>
      <c r="D34" s="168"/>
      <c r="E34" s="168"/>
      <c r="F34" s="168"/>
      <c r="G34" s="168"/>
      <c r="H34" s="168"/>
      <c r="I34" s="168"/>
      <c r="J34" s="168"/>
      <c r="K34" s="168"/>
      <c r="L34" s="167"/>
      <c r="M34" s="168"/>
      <c r="N34" s="168"/>
      <c r="O34" s="168"/>
      <c r="P34" s="168"/>
      <c r="Q34" s="168"/>
      <c r="R34" s="168"/>
      <c r="S34" s="168"/>
      <c r="T34" s="168"/>
      <c r="U34" s="167"/>
      <c r="V34" s="168"/>
      <c r="W34" s="168"/>
      <c r="X34" s="168"/>
      <c r="Y34" s="168"/>
      <c r="Z34" s="168"/>
      <c r="AA34" s="168"/>
      <c r="AB34" s="168"/>
      <c r="AC34" s="11" t="s">
        <v>95</v>
      </c>
      <c r="AD34" s="11"/>
      <c r="AE34" s="11"/>
      <c r="AF34" s="11"/>
      <c r="AG34" s="14"/>
      <c r="AH34" s="14"/>
      <c r="AI34" s="14">
        <v>7</v>
      </c>
      <c r="AJ34" s="14">
        <v>20</v>
      </c>
      <c r="AK34" s="14">
        <v>20</v>
      </c>
      <c r="AL34" s="14"/>
    </row>
    <row r="35" spans="1:38" ht="12.75" customHeight="1">
      <c r="A35" s="3" t="s">
        <v>96</v>
      </c>
      <c r="B35" s="3"/>
      <c r="C35" s="167" t="s">
        <v>97</v>
      </c>
      <c r="D35" s="168"/>
      <c r="E35" s="168"/>
      <c r="F35" s="168"/>
      <c r="G35" s="168"/>
      <c r="H35" s="168"/>
      <c r="I35" s="168"/>
      <c r="J35" s="168"/>
      <c r="K35" s="168"/>
      <c r="L35" s="167"/>
      <c r="M35" s="168"/>
      <c r="N35" s="168"/>
      <c r="O35" s="168"/>
      <c r="P35" s="168"/>
      <c r="Q35" s="168"/>
      <c r="R35" s="168"/>
      <c r="S35" s="168"/>
      <c r="T35" s="168"/>
      <c r="U35" s="167"/>
      <c r="V35" s="168"/>
      <c r="W35" s="168"/>
      <c r="X35" s="168"/>
      <c r="Y35" s="168"/>
      <c r="Z35" s="168"/>
      <c r="AA35" s="168"/>
      <c r="AB35" s="168"/>
      <c r="AC35" s="11" t="s">
        <v>98</v>
      </c>
      <c r="AD35" s="11"/>
      <c r="AE35" s="11"/>
      <c r="AF35" s="11"/>
      <c r="AG35" s="14"/>
      <c r="AH35" s="14"/>
      <c r="AI35" s="14"/>
      <c r="AJ35" s="14">
        <v>153</v>
      </c>
      <c r="AK35" s="14">
        <v>153</v>
      </c>
      <c r="AL35" s="14"/>
    </row>
    <row r="36" spans="1:38" ht="12.75" customHeight="1">
      <c r="A36" s="3" t="s">
        <v>99</v>
      </c>
      <c r="B36" s="3"/>
      <c r="C36" s="167" t="s">
        <v>100</v>
      </c>
      <c r="D36" s="168"/>
      <c r="E36" s="168"/>
      <c r="F36" s="168"/>
      <c r="G36" s="168"/>
      <c r="H36" s="168"/>
      <c r="I36" s="168"/>
      <c r="J36" s="168"/>
      <c r="K36" s="168"/>
      <c r="L36" s="167"/>
      <c r="M36" s="168"/>
      <c r="N36" s="168"/>
      <c r="O36" s="168"/>
      <c r="P36" s="168"/>
      <c r="Q36" s="168"/>
      <c r="R36" s="168"/>
      <c r="S36" s="168"/>
      <c r="T36" s="168"/>
      <c r="U36" s="167"/>
      <c r="V36" s="168"/>
      <c r="W36" s="168"/>
      <c r="X36" s="168"/>
      <c r="Y36" s="168"/>
      <c r="Z36" s="168"/>
      <c r="AA36" s="168"/>
      <c r="AB36" s="168"/>
      <c r="AC36" s="11" t="s">
        <v>101</v>
      </c>
      <c r="AD36" s="11"/>
      <c r="AE36" s="11"/>
      <c r="AF36" s="11"/>
      <c r="AG36" s="14"/>
      <c r="AH36" s="14"/>
      <c r="AI36" s="14"/>
      <c r="AJ36" s="14">
        <v>450</v>
      </c>
      <c r="AK36" s="14">
        <v>450</v>
      </c>
      <c r="AL36" s="14"/>
    </row>
    <row r="37" spans="1:38" ht="12.75" customHeight="1">
      <c r="A37" s="3" t="s">
        <v>102</v>
      </c>
      <c r="B37" s="3"/>
      <c r="C37" s="167" t="s">
        <v>103</v>
      </c>
      <c r="D37" s="168"/>
      <c r="E37" s="168"/>
      <c r="F37" s="168"/>
      <c r="G37" s="168"/>
      <c r="H37" s="168"/>
      <c r="I37" s="168"/>
      <c r="J37" s="168"/>
      <c r="K37" s="168"/>
      <c r="L37" s="167"/>
      <c r="M37" s="168"/>
      <c r="N37" s="168"/>
      <c r="O37" s="168"/>
      <c r="P37" s="168"/>
      <c r="Q37" s="168"/>
      <c r="R37" s="168"/>
      <c r="S37" s="168"/>
      <c r="T37" s="168"/>
      <c r="U37" s="167"/>
      <c r="V37" s="168"/>
      <c r="W37" s="168"/>
      <c r="X37" s="168"/>
      <c r="Y37" s="168"/>
      <c r="Z37" s="168"/>
      <c r="AA37" s="168"/>
      <c r="AB37" s="168"/>
      <c r="AC37" s="11" t="s">
        <v>104</v>
      </c>
      <c r="AD37" s="11"/>
      <c r="AE37" s="11"/>
      <c r="AF37" s="11"/>
      <c r="AG37" s="14">
        <v>80</v>
      </c>
      <c r="AH37" s="14">
        <v>80</v>
      </c>
      <c r="AI37" s="14">
        <v>67</v>
      </c>
      <c r="AJ37" s="14">
        <v>61</v>
      </c>
      <c r="AK37" s="14">
        <v>60</v>
      </c>
      <c r="AL37" s="14"/>
    </row>
    <row r="38" spans="1:38" ht="12.75" customHeight="1">
      <c r="A38" s="3" t="s">
        <v>105</v>
      </c>
      <c r="B38" s="3"/>
      <c r="C38" s="167" t="s">
        <v>106</v>
      </c>
      <c r="D38" s="168"/>
      <c r="E38" s="168"/>
      <c r="F38" s="168"/>
      <c r="G38" s="168"/>
      <c r="H38" s="168"/>
      <c r="I38" s="168"/>
      <c r="J38" s="168"/>
      <c r="K38" s="168"/>
      <c r="L38" s="167"/>
      <c r="M38" s="168"/>
      <c r="N38" s="168"/>
      <c r="O38" s="168"/>
      <c r="P38" s="168"/>
      <c r="Q38" s="168"/>
      <c r="R38" s="168"/>
      <c r="S38" s="168"/>
      <c r="T38" s="168"/>
      <c r="U38" s="167"/>
      <c r="V38" s="168"/>
      <c r="W38" s="168"/>
      <c r="X38" s="168"/>
      <c r="Y38" s="168"/>
      <c r="Z38" s="168"/>
      <c r="AA38" s="168"/>
      <c r="AB38" s="168"/>
      <c r="AC38" s="11" t="s">
        <v>107</v>
      </c>
      <c r="AD38" s="11"/>
      <c r="AE38" s="11"/>
      <c r="AF38" s="11"/>
      <c r="AG38" s="14"/>
      <c r="AH38" s="14"/>
      <c r="AI38" s="14"/>
      <c r="AJ38" s="14"/>
      <c r="AK38" s="14"/>
      <c r="AL38" s="14"/>
    </row>
    <row r="39" spans="1:38">
      <c r="A39" s="3" t="s">
        <v>108</v>
      </c>
      <c r="B39" s="3"/>
      <c r="C39" s="167" t="s">
        <v>109</v>
      </c>
      <c r="D39" s="168"/>
      <c r="E39" s="168"/>
      <c r="F39" s="168"/>
      <c r="G39" s="168"/>
      <c r="H39" s="168"/>
      <c r="I39" s="168"/>
      <c r="J39" s="168"/>
      <c r="K39" s="168"/>
      <c r="L39" s="167"/>
      <c r="M39" s="168"/>
      <c r="N39" s="168"/>
      <c r="O39" s="168"/>
      <c r="P39" s="168"/>
      <c r="Q39" s="168"/>
      <c r="R39" s="168"/>
      <c r="S39" s="168"/>
      <c r="T39" s="168"/>
      <c r="U39" s="167"/>
      <c r="V39" s="168"/>
      <c r="W39" s="168"/>
      <c r="X39" s="168"/>
      <c r="Y39" s="168"/>
      <c r="Z39" s="168"/>
      <c r="AA39" s="168"/>
      <c r="AB39" s="168"/>
      <c r="AC39" s="11" t="s">
        <v>110</v>
      </c>
      <c r="AD39" s="11"/>
      <c r="AE39" s="11"/>
      <c r="AF39" s="11"/>
      <c r="AG39" s="14">
        <v>0</v>
      </c>
      <c r="AH39" s="14">
        <v>0</v>
      </c>
      <c r="AI39" s="14">
        <v>6</v>
      </c>
      <c r="AJ39" s="14">
        <v>6</v>
      </c>
      <c r="AK39" s="14">
        <v>6</v>
      </c>
      <c r="AL39" s="14"/>
    </row>
    <row r="40" spans="1:38" ht="12.75" customHeight="1">
      <c r="A40" s="3" t="s">
        <v>111</v>
      </c>
      <c r="B40" s="3"/>
      <c r="C40" s="167" t="s">
        <v>112</v>
      </c>
      <c r="D40" s="168"/>
      <c r="E40" s="168"/>
      <c r="F40" s="168"/>
      <c r="G40" s="168"/>
      <c r="H40" s="168"/>
      <c r="I40" s="168"/>
      <c r="J40" s="168"/>
      <c r="K40" s="168"/>
      <c r="L40" s="167"/>
      <c r="M40" s="168"/>
      <c r="N40" s="168"/>
      <c r="O40" s="168"/>
      <c r="P40" s="168"/>
      <c r="Q40" s="168"/>
      <c r="R40" s="168"/>
      <c r="S40" s="168"/>
      <c r="T40" s="168"/>
      <c r="U40" s="167"/>
      <c r="V40" s="168"/>
      <c r="W40" s="168"/>
      <c r="X40" s="168"/>
      <c r="Y40" s="168"/>
      <c r="Z40" s="168"/>
      <c r="AA40" s="168"/>
      <c r="AB40" s="168"/>
      <c r="AC40" s="11" t="s">
        <v>113</v>
      </c>
      <c r="AD40" s="11"/>
      <c r="AE40" s="11"/>
      <c r="AF40" s="11"/>
      <c r="AG40" s="14">
        <v>2209</v>
      </c>
      <c r="AH40" s="14">
        <v>2209</v>
      </c>
      <c r="AI40" s="14">
        <v>2209</v>
      </c>
      <c r="AJ40" s="14">
        <v>2872</v>
      </c>
      <c r="AK40" s="14">
        <v>2795</v>
      </c>
      <c r="AL40" s="14"/>
    </row>
    <row r="41" spans="1:38" ht="12.75" customHeight="1">
      <c r="A41" s="15" t="s">
        <v>114</v>
      </c>
      <c r="B41" s="15"/>
      <c r="C41" s="169" t="s">
        <v>115</v>
      </c>
      <c r="D41" s="170"/>
      <c r="E41" s="170"/>
      <c r="F41" s="170"/>
      <c r="G41" s="170"/>
      <c r="H41" s="170"/>
      <c r="I41" s="170"/>
      <c r="J41" s="170"/>
      <c r="K41" s="170"/>
      <c r="L41" s="169"/>
      <c r="M41" s="170"/>
      <c r="N41" s="170"/>
      <c r="O41" s="170"/>
      <c r="P41" s="170"/>
      <c r="Q41" s="170"/>
      <c r="R41" s="170"/>
      <c r="S41" s="170"/>
      <c r="T41" s="170"/>
      <c r="U41" s="169"/>
      <c r="V41" s="170"/>
      <c r="W41" s="170"/>
      <c r="X41" s="170"/>
      <c r="Y41" s="170"/>
      <c r="Z41" s="170"/>
      <c r="AA41" s="170"/>
      <c r="AB41" s="170"/>
      <c r="AC41" s="16" t="s">
        <v>116</v>
      </c>
      <c r="AD41" s="16"/>
      <c r="AE41" s="16"/>
      <c r="AF41" s="16"/>
      <c r="AG41" s="17">
        <v>2289</v>
      </c>
      <c r="AH41" s="17">
        <v>2289</v>
      </c>
      <c r="AI41" s="17">
        <v>2289</v>
      </c>
      <c r="AJ41" s="17">
        <f>AJ40+AJ39+AJ38+AJ37+AJ36+AJ35+AJ34</f>
        <v>3562</v>
      </c>
      <c r="AK41" s="17">
        <f>AK40+AK39+AK38+AK37+AK36+AK35+AK34</f>
        <v>3484</v>
      </c>
      <c r="AL41" s="17"/>
    </row>
    <row r="42" spans="1:38" ht="12.75" customHeight="1">
      <c r="A42" s="3" t="s">
        <v>117</v>
      </c>
      <c r="B42" s="3"/>
      <c r="C42" s="167" t="s">
        <v>118</v>
      </c>
      <c r="D42" s="168"/>
      <c r="E42" s="168"/>
      <c r="F42" s="168"/>
      <c r="G42" s="168"/>
      <c r="H42" s="168"/>
      <c r="I42" s="168"/>
      <c r="J42" s="168"/>
      <c r="K42" s="168"/>
      <c r="L42" s="167"/>
      <c r="M42" s="168"/>
      <c r="N42" s="168"/>
      <c r="O42" s="168"/>
      <c r="P42" s="168"/>
      <c r="Q42" s="168"/>
      <c r="R42" s="168"/>
      <c r="S42" s="168"/>
      <c r="T42" s="168"/>
      <c r="U42" s="167"/>
      <c r="V42" s="168"/>
      <c r="W42" s="168"/>
      <c r="X42" s="168"/>
      <c r="Y42" s="168"/>
      <c r="Z42" s="168"/>
      <c r="AA42" s="168"/>
      <c r="AB42" s="168"/>
      <c r="AC42" s="11" t="s">
        <v>119</v>
      </c>
      <c r="AD42" s="11"/>
      <c r="AE42" s="11"/>
      <c r="AF42" s="11"/>
      <c r="AG42" s="14"/>
      <c r="AH42" s="14"/>
      <c r="AI42" s="14"/>
      <c r="AJ42" s="14"/>
      <c r="AK42" s="14"/>
      <c r="AL42" s="14"/>
    </row>
    <row r="43" spans="1:38" ht="12.75" customHeight="1">
      <c r="A43" s="3" t="s">
        <v>120</v>
      </c>
      <c r="B43" s="3"/>
      <c r="C43" s="167" t="s">
        <v>121</v>
      </c>
      <c r="D43" s="168"/>
      <c r="E43" s="168"/>
      <c r="F43" s="168"/>
      <c r="G43" s="168"/>
      <c r="H43" s="168"/>
      <c r="I43" s="168"/>
      <c r="J43" s="168"/>
      <c r="K43" s="168"/>
      <c r="L43" s="167"/>
      <c r="M43" s="168"/>
      <c r="N43" s="168"/>
      <c r="O43" s="168"/>
      <c r="P43" s="168"/>
      <c r="Q43" s="168"/>
      <c r="R43" s="168"/>
      <c r="S43" s="168"/>
      <c r="T43" s="168"/>
      <c r="U43" s="167"/>
      <c r="V43" s="168"/>
      <c r="W43" s="168"/>
      <c r="X43" s="168"/>
      <c r="Y43" s="168"/>
      <c r="Z43" s="168"/>
      <c r="AA43" s="168"/>
      <c r="AB43" s="168"/>
      <c r="AC43" s="11" t="s">
        <v>122</v>
      </c>
      <c r="AD43" s="11"/>
      <c r="AE43" s="11"/>
      <c r="AF43" s="11"/>
      <c r="AG43" s="14"/>
      <c r="AH43" s="14"/>
      <c r="AI43" s="14"/>
      <c r="AJ43" s="14"/>
      <c r="AK43" s="14"/>
      <c r="AL43" s="14"/>
    </row>
    <row r="44" spans="1:38" ht="12.75" customHeight="1">
      <c r="A44" s="15" t="s">
        <v>123</v>
      </c>
      <c r="B44" s="15"/>
      <c r="C44" s="169" t="s">
        <v>545</v>
      </c>
      <c r="D44" s="170"/>
      <c r="E44" s="170"/>
      <c r="F44" s="170"/>
      <c r="G44" s="170"/>
      <c r="H44" s="170"/>
      <c r="I44" s="170"/>
      <c r="J44" s="170"/>
      <c r="K44" s="170"/>
      <c r="L44" s="169"/>
      <c r="M44" s="170"/>
      <c r="N44" s="170"/>
      <c r="O44" s="170"/>
      <c r="P44" s="170"/>
      <c r="Q44" s="170"/>
      <c r="R44" s="170"/>
      <c r="S44" s="170"/>
      <c r="T44" s="170"/>
      <c r="U44" s="169"/>
      <c r="V44" s="170"/>
      <c r="W44" s="170"/>
      <c r="X44" s="170"/>
      <c r="Y44" s="170"/>
      <c r="Z44" s="170"/>
      <c r="AA44" s="170"/>
      <c r="AB44" s="170"/>
      <c r="AC44" s="16" t="s">
        <v>125</v>
      </c>
      <c r="AD44" s="16"/>
      <c r="AE44" s="16"/>
      <c r="AF44" s="16"/>
      <c r="AG44" s="17"/>
      <c r="AH44" s="17"/>
      <c r="AI44" s="17"/>
      <c r="AJ44" s="17"/>
      <c r="AK44" s="17"/>
      <c r="AL44" s="17"/>
    </row>
    <row r="45" spans="1:38" ht="12.75" customHeight="1">
      <c r="A45" s="3" t="s">
        <v>126</v>
      </c>
      <c r="B45" s="3"/>
      <c r="C45" s="167" t="s">
        <v>127</v>
      </c>
      <c r="D45" s="168"/>
      <c r="E45" s="168"/>
      <c r="F45" s="168"/>
      <c r="G45" s="168"/>
      <c r="H45" s="168"/>
      <c r="I45" s="168"/>
      <c r="J45" s="168"/>
      <c r="K45" s="168"/>
      <c r="L45" s="167"/>
      <c r="M45" s="168"/>
      <c r="N45" s="168"/>
      <c r="O45" s="168"/>
      <c r="P45" s="168"/>
      <c r="Q45" s="168"/>
      <c r="R45" s="168"/>
      <c r="S45" s="168"/>
      <c r="T45" s="168"/>
      <c r="U45" s="167"/>
      <c r="V45" s="168"/>
      <c r="W45" s="168"/>
      <c r="X45" s="168"/>
      <c r="Y45" s="168"/>
      <c r="Z45" s="168"/>
      <c r="AA45" s="168"/>
      <c r="AB45" s="168"/>
      <c r="AC45" s="11" t="s">
        <v>128</v>
      </c>
      <c r="AD45" s="11"/>
      <c r="AE45" s="11"/>
      <c r="AF45" s="11"/>
      <c r="AG45" s="14"/>
      <c r="AH45" s="14"/>
      <c r="AI45" s="14">
        <v>799</v>
      </c>
      <c r="AJ45" s="14">
        <v>741</v>
      </c>
      <c r="AK45" s="14">
        <v>720</v>
      </c>
      <c r="AL45" s="14"/>
    </row>
    <row r="46" spans="1:38" ht="12.75" customHeight="1">
      <c r="A46" s="3" t="s">
        <v>129</v>
      </c>
      <c r="B46" s="3"/>
      <c r="C46" s="167" t="s">
        <v>130</v>
      </c>
      <c r="D46" s="168"/>
      <c r="E46" s="168"/>
      <c r="F46" s="168"/>
      <c r="G46" s="168"/>
      <c r="H46" s="168"/>
      <c r="I46" s="168"/>
      <c r="J46" s="168"/>
      <c r="K46" s="168"/>
      <c r="L46" s="167"/>
      <c r="M46" s="168"/>
      <c r="N46" s="168"/>
      <c r="O46" s="168"/>
      <c r="P46" s="168"/>
      <c r="Q46" s="168"/>
      <c r="R46" s="168"/>
      <c r="S46" s="168"/>
      <c r="T46" s="168"/>
      <c r="U46" s="167"/>
      <c r="V46" s="168"/>
      <c r="W46" s="168"/>
      <c r="X46" s="168"/>
      <c r="Y46" s="168"/>
      <c r="Z46" s="168"/>
      <c r="AA46" s="168"/>
      <c r="AB46" s="168"/>
      <c r="AC46" s="11" t="s">
        <v>131</v>
      </c>
      <c r="AD46" s="11"/>
      <c r="AE46" s="11"/>
      <c r="AF46" s="11"/>
      <c r="AG46" s="14">
        <v>799</v>
      </c>
      <c r="AH46" s="14">
        <v>799</v>
      </c>
      <c r="AI46" s="14"/>
      <c r="AJ46" s="14"/>
      <c r="AK46" s="14"/>
      <c r="AL46" s="14"/>
    </row>
    <row r="47" spans="1:38" ht="12.75" customHeight="1">
      <c r="A47" s="3" t="s">
        <v>132</v>
      </c>
      <c r="B47" s="3"/>
      <c r="C47" s="167" t="s">
        <v>133</v>
      </c>
      <c r="D47" s="168"/>
      <c r="E47" s="168"/>
      <c r="F47" s="168"/>
      <c r="G47" s="168"/>
      <c r="H47" s="168"/>
      <c r="I47" s="168"/>
      <c r="J47" s="168"/>
      <c r="K47" s="168"/>
      <c r="L47" s="167"/>
      <c r="M47" s="168"/>
      <c r="N47" s="168"/>
      <c r="O47" s="168"/>
      <c r="P47" s="168"/>
      <c r="Q47" s="168"/>
      <c r="R47" s="168"/>
      <c r="S47" s="168"/>
      <c r="T47" s="168"/>
      <c r="U47" s="167"/>
      <c r="V47" s="168"/>
      <c r="W47" s="168"/>
      <c r="X47" s="168"/>
      <c r="Y47" s="168"/>
      <c r="Z47" s="168"/>
      <c r="AA47" s="168"/>
      <c r="AB47" s="168"/>
      <c r="AC47" s="11" t="s">
        <v>134</v>
      </c>
      <c r="AD47" s="11"/>
      <c r="AE47" s="11"/>
      <c r="AF47" s="11"/>
      <c r="AG47" s="14"/>
      <c r="AH47" s="14"/>
      <c r="AI47" s="14"/>
      <c r="AJ47" s="14"/>
      <c r="AK47" s="14"/>
      <c r="AL47" s="14"/>
    </row>
    <row r="48" spans="1:38" ht="12.75" customHeight="1">
      <c r="A48" s="3" t="s">
        <v>135</v>
      </c>
      <c r="B48" s="3"/>
      <c r="C48" s="167" t="s">
        <v>136</v>
      </c>
      <c r="D48" s="168"/>
      <c r="E48" s="168"/>
      <c r="F48" s="168"/>
      <c r="G48" s="168"/>
      <c r="H48" s="168"/>
      <c r="I48" s="168"/>
      <c r="J48" s="168"/>
      <c r="K48" s="168"/>
      <c r="L48" s="167"/>
      <c r="M48" s="168"/>
      <c r="N48" s="168"/>
      <c r="O48" s="168"/>
      <c r="P48" s="168"/>
      <c r="Q48" s="168"/>
      <c r="R48" s="168"/>
      <c r="S48" s="168"/>
      <c r="T48" s="168"/>
      <c r="U48" s="167"/>
      <c r="V48" s="168"/>
      <c r="W48" s="168"/>
      <c r="X48" s="168"/>
      <c r="Y48" s="168"/>
      <c r="Z48" s="168"/>
      <c r="AA48" s="168"/>
      <c r="AB48" s="168"/>
      <c r="AC48" s="11" t="s">
        <v>137</v>
      </c>
      <c r="AD48" s="11"/>
      <c r="AE48" s="11"/>
      <c r="AF48" s="11"/>
      <c r="AG48" s="14"/>
      <c r="AH48" s="14"/>
      <c r="AI48" s="14"/>
      <c r="AJ48" s="14"/>
      <c r="AK48" s="14"/>
      <c r="AL48" s="14"/>
    </row>
    <row r="49" spans="1:38" ht="12.75" customHeight="1">
      <c r="A49" s="3" t="s">
        <v>138</v>
      </c>
      <c r="B49" s="3"/>
      <c r="C49" s="167" t="s">
        <v>139</v>
      </c>
      <c r="D49" s="168"/>
      <c r="E49" s="168"/>
      <c r="F49" s="168"/>
      <c r="G49" s="168"/>
      <c r="H49" s="168"/>
      <c r="I49" s="168"/>
      <c r="J49" s="168"/>
      <c r="K49" s="168"/>
      <c r="L49" s="167"/>
      <c r="M49" s="168"/>
      <c r="N49" s="168"/>
      <c r="O49" s="168"/>
      <c r="P49" s="168"/>
      <c r="Q49" s="168"/>
      <c r="R49" s="168"/>
      <c r="S49" s="168"/>
      <c r="T49" s="168"/>
      <c r="U49" s="167"/>
      <c r="V49" s="168"/>
      <c r="W49" s="168"/>
      <c r="X49" s="168"/>
      <c r="Y49" s="168"/>
      <c r="Z49" s="168"/>
      <c r="AA49" s="168"/>
      <c r="AB49" s="168"/>
      <c r="AC49" s="11" t="s">
        <v>140</v>
      </c>
      <c r="AD49" s="11"/>
      <c r="AE49" s="11"/>
      <c r="AF49" s="11"/>
      <c r="AG49" s="14"/>
      <c r="AH49" s="14"/>
      <c r="AI49" s="14">
        <v>100</v>
      </c>
      <c r="AJ49" s="14">
        <v>187</v>
      </c>
      <c r="AK49" s="14">
        <v>187</v>
      </c>
      <c r="AL49" s="14"/>
    </row>
    <row r="50" spans="1:38" ht="12.75" customHeight="1">
      <c r="A50" s="15" t="s">
        <v>141</v>
      </c>
      <c r="B50" s="15"/>
      <c r="C50" s="169" t="s">
        <v>142</v>
      </c>
      <c r="D50" s="170"/>
      <c r="E50" s="170"/>
      <c r="F50" s="170"/>
      <c r="G50" s="170"/>
      <c r="H50" s="170"/>
      <c r="I50" s="170"/>
      <c r="J50" s="170"/>
      <c r="K50" s="170"/>
      <c r="L50" s="169"/>
      <c r="M50" s="170"/>
      <c r="N50" s="170"/>
      <c r="O50" s="170"/>
      <c r="P50" s="170"/>
      <c r="Q50" s="170"/>
      <c r="R50" s="170"/>
      <c r="S50" s="170"/>
      <c r="T50" s="170"/>
      <c r="U50" s="169"/>
      <c r="V50" s="170"/>
      <c r="W50" s="170"/>
      <c r="X50" s="170"/>
      <c r="Y50" s="170"/>
      <c r="Z50" s="170"/>
      <c r="AA50" s="170"/>
      <c r="AB50" s="170"/>
      <c r="AC50" s="16" t="s">
        <v>143</v>
      </c>
      <c r="AD50" s="16"/>
      <c r="AE50" s="16"/>
      <c r="AF50" s="16"/>
      <c r="AG50" s="17">
        <v>799</v>
      </c>
      <c r="AH50" s="17">
        <v>799</v>
      </c>
      <c r="AI50" s="17">
        <f>AI49+AI45</f>
        <v>899</v>
      </c>
      <c r="AJ50" s="17">
        <f>AJ49+AJ45</f>
        <v>928</v>
      </c>
      <c r="AK50" s="17">
        <f>AK49+AK45</f>
        <v>907</v>
      </c>
      <c r="AL50" s="17"/>
    </row>
    <row r="51" spans="1:38" ht="12.75" customHeight="1">
      <c r="A51" s="15" t="s">
        <v>144</v>
      </c>
      <c r="B51" s="15"/>
      <c r="C51" s="169" t="s">
        <v>145</v>
      </c>
      <c r="D51" s="170"/>
      <c r="E51" s="170"/>
      <c r="F51" s="170"/>
      <c r="G51" s="170"/>
      <c r="H51" s="170"/>
      <c r="I51" s="170"/>
      <c r="J51" s="170"/>
      <c r="K51" s="170"/>
      <c r="L51" s="169"/>
      <c r="M51" s="170"/>
      <c r="N51" s="170"/>
      <c r="O51" s="170"/>
      <c r="P51" s="170"/>
      <c r="Q51" s="170"/>
      <c r="R51" s="170"/>
      <c r="S51" s="170"/>
      <c r="T51" s="170"/>
      <c r="U51" s="169"/>
      <c r="V51" s="170"/>
      <c r="W51" s="170"/>
      <c r="X51" s="170"/>
      <c r="Y51" s="170"/>
      <c r="Z51" s="170"/>
      <c r="AA51" s="170"/>
      <c r="AB51" s="170"/>
      <c r="AC51" s="16" t="s">
        <v>146</v>
      </c>
      <c r="AD51" s="16"/>
      <c r="AE51" s="16"/>
      <c r="AF51" s="16"/>
      <c r="AG51" s="17">
        <f>AG50+AG41+AG48+AG33+AG30</f>
        <v>3763</v>
      </c>
      <c r="AH51" s="17">
        <v>3663</v>
      </c>
      <c r="AI51" s="17">
        <f>AI50+AI41+AI33+AI30</f>
        <v>3863</v>
      </c>
      <c r="AJ51" s="17">
        <f>AJ50+AJ41+AJ33+AJ30</f>
        <v>4734</v>
      </c>
      <c r="AK51" s="17">
        <f>AK30+AK33+AK41+AK50</f>
        <v>4635</v>
      </c>
      <c r="AL51" s="14"/>
    </row>
    <row r="52" spans="1:38" ht="12.75" hidden="1" customHeight="1">
      <c r="A52" s="3" t="s">
        <v>147</v>
      </c>
      <c r="B52" s="3"/>
      <c r="C52" s="167" t="s">
        <v>148</v>
      </c>
      <c r="D52" s="168"/>
      <c r="E52" s="168"/>
      <c r="F52" s="168"/>
      <c r="G52" s="168"/>
      <c r="H52" s="168"/>
      <c r="I52" s="168"/>
      <c r="J52" s="168"/>
      <c r="K52" s="168"/>
      <c r="L52" s="167"/>
      <c r="M52" s="168"/>
      <c r="N52" s="168"/>
      <c r="O52" s="168"/>
      <c r="P52" s="168"/>
      <c r="Q52" s="168"/>
      <c r="R52" s="168"/>
      <c r="S52" s="168"/>
      <c r="T52" s="168"/>
      <c r="U52" s="167"/>
      <c r="V52" s="168"/>
      <c r="W52" s="168"/>
      <c r="X52" s="168"/>
      <c r="Y52" s="168"/>
      <c r="Z52" s="168"/>
      <c r="AA52" s="168"/>
      <c r="AB52" s="168"/>
      <c r="AC52" s="11" t="s">
        <v>149</v>
      </c>
      <c r="AD52" s="11"/>
      <c r="AE52" s="11"/>
      <c r="AF52" s="11"/>
      <c r="AG52" s="14"/>
      <c r="AH52" s="14"/>
      <c r="AI52" s="14"/>
      <c r="AJ52" s="14"/>
      <c r="AK52" s="14"/>
      <c r="AL52" s="14"/>
    </row>
    <row r="53" spans="1:38" ht="12.75" hidden="1" customHeight="1">
      <c r="A53" s="3" t="s">
        <v>150</v>
      </c>
      <c r="B53" s="3"/>
      <c r="C53" s="167" t="s">
        <v>151</v>
      </c>
      <c r="D53" s="168"/>
      <c r="E53" s="168"/>
      <c r="F53" s="168"/>
      <c r="G53" s="168"/>
      <c r="H53" s="168"/>
      <c r="I53" s="168"/>
      <c r="J53" s="168"/>
      <c r="K53" s="168"/>
      <c r="L53" s="167"/>
      <c r="M53" s="168"/>
      <c r="N53" s="168"/>
      <c r="O53" s="168"/>
      <c r="P53" s="168"/>
      <c r="Q53" s="168"/>
      <c r="R53" s="168"/>
      <c r="S53" s="168"/>
      <c r="T53" s="168"/>
      <c r="U53" s="167"/>
      <c r="V53" s="168"/>
      <c r="W53" s="168"/>
      <c r="X53" s="168"/>
      <c r="Y53" s="168"/>
      <c r="Z53" s="168"/>
      <c r="AA53" s="168"/>
      <c r="AB53" s="168"/>
      <c r="AC53" s="11" t="s">
        <v>152</v>
      </c>
      <c r="AD53" s="11"/>
      <c r="AE53" s="11"/>
      <c r="AF53" s="11"/>
      <c r="AG53" s="14"/>
      <c r="AH53" s="14"/>
      <c r="AI53" s="14"/>
      <c r="AJ53" s="14"/>
      <c r="AK53" s="14"/>
      <c r="AL53" s="14"/>
    </row>
    <row r="54" spans="1:38" ht="12.75" hidden="1" customHeight="1">
      <c r="A54" s="3" t="s">
        <v>153</v>
      </c>
      <c r="B54" s="3"/>
      <c r="C54" s="167" t="s">
        <v>154</v>
      </c>
      <c r="D54" s="168"/>
      <c r="E54" s="168"/>
      <c r="F54" s="168"/>
      <c r="G54" s="168"/>
      <c r="H54" s="168"/>
      <c r="I54" s="168"/>
      <c r="J54" s="168"/>
      <c r="K54" s="168"/>
      <c r="L54" s="167"/>
      <c r="M54" s="168"/>
      <c r="N54" s="168"/>
      <c r="O54" s="168"/>
      <c r="P54" s="168"/>
      <c r="Q54" s="168"/>
      <c r="R54" s="168"/>
      <c r="S54" s="168"/>
      <c r="T54" s="168"/>
      <c r="U54" s="167"/>
      <c r="V54" s="168"/>
      <c r="W54" s="168"/>
      <c r="X54" s="168"/>
      <c r="Y54" s="168"/>
      <c r="Z54" s="168"/>
      <c r="AA54" s="168"/>
      <c r="AB54" s="168"/>
      <c r="AC54" s="11" t="s">
        <v>155</v>
      </c>
      <c r="AD54" s="11"/>
      <c r="AE54" s="11"/>
      <c r="AF54" s="11"/>
      <c r="AG54" s="14"/>
      <c r="AH54" s="14"/>
      <c r="AI54" s="14"/>
      <c r="AJ54" s="14"/>
      <c r="AK54" s="14"/>
      <c r="AL54" s="14"/>
    </row>
    <row r="55" spans="1:38" ht="12.75" hidden="1" customHeight="1">
      <c r="A55" s="3" t="s">
        <v>156</v>
      </c>
      <c r="B55" s="3"/>
      <c r="C55" s="167" t="s">
        <v>157</v>
      </c>
      <c r="D55" s="168"/>
      <c r="E55" s="168"/>
      <c r="F55" s="168"/>
      <c r="G55" s="168"/>
      <c r="H55" s="168"/>
      <c r="I55" s="168"/>
      <c r="J55" s="168"/>
      <c r="K55" s="168"/>
      <c r="L55" s="167"/>
      <c r="M55" s="168"/>
      <c r="N55" s="168"/>
      <c r="O55" s="168"/>
      <c r="P55" s="168"/>
      <c r="Q55" s="168"/>
      <c r="R55" s="168"/>
      <c r="S55" s="168"/>
      <c r="T55" s="168"/>
      <c r="U55" s="167"/>
      <c r="V55" s="168"/>
      <c r="W55" s="168"/>
      <c r="X55" s="168"/>
      <c r="Y55" s="168"/>
      <c r="Z55" s="168"/>
      <c r="AA55" s="168"/>
      <c r="AB55" s="168"/>
      <c r="AC55" s="11" t="s">
        <v>158</v>
      </c>
      <c r="AD55" s="11"/>
      <c r="AE55" s="11"/>
      <c r="AF55" s="11"/>
      <c r="AG55" s="14"/>
      <c r="AH55" s="14"/>
      <c r="AI55" s="14"/>
      <c r="AJ55" s="14"/>
      <c r="AK55" s="14"/>
      <c r="AL55" s="14"/>
    </row>
    <row r="56" spans="1:38" ht="12.75" hidden="1" customHeight="1">
      <c r="A56" s="3" t="s">
        <v>159</v>
      </c>
      <c r="B56" s="3"/>
      <c r="C56" s="167" t="s">
        <v>160</v>
      </c>
      <c r="D56" s="168"/>
      <c r="E56" s="168"/>
      <c r="F56" s="168"/>
      <c r="G56" s="168"/>
      <c r="H56" s="168"/>
      <c r="I56" s="168"/>
      <c r="J56" s="168"/>
      <c r="K56" s="168"/>
      <c r="L56" s="167"/>
      <c r="M56" s="168"/>
      <c r="N56" s="168"/>
      <c r="O56" s="168"/>
      <c r="P56" s="168"/>
      <c r="Q56" s="168"/>
      <c r="R56" s="168"/>
      <c r="S56" s="168"/>
      <c r="T56" s="168"/>
      <c r="U56" s="167"/>
      <c r="V56" s="168"/>
      <c r="W56" s="168"/>
      <c r="X56" s="168"/>
      <c r="Y56" s="168"/>
      <c r="Z56" s="168"/>
      <c r="AA56" s="168"/>
      <c r="AB56" s="168"/>
      <c r="AC56" s="11" t="s">
        <v>161</v>
      </c>
      <c r="AD56" s="11"/>
      <c r="AE56" s="11"/>
      <c r="AF56" s="11"/>
      <c r="AG56" s="14"/>
      <c r="AH56" s="14"/>
      <c r="AI56" s="14"/>
      <c r="AJ56" s="14"/>
      <c r="AK56" s="14"/>
      <c r="AL56" s="14"/>
    </row>
    <row r="57" spans="1:38" ht="12.75" hidden="1" customHeight="1">
      <c r="A57" s="3" t="s">
        <v>162</v>
      </c>
      <c r="B57" s="3"/>
      <c r="C57" s="167" t="s">
        <v>163</v>
      </c>
      <c r="D57" s="168"/>
      <c r="E57" s="168"/>
      <c r="F57" s="168"/>
      <c r="G57" s="168"/>
      <c r="H57" s="168"/>
      <c r="I57" s="168"/>
      <c r="J57" s="168"/>
      <c r="K57" s="168"/>
      <c r="L57" s="167"/>
      <c r="M57" s="168"/>
      <c r="N57" s="168"/>
      <c r="O57" s="168"/>
      <c r="P57" s="168"/>
      <c r="Q57" s="168"/>
      <c r="R57" s="168"/>
      <c r="S57" s="168"/>
      <c r="T57" s="168"/>
      <c r="U57" s="167"/>
      <c r="V57" s="168"/>
      <c r="W57" s="168"/>
      <c r="X57" s="168"/>
      <c r="Y57" s="168"/>
      <c r="Z57" s="168"/>
      <c r="AA57" s="168"/>
      <c r="AB57" s="168"/>
      <c r="AC57" s="11" t="s">
        <v>164</v>
      </c>
      <c r="AD57" s="11"/>
      <c r="AE57" s="11"/>
      <c r="AF57" s="11"/>
      <c r="AG57" s="14"/>
      <c r="AH57" s="14"/>
      <c r="AI57" s="14"/>
      <c r="AJ57" s="14"/>
      <c r="AK57" s="14"/>
      <c r="AL57" s="14"/>
    </row>
    <row r="58" spans="1:38" ht="12.75" hidden="1" customHeight="1">
      <c r="A58" s="3" t="s">
        <v>165</v>
      </c>
      <c r="B58" s="3"/>
      <c r="C58" s="167" t="s">
        <v>166</v>
      </c>
      <c r="D58" s="168"/>
      <c r="E58" s="168"/>
      <c r="F58" s="168"/>
      <c r="G58" s="168"/>
      <c r="H58" s="168"/>
      <c r="I58" s="168"/>
      <c r="J58" s="168"/>
      <c r="K58" s="168"/>
      <c r="L58" s="167"/>
      <c r="M58" s="168"/>
      <c r="N58" s="168"/>
      <c r="O58" s="168"/>
      <c r="P58" s="168"/>
      <c r="Q58" s="168"/>
      <c r="R58" s="168"/>
      <c r="S58" s="168"/>
      <c r="T58" s="168"/>
      <c r="U58" s="167"/>
      <c r="V58" s="168"/>
      <c r="W58" s="168"/>
      <c r="X58" s="168"/>
      <c r="Y58" s="168"/>
      <c r="Z58" s="168"/>
      <c r="AA58" s="168"/>
      <c r="AB58" s="168"/>
      <c r="AC58" s="11" t="s">
        <v>167</v>
      </c>
      <c r="AD58" s="11"/>
      <c r="AE58" s="11"/>
      <c r="AF58" s="11"/>
      <c r="AG58" s="14"/>
      <c r="AH58" s="14"/>
      <c r="AI58" s="14"/>
      <c r="AJ58" s="14"/>
      <c r="AK58" s="14"/>
      <c r="AL58" s="14"/>
    </row>
    <row r="59" spans="1:38" ht="12.75" hidden="1" customHeight="1">
      <c r="A59" s="3" t="s">
        <v>168</v>
      </c>
      <c r="B59" s="3"/>
      <c r="C59" s="167" t="s">
        <v>169</v>
      </c>
      <c r="D59" s="168"/>
      <c r="E59" s="168"/>
      <c r="F59" s="168"/>
      <c r="G59" s="168"/>
      <c r="H59" s="168"/>
      <c r="I59" s="168"/>
      <c r="J59" s="168"/>
      <c r="K59" s="168"/>
      <c r="L59" s="167"/>
      <c r="M59" s="168"/>
      <c r="N59" s="168"/>
      <c r="O59" s="168"/>
      <c r="P59" s="168"/>
      <c r="Q59" s="168"/>
      <c r="R59" s="168"/>
      <c r="S59" s="168"/>
      <c r="T59" s="168"/>
      <c r="U59" s="167"/>
      <c r="V59" s="168"/>
      <c r="W59" s="168"/>
      <c r="X59" s="168"/>
      <c r="Y59" s="168"/>
      <c r="Z59" s="168"/>
      <c r="AA59" s="168"/>
      <c r="AB59" s="168"/>
      <c r="AC59" s="11" t="s">
        <v>170</v>
      </c>
      <c r="AD59" s="11"/>
      <c r="AE59" s="11"/>
      <c r="AF59" s="11"/>
      <c r="AG59" s="14"/>
      <c r="AH59" s="14"/>
      <c r="AI59" s="14"/>
      <c r="AJ59" s="14"/>
      <c r="AK59" s="14"/>
      <c r="AL59" s="14"/>
    </row>
    <row r="60" spans="1:38" ht="12.75" hidden="1" customHeight="1">
      <c r="A60" s="15" t="s">
        <v>171</v>
      </c>
      <c r="B60" s="15"/>
      <c r="C60" s="169" t="s">
        <v>172</v>
      </c>
      <c r="D60" s="170"/>
      <c r="E60" s="170"/>
      <c r="F60" s="170"/>
      <c r="G60" s="170"/>
      <c r="H60" s="170"/>
      <c r="I60" s="170"/>
      <c r="J60" s="170"/>
      <c r="K60" s="170"/>
      <c r="L60" s="169"/>
      <c r="M60" s="170"/>
      <c r="N60" s="170"/>
      <c r="O60" s="170"/>
      <c r="P60" s="170"/>
      <c r="Q60" s="170"/>
      <c r="R60" s="170"/>
      <c r="S60" s="170"/>
      <c r="T60" s="170"/>
      <c r="U60" s="169"/>
      <c r="V60" s="170"/>
      <c r="W60" s="170"/>
      <c r="X60" s="170"/>
      <c r="Y60" s="170"/>
      <c r="Z60" s="170"/>
      <c r="AA60" s="170"/>
      <c r="AB60" s="170"/>
      <c r="AC60" s="16" t="s">
        <v>173</v>
      </c>
      <c r="AD60" s="16"/>
      <c r="AE60" s="16"/>
      <c r="AF60" s="16"/>
      <c r="AG60" s="17"/>
      <c r="AH60" s="17"/>
      <c r="AI60" s="17"/>
      <c r="AJ60" s="17"/>
      <c r="AK60" s="17"/>
      <c r="AL60" s="17"/>
    </row>
    <row r="61" spans="1:38" ht="12.75" hidden="1" customHeight="1">
      <c r="A61" s="3" t="s">
        <v>174</v>
      </c>
      <c r="B61" s="3"/>
      <c r="C61" s="167" t="s">
        <v>175</v>
      </c>
      <c r="D61" s="168"/>
      <c r="E61" s="168"/>
      <c r="F61" s="168"/>
      <c r="G61" s="168"/>
      <c r="H61" s="168"/>
      <c r="I61" s="168"/>
      <c r="J61" s="168"/>
      <c r="K61" s="168"/>
      <c r="L61" s="167"/>
      <c r="M61" s="168"/>
      <c r="N61" s="168"/>
      <c r="O61" s="168"/>
      <c r="P61" s="168"/>
      <c r="Q61" s="168"/>
      <c r="R61" s="168"/>
      <c r="S61" s="168"/>
      <c r="T61" s="168"/>
      <c r="U61" s="167"/>
      <c r="V61" s="168"/>
      <c r="W61" s="168"/>
      <c r="X61" s="168"/>
      <c r="Y61" s="168"/>
      <c r="Z61" s="168"/>
      <c r="AA61" s="168"/>
      <c r="AB61" s="168"/>
      <c r="AC61" s="11" t="s">
        <v>176</v>
      </c>
      <c r="AD61" s="11"/>
      <c r="AE61" s="11"/>
      <c r="AF61" s="11"/>
      <c r="AG61" s="14"/>
      <c r="AH61" s="14"/>
      <c r="AI61" s="14"/>
      <c r="AJ61" s="14"/>
      <c r="AK61" s="14"/>
      <c r="AL61" s="14"/>
    </row>
    <row r="62" spans="1:38" ht="12.75" hidden="1" customHeight="1">
      <c r="A62" s="3" t="s">
        <v>177</v>
      </c>
      <c r="B62" s="3"/>
      <c r="C62" s="167" t="s">
        <v>178</v>
      </c>
      <c r="D62" s="168"/>
      <c r="E62" s="168"/>
      <c r="F62" s="168"/>
      <c r="G62" s="168"/>
      <c r="H62" s="168"/>
      <c r="I62" s="168"/>
      <c r="J62" s="168"/>
      <c r="K62" s="168"/>
      <c r="L62" s="167"/>
      <c r="M62" s="168"/>
      <c r="N62" s="168"/>
      <c r="O62" s="168"/>
      <c r="P62" s="168"/>
      <c r="Q62" s="168"/>
      <c r="R62" s="168"/>
      <c r="S62" s="168"/>
      <c r="T62" s="168"/>
      <c r="U62" s="167"/>
      <c r="V62" s="168"/>
      <c r="W62" s="168"/>
      <c r="X62" s="168"/>
      <c r="Y62" s="168"/>
      <c r="Z62" s="168"/>
      <c r="AA62" s="168"/>
      <c r="AB62" s="168"/>
      <c r="AC62" s="11" t="s">
        <v>179</v>
      </c>
      <c r="AD62" s="11"/>
      <c r="AE62" s="11"/>
      <c r="AF62" s="11"/>
      <c r="AG62" s="14"/>
      <c r="AH62" s="14"/>
      <c r="AI62" s="14"/>
      <c r="AJ62" s="14"/>
      <c r="AK62" s="14"/>
      <c r="AL62" s="14"/>
    </row>
    <row r="63" spans="1:38" ht="12.75" hidden="1" customHeight="1">
      <c r="A63" s="3" t="s">
        <v>180</v>
      </c>
      <c r="B63" s="3"/>
      <c r="C63" s="167" t="s">
        <v>181</v>
      </c>
      <c r="D63" s="168"/>
      <c r="E63" s="168"/>
      <c r="F63" s="168"/>
      <c r="G63" s="168"/>
      <c r="H63" s="168"/>
      <c r="I63" s="168"/>
      <c r="J63" s="168"/>
      <c r="K63" s="168"/>
      <c r="L63" s="167"/>
      <c r="M63" s="168"/>
      <c r="N63" s="168"/>
      <c r="O63" s="168"/>
      <c r="P63" s="168"/>
      <c r="Q63" s="168"/>
      <c r="R63" s="168"/>
      <c r="S63" s="168"/>
      <c r="T63" s="168"/>
      <c r="U63" s="167"/>
      <c r="V63" s="168"/>
      <c r="W63" s="168"/>
      <c r="X63" s="168"/>
      <c r="Y63" s="168"/>
      <c r="Z63" s="168"/>
      <c r="AA63" s="168"/>
      <c r="AB63" s="168"/>
      <c r="AC63" s="11" t="s">
        <v>182</v>
      </c>
      <c r="AD63" s="11"/>
      <c r="AE63" s="11"/>
      <c r="AF63" s="11"/>
      <c r="AG63" s="14"/>
      <c r="AH63" s="14"/>
      <c r="AI63" s="14"/>
      <c r="AJ63" s="14"/>
      <c r="AK63" s="14"/>
      <c r="AL63" s="14"/>
    </row>
    <row r="64" spans="1:38" ht="12.75" hidden="1" customHeight="1">
      <c r="A64" s="3" t="s">
        <v>183</v>
      </c>
      <c r="B64" s="3"/>
      <c r="C64" s="167" t="s">
        <v>184</v>
      </c>
      <c r="D64" s="168"/>
      <c r="E64" s="168"/>
      <c r="F64" s="168"/>
      <c r="G64" s="168"/>
      <c r="H64" s="168"/>
      <c r="I64" s="168"/>
      <c r="J64" s="168"/>
      <c r="K64" s="168"/>
      <c r="L64" s="167"/>
      <c r="M64" s="168"/>
      <c r="N64" s="168"/>
      <c r="O64" s="168"/>
      <c r="P64" s="168"/>
      <c r="Q64" s="168"/>
      <c r="R64" s="168"/>
      <c r="S64" s="168"/>
      <c r="T64" s="168"/>
      <c r="U64" s="167"/>
      <c r="V64" s="168"/>
      <c r="W64" s="168"/>
      <c r="X64" s="168"/>
      <c r="Y64" s="168"/>
      <c r="Z64" s="168"/>
      <c r="AA64" s="168"/>
      <c r="AB64" s="168"/>
      <c r="AC64" s="11" t="s">
        <v>185</v>
      </c>
      <c r="AD64" s="11"/>
      <c r="AE64" s="11"/>
      <c r="AF64" s="11"/>
      <c r="AG64" s="14"/>
      <c r="AH64" s="14"/>
      <c r="AI64" s="14"/>
      <c r="AJ64" s="14"/>
      <c r="AK64" s="14"/>
      <c r="AL64" s="14"/>
    </row>
    <row r="65" spans="1:38" ht="12.75" hidden="1" customHeight="1">
      <c r="A65" s="3" t="s">
        <v>186</v>
      </c>
      <c r="B65" s="3"/>
      <c r="C65" s="167" t="s">
        <v>187</v>
      </c>
      <c r="D65" s="168"/>
      <c r="E65" s="168"/>
      <c r="F65" s="168"/>
      <c r="G65" s="168"/>
      <c r="H65" s="168"/>
      <c r="I65" s="168"/>
      <c r="J65" s="168"/>
      <c r="K65" s="168"/>
      <c r="L65" s="167"/>
      <c r="M65" s="168"/>
      <c r="N65" s="168"/>
      <c r="O65" s="168"/>
      <c r="P65" s="168"/>
      <c r="Q65" s="168"/>
      <c r="R65" s="168"/>
      <c r="S65" s="168"/>
      <c r="T65" s="168"/>
      <c r="U65" s="167"/>
      <c r="V65" s="168"/>
      <c r="W65" s="168"/>
      <c r="X65" s="168"/>
      <c r="Y65" s="168"/>
      <c r="Z65" s="168"/>
      <c r="AA65" s="168"/>
      <c r="AB65" s="168"/>
      <c r="AC65" s="11" t="s">
        <v>188</v>
      </c>
      <c r="AD65" s="11"/>
      <c r="AE65" s="11"/>
      <c r="AF65" s="11"/>
      <c r="AG65" s="14"/>
      <c r="AH65" s="14"/>
      <c r="AI65" s="14"/>
      <c r="AJ65" s="14"/>
      <c r="AK65" s="14"/>
      <c r="AL65" s="14"/>
    </row>
    <row r="66" spans="1:38" ht="12.75" hidden="1" customHeight="1">
      <c r="A66" s="3" t="s">
        <v>189</v>
      </c>
      <c r="B66" s="3"/>
      <c r="C66" s="167" t="s">
        <v>190</v>
      </c>
      <c r="D66" s="168"/>
      <c r="E66" s="168"/>
      <c r="F66" s="168"/>
      <c r="G66" s="168"/>
      <c r="H66" s="168"/>
      <c r="I66" s="168"/>
      <c r="J66" s="168"/>
      <c r="K66" s="168"/>
      <c r="L66" s="167"/>
      <c r="M66" s="168"/>
      <c r="N66" s="168"/>
      <c r="O66" s="168"/>
      <c r="P66" s="168"/>
      <c r="Q66" s="168"/>
      <c r="R66" s="168"/>
      <c r="S66" s="168"/>
      <c r="T66" s="168"/>
      <c r="U66" s="167"/>
      <c r="V66" s="168"/>
      <c r="W66" s="168"/>
      <c r="X66" s="168"/>
      <c r="Y66" s="168"/>
      <c r="Z66" s="168"/>
      <c r="AA66" s="168"/>
      <c r="AB66" s="168"/>
      <c r="AC66" s="11" t="s">
        <v>191</v>
      </c>
      <c r="AD66" s="11"/>
      <c r="AE66" s="11"/>
      <c r="AF66" s="11"/>
      <c r="AG66" s="14"/>
      <c r="AH66" s="14"/>
      <c r="AI66" s="14"/>
      <c r="AJ66" s="14"/>
      <c r="AK66" s="14"/>
      <c r="AL66" s="14"/>
    </row>
    <row r="67" spans="1:38" ht="12.75" hidden="1" customHeight="1">
      <c r="A67" s="3" t="s">
        <v>192</v>
      </c>
      <c r="B67" s="3"/>
      <c r="C67" s="167" t="s">
        <v>193</v>
      </c>
      <c r="D67" s="168"/>
      <c r="E67" s="168"/>
      <c r="F67" s="168"/>
      <c r="G67" s="168"/>
      <c r="H67" s="168"/>
      <c r="I67" s="168"/>
      <c r="J67" s="168"/>
      <c r="K67" s="168"/>
      <c r="L67" s="167"/>
      <c r="M67" s="168"/>
      <c r="N67" s="168"/>
      <c r="O67" s="168"/>
      <c r="P67" s="168"/>
      <c r="Q67" s="168"/>
      <c r="R67" s="168"/>
      <c r="S67" s="168"/>
      <c r="T67" s="168"/>
      <c r="U67" s="167"/>
      <c r="V67" s="168"/>
      <c r="W67" s="168"/>
      <c r="X67" s="168"/>
      <c r="Y67" s="168"/>
      <c r="Z67" s="168"/>
      <c r="AA67" s="168"/>
      <c r="AB67" s="168"/>
      <c r="AC67" s="11" t="s">
        <v>194</v>
      </c>
      <c r="AD67" s="11"/>
      <c r="AE67" s="11"/>
      <c r="AF67" s="11"/>
      <c r="AG67" s="14"/>
      <c r="AH67" s="14"/>
      <c r="AI67" s="14"/>
      <c r="AJ67" s="14"/>
      <c r="AK67" s="14"/>
      <c r="AL67" s="14"/>
    </row>
    <row r="68" spans="1:38" ht="12.75" hidden="1" customHeight="1">
      <c r="A68" s="3" t="s">
        <v>195</v>
      </c>
      <c r="B68" s="3"/>
      <c r="C68" s="167" t="s">
        <v>196</v>
      </c>
      <c r="D68" s="168"/>
      <c r="E68" s="168"/>
      <c r="F68" s="168"/>
      <c r="G68" s="168"/>
      <c r="H68" s="168"/>
      <c r="I68" s="168"/>
      <c r="J68" s="168"/>
      <c r="K68" s="168"/>
      <c r="L68" s="167"/>
      <c r="M68" s="168"/>
      <c r="N68" s="168"/>
      <c r="O68" s="168"/>
      <c r="P68" s="168"/>
      <c r="Q68" s="168"/>
      <c r="R68" s="168"/>
      <c r="S68" s="168"/>
      <c r="T68" s="168"/>
      <c r="U68" s="167"/>
      <c r="V68" s="168"/>
      <c r="W68" s="168"/>
      <c r="X68" s="168"/>
      <c r="Y68" s="168"/>
      <c r="Z68" s="168"/>
      <c r="AA68" s="168"/>
      <c r="AB68" s="168"/>
      <c r="AC68" s="11" t="s">
        <v>197</v>
      </c>
      <c r="AD68" s="11"/>
      <c r="AE68" s="11"/>
      <c r="AF68" s="11"/>
      <c r="AG68" s="14"/>
      <c r="AH68" s="14"/>
      <c r="AI68" s="14"/>
      <c r="AJ68" s="14"/>
      <c r="AK68" s="14"/>
      <c r="AL68" s="14"/>
    </row>
    <row r="69" spans="1:38" ht="12.75" hidden="1" customHeight="1">
      <c r="A69" s="3" t="s">
        <v>198</v>
      </c>
      <c r="B69" s="3"/>
      <c r="C69" s="167" t="s">
        <v>199</v>
      </c>
      <c r="D69" s="168"/>
      <c r="E69" s="168"/>
      <c r="F69" s="168"/>
      <c r="G69" s="168"/>
      <c r="H69" s="168"/>
      <c r="I69" s="168"/>
      <c r="J69" s="168"/>
      <c r="K69" s="168"/>
      <c r="L69" s="167"/>
      <c r="M69" s="168"/>
      <c r="N69" s="168"/>
      <c r="O69" s="168"/>
      <c r="P69" s="168"/>
      <c r="Q69" s="168"/>
      <c r="R69" s="168"/>
      <c r="S69" s="168"/>
      <c r="T69" s="168"/>
      <c r="U69" s="167"/>
      <c r="V69" s="168"/>
      <c r="W69" s="168"/>
      <c r="X69" s="168"/>
      <c r="Y69" s="168"/>
      <c r="Z69" s="168"/>
      <c r="AA69" s="168"/>
      <c r="AB69" s="168"/>
      <c r="AC69" s="11" t="s">
        <v>200</v>
      </c>
      <c r="AD69" s="11"/>
      <c r="AE69" s="11"/>
      <c r="AF69" s="11"/>
      <c r="AG69" s="14"/>
      <c r="AH69" s="14"/>
      <c r="AI69" s="14"/>
      <c r="AJ69" s="14"/>
      <c r="AK69" s="14"/>
      <c r="AL69" s="14"/>
    </row>
    <row r="70" spans="1:38" hidden="1">
      <c r="A70" s="3" t="s">
        <v>201</v>
      </c>
      <c r="B70" s="3"/>
      <c r="C70" s="167" t="s">
        <v>202</v>
      </c>
      <c r="D70" s="168"/>
      <c r="E70" s="168"/>
      <c r="F70" s="168"/>
      <c r="G70" s="168"/>
      <c r="H70" s="168"/>
      <c r="I70" s="168"/>
      <c r="J70" s="168"/>
      <c r="K70" s="168"/>
      <c r="L70" s="167"/>
      <c r="M70" s="168"/>
      <c r="N70" s="168"/>
      <c r="O70" s="168"/>
      <c r="P70" s="168"/>
      <c r="Q70" s="168"/>
      <c r="R70" s="168"/>
      <c r="S70" s="168"/>
      <c r="T70" s="168"/>
      <c r="U70" s="167"/>
      <c r="V70" s="168"/>
      <c r="W70" s="168"/>
      <c r="X70" s="168"/>
      <c r="Y70" s="168"/>
      <c r="Z70" s="168"/>
      <c r="AA70" s="168"/>
      <c r="AB70" s="168"/>
      <c r="AC70" s="11" t="s">
        <v>203</v>
      </c>
      <c r="AD70" s="11"/>
      <c r="AE70" s="11"/>
      <c r="AF70" s="11"/>
      <c r="AG70" s="14"/>
      <c r="AH70" s="14"/>
      <c r="AI70" s="14"/>
      <c r="AJ70" s="14"/>
      <c r="AK70" s="14"/>
      <c r="AL70" s="14"/>
    </row>
    <row r="71" spans="1:38" ht="12.75" hidden="1" customHeight="1">
      <c r="A71" s="3" t="s">
        <v>204</v>
      </c>
      <c r="B71" s="3"/>
      <c r="C71" s="167" t="s">
        <v>205</v>
      </c>
      <c r="D71" s="168"/>
      <c r="E71" s="168"/>
      <c r="F71" s="168"/>
      <c r="G71" s="168"/>
      <c r="H71" s="168"/>
      <c r="I71" s="168"/>
      <c r="J71" s="168"/>
      <c r="K71" s="168"/>
      <c r="L71" s="167"/>
      <c r="M71" s="168"/>
      <c r="N71" s="168"/>
      <c r="O71" s="168"/>
      <c r="P71" s="168"/>
      <c r="Q71" s="168"/>
      <c r="R71" s="168"/>
      <c r="S71" s="168"/>
      <c r="T71" s="168"/>
      <c r="U71" s="167"/>
      <c r="V71" s="168"/>
      <c r="W71" s="168"/>
      <c r="X71" s="168"/>
      <c r="Y71" s="168"/>
      <c r="Z71" s="168"/>
      <c r="AA71" s="168"/>
      <c r="AB71" s="168"/>
      <c r="AC71" s="11" t="s">
        <v>206</v>
      </c>
      <c r="AD71" s="11"/>
      <c r="AE71" s="11"/>
      <c r="AF71" s="11"/>
      <c r="AG71" s="14"/>
      <c r="AH71" s="14"/>
      <c r="AI71" s="14"/>
      <c r="AJ71" s="14"/>
      <c r="AK71" s="14"/>
      <c r="AL71" s="14"/>
    </row>
    <row r="72" spans="1:38" hidden="1">
      <c r="A72" s="3" t="s">
        <v>207</v>
      </c>
      <c r="B72" s="3"/>
      <c r="C72" s="167" t="s">
        <v>208</v>
      </c>
      <c r="D72" s="168"/>
      <c r="E72" s="168"/>
      <c r="F72" s="168"/>
      <c r="G72" s="168"/>
      <c r="H72" s="168"/>
      <c r="I72" s="168"/>
      <c r="J72" s="168"/>
      <c r="K72" s="168"/>
      <c r="L72" s="167"/>
      <c r="M72" s="168"/>
      <c r="N72" s="168"/>
      <c r="O72" s="168"/>
      <c r="P72" s="168"/>
      <c r="Q72" s="168"/>
      <c r="R72" s="168"/>
      <c r="S72" s="168"/>
      <c r="T72" s="168"/>
      <c r="U72" s="167"/>
      <c r="V72" s="168"/>
      <c r="W72" s="168"/>
      <c r="X72" s="168"/>
      <c r="Y72" s="168"/>
      <c r="Z72" s="168"/>
      <c r="AA72" s="168"/>
      <c r="AB72" s="168"/>
      <c r="AC72" s="11" t="s">
        <v>209</v>
      </c>
      <c r="AD72" s="11"/>
      <c r="AE72" s="11"/>
      <c r="AF72" s="11"/>
      <c r="AG72" s="14"/>
      <c r="AH72" s="14"/>
      <c r="AI72" s="14"/>
      <c r="AJ72" s="14"/>
      <c r="AK72" s="14"/>
      <c r="AL72" s="14"/>
    </row>
    <row r="73" spans="1:38" ht="12.75" hidden="1" customHeight="1">
      <c r="A73" s="15" t="s">
        <v>210</v>
      </c>
      <c r="B73" s="15"/>
      <c r="C73" s="169" t="s">
        <v>211</v>
      </c>
      <c r="D73" s="170"/>
      <c r="E73" s="170"/>
      <c r="F73" s="170"/>
      <c r="G73" s="170"/>
      <c r="H73" s="170"/>
      <c r="I73" s="170"/>
      <c r="J73" s="170"/>
      <c r="K73" s="170"/>
      <c r="L73" s="169"/>
      <c r="M73" s="170"/>
      <c r="N73" s="170"/>
      <c r="O73" s="170"/>
      <c r="P73" s="170"/>
      <c r="Q73" s="170"/>
      <c r="R73" s="170"/>
      <c r="S73" s="170"/>
      <c r="T73" s="170"/>
      <c r="U73" s="169"/>
      <c r="V73" s="170"/>
      <c r="W73" s="170"/>
      <c r="X73" s="170"/>
      <c r="Y73" s="170"/>
      <c r="Z73" s="170"/>
      <c r="AA73" s="170"/>
      <c r="AB73" s="170"/>
      <c r="AC73" s="16" t="s">
        <v>212</v>
      </c>
      <c r="AD73" s="16"/>
      <c r="AE73" s="16"/>
      <c r="AF73" s="16"/>
      <c r="AG73" s="17"/>
      <c r="AH73" s="17"/>
      <c r="AI73" s="17"/>
      <c r="AJ73" s="17"/>
      <c r="AK73" s="17"/>
      <c r="AL73" s="17"/>
    </row>
    <row r="74" spans="1:38" hidden="1">
      <c r="A74" s="3" t="s">
        <v>213</v>
      </c>
      <c r="B74" s="3"/>
      <c r="C74" s="167" t="s">
        <v>214</v>
      </c>
      <c r="D74" s="168"/>
      <c r="E74" s="168"/>
      <c r="F74" s="168"/>
      <c r="G74" s="168"/>
      <c r="H74" s="168"/>
      <c r="I74" s="168"/>
      <c r="J74" s="168"/>
      <c r="K74" s="168"/>
      <c r="L74" s="167"/>
      <c r="M74" s="168"/>
      <c r="N74" s="168"/>
      <c r="O74" s="168"/>
      <c r="P74" s="168"/>
      <c r="Q74" s="168"/>
      <c r="R74" s="168"/>
      <c r="S74" s="168"/>
      <c r="T74" s="168"/>
      <c r="U74" s="167"/>
      <c r="V74" s="168"/>
      <c r="W74" s="168"/>
      <c r="X74" s="168"/>
      <c r="Y74" s="168"/>
      <c r="Z74" s="168"/>
      <c r="AA74" s="168"/>
      <c r="AB74" s="168"/>
      <c r="AC74" s="11" t="s">
        <v>215</v>
      </c>
      <c r="AD74" s="11"/>
      <c r="AE74" s="11"/>
      <c r="AF74" s="11"/>
      <c r="AG74" s="14"/>
      <c r="AH74" s="14"/>
      <c r="AI74" s="14"/>
      <c r="AJ74" s="14"/>
      <c r="AK74" s="14"/>
      <c r="AL74" s="14"/>
    </row>
    <row r="75" spans="1:38" hidden="1">
      <c r="A75" s="3" t="s">
        <v>216</v>
      </c>
      <c r="B75" s="3"/>
      <c r="C75" s="167" t="s">
        <v>217</v>
      </c>
      <c r="D75" s="168"/>
      <c r="E75" s="168"/>
      <c r="F75" s="168"/>
      <c r="G75" s="168"/>
      <c r="H75" s="168"/>
      <c r="I75" s="168"/>
      <c r="J75" s="168"/>
      <c r="K75" s="168"/>
      <c r="L75" s="167"/>
      <c r="M75" s="168"/>
      <c r="N75" s="168"/>
      <c r="O75" s="168"/>
      <c r="P75" s="168"/>
      <c r="Q75" s="168"/>
      <c r="R75" s="168"/>
      <c r="S75" s="168"/>
      <c r="T75" s="168"/>
      <c r="U75" s="167"/>
      <c r="V75" s="168"/>
      <c r="W75" s="168"/>
      <c r="X75" s="168"/>
      <c r="Y75" s="168"/>
      <c r="Z75" s="168"/>
      <c r="AA75" s="168"/>
      <c r="AB75" s="168"/>
      <c r="AC75" s="11" t="s">
        <v>218</v>
      </c>
      <c r="AD75" s="11"/>
      <c r="AE75" s="11"/>
      <c r="AF75" s="11"/>
      <c r="AG75" s="14"/>
      <c r="AH75" s="14"/>
      <c r="AI75" s="14"/>
      <c r="AJ75" s="14"/>
      <c r="AK75" s="14"/>
      <c r="AL75" s="14"/>
    </row>
    <row r="76" spans="1:38" hidden="1">
      <c r="A76" s="3" t="s">
        <v>219</v>
      </c>
      <c r="B76" s="3"/>
      <c r="C76" s="167" t="s">
        <v>220</v>
      </c>
      <c r="D76" s="168"/>
      <c r="E76" s="168"/>
      <c r="F76" s="168"/>
      <c r="G76" s="168"/>
      <c r="H76" s="168"/>
      <c r="I76" s="168"/>
      <c r="J76" s="168"/>
      <c r="K76" s="168"/>
      <c r="L76" s="167"/>
      <c r="M76" s="168"/>
      <c r="N76" s="168"/>
      <c r="O76" s="168"/>
      <c r="P76" s="168"/>
      <c r="Q76" s="168"/>
      <c r="R76" s="168"/>
      <c r="S76" s="168"/>
      <c r="T76" s="168"/>
      <c r="U76" s="167"/>
      <c r="V76" s="168"/>
      <c r="W76" s="168"/>
      <c r="X76" s="168"/>
      <c r="Y76" s="168"/>
      <c r="Z76" s="168"/>
      <c r="AA76" s="168"/>
      <c r="AB76" s="168"/>
      <c r="AC76" s="11" t="s">
        <v>221</v>
      </c>
      <c r="AD76" s="11"/>
      <c r="AE76" s="11"/>
      <c r="AF76" s="11"/>
      <c r="AG76" s="14"/>
      <c r="AH76" s="14"/>
      <c r="AI76" s="14"/>
      <c r="AJ76" s="14"/>
      <c r="AK76" s="14"/>
      <c r="AL76" s="14"/>
    </row>
    <row r="77" spans="1:38">
      <c r="A77" s="3" t="s">
        <v>222</v>
      </c>
      <c r="B77" s="3"/>
      <c r="C77" s="167" t="s">
        <v>223</v>
      </c>
      <c r="D77" s="168"/>
      <c r="E77" s="168"/>
      <c r="F77" s="168"/>
      <c r="G77" s="168"/>
      <c r="H77" s="168"/>
      <c r="I77" s="168"/>
      <c r="J77" s="168"/>
      <c r="K77" s="168"/>
      <c r="L77" s="167"/>
      <c r="M77" s="168"/>
      <c r="N77" s="168"/>
      <c r="O77" s="168"/>
      <c r="P77" s="168"/>
      <c r="Q77" s="168"/>
      <c r="R77" s="168"/>
      <c r="S77" s="168"/>
      <c r="T77" s="168"/>
      <c r="U77" s="167"/>
      <c r="V77" s="168"/>
      <c r="W77" s="168"/>
      <c r="X77" s="168"/>
      <c r="Y77" s="168"/>
      <c r="Z77" s="168"/>
      <c r="AA77" s="168"/>
      <c r="AB77" s="168"/>
      <c r="AC77" s="11" t="s">
        <v>224</v>
      </c>
      <c r="AD77" s="11"/>
      <c r="AE77" s="11"/>
      <c r="AF77" s="11"/>
      <c r="AG77" s="14">
        <v>0</v>
      </c>
      <c r="AH77" s="14">
        <v>100</v>
      </c>
      <c r="AI77" s="14">
        <v>72</v>
      </c>
      <c r="AJ77" s="14">
        <v>72</v>
      </c>
      <c r="AK77" s="14">
        <v>72</v>
      </c>
      <c r="AL77" s="14"/>
    </row>
    <row r="78" spans="1:38">
      <c r="A78" s="3" t="s">
        <v>225</v>
      </c>
      <c r="B78" s="3"/>
      <c r="C78" s="167" t="s">
        <v>226</v>
      </c>
      <c r="D78" s="168"/>
      <c r="E78" s="168"/>
      <c r="F78" s="168"/>
      <c r="G78" s="168"/>
      <c r="H78" s="168"/>
      <c r="I78" s="168"/>
      <c r="J78" s="168"/>
      <c r="K78" s="168"/>
      <c r="L78" s="167"/>
      <c r="M78" s="168"/>
      <c r="N78" s="168"/>
      <c r="O78" s="168"/>
      <c r="P78" s="168"/>
      <c r="Q78" s="168"/>
      <c r="R78" s="168"/>
      <c r="S78" s="168"/>
      <c r="T78" s="168"/>
      <c r="U78" s="167"/>
      <c r="V78" s="168"/>
      <c r="W78" s="168"/>
      <c r="X78" s="168"/>
      <c r="Y78" s="168"/>
      <c r="Z78" s="168"/>
      <c r="AA78" s="168"/>
      <c r="AB78" s="168"/>
      <c r="AC78" s="11" t="s">
        <v>227</v>
      </c>
      <c r="AD78" s="11"/>
      <c r="AE78" s="11"/>
      <c r="AF78" s="11"/>
      <c r="AG78" s="14"/>
      <c r="AH78" s="14"/>
      <c r="AI78" s="14"/>
      <c r="AJ78" s="14"/>
      <c r="AK78" s="14"/>
      <c r="AL78" s="14"/>
    </row>
    <row r="79" spans="1:38">
      <c r="A79" s="3" t="s">
        <v>228</v>
      </c>
      <c r="B79" s="3"/>
      <c r="C79" s="167" t="s">
        <v>229</v>
      </c>
      <c r="D79" s="168"/>
      <c r="E79" s="168"/>
      <c r="F79" s="168"/>
      <c r="G79" s="168"/>
      <c r="H79" s="168"/>
      <c r="I79" s="168"/>
      <c r="J79" s="168"/>
      <c r="K79" s="168"/>
      <c r="L79" s="167"/>
      <c r="M79" s="168"/>
      <c r="N79" s="168"/>
      <c r="O79" s="168"/>
      <c r="P79" s="168"/>
      <c r="Q79" s="168"/>
      <c r="R79" s="168"/>
      <c r="S79" s="168"/>
      <c r="T79" s="168"/>
      <c r="U79" s="167"/>
      <c r="V79" s="168"/>
      <c r="W79" s="168"/>
      <c r="X79" s="168"/>
      <c r="Y79" s="168"/>
      <c r="Z79" s="168"/>
      <c r="AA79" s="168"/>
      <c r="AB79" s="168"/>
      <c r="AC79" s="11" t="s">
        <v>230</v>
      </c>
      <c r="AD79" s="11"/>
      <c r="AE79" s="11"/>
      <c r="AF79" s="11"/>
      <c r="AG79" s="14"/>
      <c r="AH79" s="14"/>
      <c r="AI79" s="14"/>
      <c r="AJ79" s="14"/>
      <c r="AK79" s="14"/>
      <c r="AL79" s="14"/>
    </row>
    <row r="80" spans="1:38">
      <c r="A80" s="3" t="s">
        <v>231</v>
      </c>
      <c r="B80" s="3"/>
      <c r="C80" s="167" t="s">
        <v>232</v>
      </c>
      <c r="D80" s="168"/>
      <c r="E80" s="168"/>
      <c r="F80" s="168"/>
      <c r="G80" s="168"/>
      <c r="H80" s="168"/>
      <c r="I80" s="168"/>
      <c r="J80" s="168"/>
      <c r="K80" s="168"/>
      <c r="L80" s="167"/>
      <c r="M80" s="168"/>
      <c r="N80" s="168"/>
      <c r="O80" s="168"/>
      <c r="P80" s="168"/>
      <c r="Q80" s="168"/>
      <c r="R80" s="168"/>
      <c r="S80" s="168"/>
      <c r="T80" s="168"/>
      <c r="U80" s="167"/>
      <c r="V80" s="168"/>
      <c r="W80" s="168"/>
      <c r="X80" s="168"/>
      <c r="Y80" s="168"/>
      <c r="Z80" s="168"/>
      <c r="AA80" s="168"/>
      <c r="AB80" s="168"/>
      <c r="AC80" s="11" t="s">
        <v>233</v>
      </c>
      <c r="AD80" s="11"/>
      <c r="AE80" s="11"/>
      <c r="AF80" s="11"/>
      <c r="AG80" s="14"/>
      <c r="AH80" s="14"/>
      <c r="AI80" s="14">
        <v>19</v>
      </c>
      <c r="AJ80" s="14">
        <v>19</v>
      </c>
      <c r="AK80" s="14">
        <v>19</v>
      </c>
      <c r="AL80" s="14"/>
    </row>
    <row r="81" spans="1:39">
      <c r="A81" s="3" t="s">
        <v>234</v>
      </c>
      <c r="B81" s="3"/>
      <c r="C81" s="169" t="s">
        <v>235</v>
      </c>
      <c r="D81" s="170"/>
      <c r="E81" s="170"/>
      <c r="F81" s="170"/>
      <c r="G81" s="170"/>
      <c r="H81" s="170"/>
      <c r="I81" s="170"/>
      <c r="J81" s="170"/>
      <c r="K81" s="170"/>
      <c r="L81" s="169"/>
      <c r="M81" s="170"/>
      <c r="N81" s="170"/>
      <c r="O81" s="170"/>
      <c r="P81" s="170"/>
      <c r="Q81" s="170"/>
      <c r="R81" s="170"/>
      <c r="S81" s="170"/>
      <c r="T81" s="170"/>
      <c r="U81" s="169"/>
      <c r="V81" s="170"/>
      <c r="W81" s="170"/>
      <c r="X81" s="170"/>
      <c r="Y81" s="170"/>
      <c r="Z81" s="170"/>
      <c r="AA81" s="170"/>
      <c r="AB81" s="170"/>
      <c r="AC81" s="16" t="s">
        <v>236</v>
      </c>
      <c r="AD81" s="16"/>
      <c r="AE81" s="16"/>
      <c r="AF81" s="16"/>
      <c r="AG81" s="17">
        <f>AG77</f>
        <v>0</v>
      </c>
      <c r="AH81" s="17">
        <v>100</v>
      </c>
      <c r="AI81" s="17">
        <f>AI80+AI77</f>
        <v>91</v>
      </c>
      <c r="AJ81" s="17">
        <f>AJ80+AJ77</f>
        <v>91</v>
      </c>
      <c r="AK81" s="17">
        <f>AK80+AK77</f>
        <v>91</v>
      </c>
      <c r="AL81" s="17"/>
    </row>
    <row r="82" spans="1:39" ht="12.75" hidden="1" customHeight="1">
      <c r="A82" s="3" t="s">
        <v>237</v>
      </c>
      <c r="B82" s="3"/>
      <c r="C82" s="167" t="s">
        <v>238</v>
      </c>
      <c r="D82" s="168"/>
      <c r="E82" s="168"/>
      <c r="F82" s="168"/>
      <c r="G82" s="168"/>
      <c r="H82" s="168"/>
      <c r="I82" s="168"/>
      <c r="J82" s="168"/>
      <c r="K82" s="168"/>
      <c r="L82" s="167"/>
      <c r="M82" s="168"/>
      <c r="N82" s="168"/>
      <c r="O82" s="168"/>
      <c r="P82" s="168"/>
      <c r="Q82" s="168"/>
      <c r="R82" s="168"/>
      <c r="S82" s="168"/>
      <c r="T82" s="168"/>
      <c r="U82" s="167"/>
      <c r="V82" s="168"/>
      <c r="W82" s="168"/>
      <c r="X82" s="168"/>
      <c r="Y82" s="168"/>
      <c r="Z82" s="168"/>
      <c r="AA82" s="168"/>
      <c r="AB82" s="168"/>
      <c r="AC82" s="11" t="s">
        <v>239</v>
      </c>
      <c r="AD82" s="11"/>
      <c r="AE82" s="11"/>
      <c r="AF82" s="11"/>
      <c r="AG82" s="14"/>
      <c r="AH82" s="14"/>
      <c r="AI82" s="14"/>
      <c r="AJ82" s="14"/>
      <c r="AK82" s="14"/>
      <c r="AL82" s="14"/>
    </row>
    <row r="83" spans="1:39" ht="12.75" hidden="1" customHeight="1">
      <c r="A83" s="3" t="s">
        <v>240</v>
      </c>
      <c r="B83" s="3"/>
      <c r="C83" s="167" t="s">
        <v>241</v>
      </c>
      <c r="D83" s="168"/>
      <c r="E83" s="168"/>
      <c r="F83" s="168"/>
      <c r="G83" s="168"/>
      <c r="H83" s="168"/>
      <c r="I83" s="168"/>
      <c r="J83" s="168"/>
      <c r="K83" s="168"/>
      <c r="L83" s="167"/>
      <c r="M83" s="168"/>
      <c r="N83" s="168"/>
      <c r="O83" s="168"/>
      <c r="P83" s="168"/>
      <c r="Q83" s="168"/>
      <c r="R83" s="168"/>
      <c r="S83" s="168"/>
      <c r="T83" s="168"/>
      <c r="U83" s="167"/>
      <c r="V83" s="168"/>
      <c r="W83" s="168"/>
      <c r="X83" s="168"/>
      <c r="Y83" s="168"/>
      <c r="Z83" s="168"/>
      <c r="AA83" s="168"/>
      <c r="AB83" s="168"/>
      <c r="AC83" s="11" t="s">
        <v>242</v>
      </c>
      <c r="AD83" s="11"/>
      <c r="AE83" s="11"/>
      <c r="AF83" s="11"/>
      <c r="AG83" s="14"/>
      <c r="AH83" s="14"/>
      <c r="AI83" s="14"/>
      <c r="AJ83" s="14"/>
      <c r="AK83" s="14"/>
      <c r="AL83" s="14"/>
    </row>
    <row r="84" spans="1:39" ht="12.75" hidden="1" customHeight="1">
      <c r="A84" s="3" t="s">
        <v>243</v>
      </c>
      <c r="B84" s="3"/>
      <c r="C84" s="167" t="s">
        <v>244</v>
      </c>
      <c r="D84" s="168"/>
      <c r="E84" s="168"/>
      <c r="F84" s="168"/>
      <c r="G84" s="168"/>
      <c r="H84" s="168"/>
      <c r="I84" s="168"/>
      <c r="J84" s="168"/>
      <c r="K84" s="168"/>
      <c r="L84" s="167"/>
      <c r="M84" s="168"/>
      <c r="N84" s="168"/>
      <c r="O84" s="168"/>
      <c r="P84" s="168"/>
      <c r="Q84" s="168"/>
      <c r="R84" s="168"/>
      <c r="S84" s="168"/>
      <c r="T84" s="168"/>
      <c r="U84" s="167"/>
      <c r="V84" s="168"/>
      <c r="W84" s="168"/>
      <c r="X84" s="168"/>
      <c r="Y84" s="168"/>
      <c r="Z84" s="168"/>
      <c r="AA84" s="168"/>
      <c r="AB84" s="168"/>
      <c r="AC84" s="11" t="s">
        <v>245</v>
      </c>
      <c r="AD84" s="11"/>
      <c r="AE84" s="11"/>
      <c r="AF84" s="11"/>
      <c r="AG84" s="14"/>
      <c r="AH84" s="14"/>
      <c r="AI84" s="14"/>
      <c r="AJ84" s="14"/>
      <c r="AK84" s="14"/>
      <c r="AL84" s="14"/>
    </row>
    <row r="85" spans="1:39" ht="12.75" hidden="1" customHeight="1">
      <c r="A85" s="3" t="s">
        <v>246</v>
      </c>
      <c r="B85" s="3"/>
      <c r="C85" s="167" t="s">
        <v>247</v>
      </c>
      <c r="D85" s="168"/>
      <c r="E85" s="168"/>
      <c r="F85" s="168"/>
      <c r="G85" s="168"/>
      <c r="H85" s="168"/>
      <c r="I85" s="168"/>
      <c r="J85" s="168"/>
      <c r="K85" s="168"/>
      <c r="L85" s="167"/>
      <c r="M85" s="168"/>
      <c r="N85" s="168"/>
      <c r="O85" s="168"/>
      <c r="P85" s="168"/>
      <c r="Q85" s="168"/>
      <c r="R85" s="168"/>
      <c r="S85" s="168"/>
      <c r="T85" s="168"/>
      <c r="U85" s="167"/>
      <c r="V85" s="168"/>
      <c r="W85" s="168"/>
      <c r="X85" s="168"/>
      <c r="Y85" s="168"/>
      <c r="Z85" s="168"/>
      <c r="AA85" s="168"/>
      <c r="AB85" s="168"/>
      <c r="AC85" s="11" t="s">
        <v>248</v>
      </c>
      <c r="AD85" s="11"/>
      <c r="AE85" s="11"/>
      <c r="AF85" s="11"/>
      <c r="AG85" s="14"/>
      <c r="AH85" s="14"/>
      <c r="AI85" s="14"/>
      <c r="AJ85" s="14"/>
      <c r="AK85" s="14"/>
      <c r="AL85" s="14"/>
    </row>
    <row r="86" spans="1:39" ht="12.75" hidden="1" customHeight="1">
      <c r="A86" s="3" t="s">
        <v>249</v>
      </c>
      <c r="B86" s="3"/>
      <c r="C86" s="169" t="s">
        <v>250</v>
      </c>
      <c r="D86" s="170"/>
      <c r="E86" s="170"/>
      <c r="F86" s="170"/>
      <c r="G86" s="170"/>
      <c r="H86" s="170"/>
      <c r="I86" s="170"/>
      <c r="J86" s="170"/>
      <c r="K86" s="170"/>
      <c r="L86" s="169"/>
      <c r="M86" s="170"/>
      <c r="N86" s="170"/>
      <c r="O86" s="170"/>
      <c r="P86" s="170"/>
      <c r="Q86" s="170"/>
      <c r="R86" s="170"/>
      <c r="S86" s="170"/>
      <c r="T86" s="170"/>
      <c r="U86" s="169"/>
      <c r="V86" s="170"/>
      <c r="W86" s="170"/>
      <c r="X86" s="170"/>
      <c r="Y86" s="170"/>
      <c r="Z86" s="170"/>
      <c r="AA86" s="170"/>
      <c r="AB86" s="170"/>
      <c r="AC86" s="16" t="s">
        <v>251</v>
      </c>
      <c r="AD86" s="16"/>
      <c r="AE86" s="16"/>
      <c r="AF86" s="16"/>
      <c r="AG86" s="17"/>
      <c r="AH86" s="17"/>
      <c r="AI86" s="17"/>
      <c r="AJ86" s="17"/>
      <c r="AK86" s="17"/>
      <c r="AL86" s="17"/>
    </row>
    <row r="87" spans="1:39" ht="12.75" hidden="1" customHeight="1">
      <c r="A87" s="3" t="s">
        <v>252</v>
      </c>
      <c r="B87" s="3"/>
      <c r="C87" s="167" t="s">
        <v>253</v>
      </c>
      <c r="D87" s="168"/>
      <c r="E87" s="168"/>
      <c r="F87" s="168"/>
      <c r="G87" s="168"/>
      <c r="H87" s="168"/>
      <c r="I87" s="168"/>
      <c r="J87" s="168"/>
      <c r="K87" s="168"/>
      <c r="L87" s="167"/>
      <c r="M87" s="168"/>
      <c r="N87" s="168"/>
      <c r="O87" s="168"/>
      <c r="P87" s="168"/>
      <c r="Q87" s="168"/>
      <c r="R87" s="168"/>
      <c r="S87" s="168"/>
      <c r="T87" s="168"/>
      <c r="U87" s="167"/>
      <c r="V87" s="168"/>
      <c r="W87" s="168"/>
      <c r="X87" s="168"/>
      <c r="Y87" s="168"/>
      <c r="Z87" s="168"/>
      <c r="AA87" s="168"/>
      <c r="AB87" s="168"/>
      <c r="AC87" s="11" t="s">
        <v>254</v>
      </c>
      <c r="AD87" s="11"/>
      <c r="AE87" s="11"/>
      <c r="AF87" s="11"/>
      <c r="AG87" s="14"/>
      <c r="AH87" s="14"/>
      <c r="AI87" s="14"/>
      <c r="AJ87" s="14"/>
      <c r="AK87" s="14"/>
      <c r="AL87" s="14"/>
    </row>
    <row r="88" spans="1:39" ht="12.75" hidden="1" customHeight="1">
      <c r="A88" s="3" t="s">
        <v>255</v>
      </c>
      <c r="B88" s="3"/>
      <c r="C88" s="167" t="s">
        <v>256</v>
      </c>
      <c r="D88" s="168"/>
      <c r="E88" s="168"/>
      <c r="F88" s="168"/>
      <c r="G88" s="168"/>
      <c r="H88" s="168"/>
      <c r="I88" s="168"/>
      <c r="J88" s="168"/>
      <c r="K88" s="168"/>
      <c r="L88" s="167"/>
      <c r="M88" s="168"/>
      <c r="N88" s="168"/>
      <c r="O88" s="168"/>
      <c r="P88" s="168"/>
      <c r="Q88" s="168"/>
      <c r="R88" s="168"/>
      <c r="S88" s="168"/>
      <c r="T88" s="168"/>
      <c r="U88" s="167"/>
      <c r="V88" s="168"/>
      <c r="W88" s="168"/>
      <c r="X88" s="168"/>
      <c r="Y88" s="168"/>
      <c r="Z88" s="168"/>
      <c r="AA88" s="168"/>
      <c r="AB88" s="168"/>
      <c r="AC88" s="11" t="s">
        <v>257</v>
      </c>
      <c r="AD88" s="11"/>
      <c r="AE88" s="11"/>
      <c r="AF88" s="11"/>
      <c r="AG88" s="14"/>
      <c r="AH88" s="14"/>
      <c r="AI88" s="14"/>
      <c r="AJ88" s="14"/>
      <c r="AK88" s="14"/>
      <c r="AL88" s="14"/>
    </row>
    <row r="89" spans="1:39" ht="12.75" hidden="1" customHeight="1">
      <c r="A89" s="3" t="s">
        <v>258</v>
      </c>
      <c r="B89" s="3"/>
      <c r="C89" s="167" t="s">
        <v>259</v>
      </c>
      <c r="D89" s="168"/>
      <c r="E89" s="168"/>
      <c r="F89" s="168"/>
      <c r="G89" s="168"/>
      <c r="H89" s="168"/>
      <c r="I89" s="168"/>
      <c r="J89" s="168"/>
      <c r="K89" s="168"/>
      <c r="L89" s="167"/>
      <c r="M89" s="168"/>
      <c r="N89" s="168"/>
      <c r="O89" s="168"/>
      <c r="P89" s="168"/>
      <c r="Q89" s="168"/>
      <c r="R89" s="168"/>
      <c r="S89" s="168"/>
      <c r="T89" s="168"/>
      <c r="U89" s="167"/>
      <c r="V89" s="168"/>
      <c r="W89" s="168"/>
      <c r="X89" s="168"/>
      <c r="Y89" s="168"/>
      <c r="Z89" s="168"/>
      <c r="AA89" s="168"/>
      <c r="AB89" s="168"/>
      <c r="AC89" s="11" t="s">
        <v>260</v>
      </c>
      <c r="AD89" s="11"/>
      <c r="AE89" s="11"/>
      <c r="AF89" s="11"/>
      <c r="AG89" s="14"/>
      <c r="AH89" s="14"/>
      <c r="AI89" s="14"/>
      <c r="AJ89" s="14"/>
      <c r="AK89" s="14"/>
      <c r="AL89" s="14"/>
    </row>
    <row r="90" spans="1:39" ht="12.75" hidden="1" customHeight="1">
      <c r="A90" s="3" t="s">
        <v>261</v>
      </c>
      <c r="B90" s="3"/>
      <c r="C90" s="167" t="s">
        <v>262</v>
      </c>
      <c r="D90" s="168"/>
      <c r="E90" s="168"/>
      <c r="F90" s="168"/>
      <c r="G90" s="168"/>
      <c r="H90" s="168"/>
      <c r="I90" s="168"/>
      <c r="J90" s="168"/>
      <c r="K90" s="168"/>
      <c r="L90" s="167"/>
      <c r="M90" s="168"/>
      <c r="N90" s="168"/>
      <c r="O90" s="168"/>
      <c r="P90" s="168"/>
      <c r="Q90" s="168"/>
      <c r="R90" s="168"/>
      <c r="S90" s="168"/>
      <c r="T90" s="168"/>
      <c r="U90" s="167"/>
      <c r="V90" s="168"/>
      <c r="W90" s="168"/>
      <c r="X90" s="168"/>
      <c r="Y90" s="168"/>
      <c r="Z90" s="168"/>
      <c r="AA90" s="168"/>
      <c r="AB90" s="168"/>
      <c r="AC90" s="11" t="s">
        <v>263</v>
      </c>
      <c r="AD90" s="11"/>
      <c r="AE90" s="11"/>
      <c r="AF90" s="11"/>
      <c r="AG90" s="14"/>
      <c r="AH90" s="14"/>
      <c r="AI90" s="14"/>
      <c r="AJ90" s="14"/>
      <c r="AK90" s="14"/>
      <c r="AL90" s="14"/>
    </row>
    <row r="91" spans="1:39" ht="12.75" hidden="1" customHeight="1">
      <c r="A91" s="3" t="s">
        <v>264</v>
      </c>
      <c r="B91" s="3"/>
      <c r="C91" s="167" t="s">
        <v>265</v>
      </c>
      <c r="D91" s="168"/>
      <c r="E91" s="168"/>
      <c r="F91" s="168"/>
      <c r="G91" s="168"/>
      <c r="H91" s="168"/>
      <c r="I91" s="168"/>
      <c r="J91" s="168"/>
      <c r="K91" s="168"/>
      <c r="L91" s="167"/>
      <c r="M91" s="168"/>
      <c r="N91" s="168"/>
      <c r="O91" s="168"/>
      <c r="P91" s="168"/>
      <c r="Q91" s="168"/>
      <c r="R91" s="168"/>
      <c r="S91" s="168"/>
      <c r="T91" s="168"/>
      <c r="U91" s="167"/>
      <c r="V91" s="168"/>
      <c r="W91" s="168"/>
      <c r="X91" s="168"/>
      <c r="Y91" s="168"/>
      <c r="Z91" s="168"/>
      <c r="AA91" s="168"/>
      <c r="AB91" s="168"/>
      <c r="AC91" s="11" t="s">
        <v>266</v>
      </c>
      <c r="AD91" s="11"/>
      <c r="AE91" s="11"/>
      <c r="AF91" s="11"/>
      <c r="AG91" s="14"/>
      <c r="AH91" s="14"/>
      <c r="AI91" s="14"/>
      <c r="AJ91" s="14"/>
      <c r="AK91" s="14"/>
      <c r="AL91" s="14"/>
    </row>
    <row r="92" spans="1:39" ht="12.75" hidden="1" customHeight="1">
      <c r="A92" s="3" t="s">
        <v>267</v>
      </c>
      <c r="B92" s="3"/>
      <c r="C92" s="167" t="s">
        <v>268</v>
      </c>
      <c r="D92" s="168"/>
      <c r="E92" s="168"/>
      <c r="F92" s="168"/>
      <c r="G92" s="168"/>
      <c r="H92" s="168"/>
      <c r="I92" s="168"/>
      <c r="J92" s="168"/>
      <c r="K92" s="168"/>
      <c r="L92" s="167"/>
      <c r="M92" s="168"/>
      <c r="N92" s="168"/>
      <c r="O92" s="168"/>
      <c r="P92" s="168"/>
      <c r="Q92" s="168"/>
      <c r="R92" s="168"/>
      <c r="S92" s="168"/>
      <c r="T92" s="168"/>
      <c r="U92" s="167"/>
      <c r="V92" s="168"/>
      <c r="W92" s="168"/>
      <c r="X92" s="168"/>
      <c r="Y92" s="168"/>
      <c r="Z92" s="168"/>
      <c r="AA92" s="168"/>
      <c r="AB92" s="168"/>
      <c r="AC92" s="11" t="s">
        <v>269</v>
      </c>
      <c r="AD92" s="11"/>
      <c r="AE92" s="11"/>
      <c r="AF92" s="11"/>
      <c r="AG92" s="14"/>
      <c r="AH92" s="14"/>
      <c r="AI92" s="14"/>
      <c r="AJ92" s="14"/>
      <c r="AK92" s="14"/>
      <c r="AL92" s="14"/>
    </row>
    <row r="93" spans="1:39" ht="12.75" hidden="1" customHeight="1">
      <c r="A93" s="3" t="s">
        <v>270</v>
      </c>
      <c r="B93" s="3"/>
      <c r="C93" s="167" t="s">
        <v>271</v>
      </c>
      <c r="D93" s="168"/>
      <c r="E93" s="168"/>
      <c r="F93" s="168"/>
      <c r="G93" s="168"/>
      <c r="H93" s="168"/>
      <c r="I93" s="168"/>
      <c r="J93" s="168"/>
      <c r="K93" s="168"/>
      <c r="L93" s="167"/>
      <c r="M93" s="168"/>
      <c r="N93" s="168"/>
      <c r="O93" s="168"/>
      <c r="P93" s="168"/>
      <c r="Q93" s="168"/>
      <c r="R93" s="168"/>
      <c r="S93" s="168"/>
      <c r="T93" s="168"/>
      <c r="U93" s="167"/>
      <c r="V93" s="168"/>
      <c r="W93" s="168"/>
      <c r="X93" s="168"/>
      <c r="Y93" s="168"/>
      <c r="Z93" s="168"/>
      <c r="AA93" s="168"/>
      <c r="AB93" s="168"/>
      <c r="AC93" s="11" t="s">
        <v>272</v>
      </c>
      <c r="AD93" s="11"/>
      <c r="AE93" s="11"/>
      <c r="AF93" s="11"/>
      <c r="AG93" s="14"/>
      <c r="AH93" s="14"/>
      <c r="AI93" s="14"/>
      <c r="AJ93" s="14"/>
      <c r="AK93" s="14"/>
      <c r="AL93" s="14"/>
    </row>
    <row r="94" spans="1:39" ht="12.75" hidden="1" customHeight="1">
      <c r="A94" s="3" t="s">
        <v>273</v>
      </c>
      <c r="B94" s="3"/>
      <c r="C94" s="167" t="s">
        <v>274</v>
      </c>
      <c r="D94" s="168"/>
      <c r="E94" s="168"/>
      <c r="F94" s="168"/>
      <c r="G94" s="168"/>
      <c r="H94" s="168"/>
      <c r="I94" s="168"/>
      <c r="J94" s="168"/>
      <c r="K94" s="168"/>
      <c r="L94" s="167"/>
      <c r="M94" s="168"/>
      <c r="N94" s="168"/>
      <c r="O94" s="168"/>
      <c r="P94" s="168"/>
      <c r="Q94" s="168"/>
      <c r="R94" s="168"/>
      <c r="S94" s="168"/>
      <c r="T94" s="168"/>
      <c r="U94" s="167"/>
      <c r="V94" s="168"/>
      <c r="W94" s="168"/>
      <c r="X94" s="168"/>
      <c r="Y94" s="168"/>
      <c r="Z94" s="168"/>
      <c r="AA94" s="168"/>
      <c r="AB94" s="168"/>
      <c r="AC94" s="11" t="s">
        <v>275</v>
      </c>
      <c r="AD94" s="11"/>
      <c r="AE94" s="11"/>
      <c r="AF94" s="11"/>
      <c r="AG94" s="14"/>
      <c r="AH94" s="14"/>
      <c r="AI94" s="14"/>
      <c r="AJ94" s="14"/>
      <c r="AK94" s="14"/>
      <c r="AL94" s="14"/>
    </row>
    <row r="95" spans="1:39" ht="12.75" hidden="1" customHeight="1">
      <c r="A95" s="3" t="s">
        <v>276</v>
      </c>
      <c r="B95" s="3"/>
      <c r="C95" s="169" t="s">
        <v>556</v>
      </c>
      <c r="D95" s="170"/>
      <c r="E95" s="170"/>
      <c r="F95" s="170"/>
      <c r="G95" s="170"/>
      <c r="H95" s="170"/>
      <c r="I95" s="170"/>
      <c r="J95" s="170"/>
      <c r="K95" s="170"/>
      <c r="L95" s="169"/>
      <c r="M95" s="170"/>
      <c r="N95" s="170"/>
      <c r="O95" s="170"/>
      <c r="P95" s="170"/>
      <c r="Q95" s="170"/>
      <c r="R95" s="170"/>
      <c r="S95" s="170"/>
      <c r="T95" s="170"/>
      <c r="U95" s="169"/>
      <c r="V95" s="170"/>
      <c r="W95" s="170"/>
      <c r="X95" s="170"/>
      <c r="Y95" s="170"/>
      <c r="Z95" s="170"/>
      <c r="AA95" s="170"/>
      <c r="AB95" s="170"/>
      <c r="AC95" s="16" t="s">
        <v>278</v>
      </c>
      <c r="AD95" s="16"/>
      <c r="AE95" s="16"/>
      <c r="AF95" s="16"/>
      <c r="AG95" s="17"/>
      <c r="AH95" s="17"/>
      <c r="AI95" s="17"/>
      <c r="AJ95" s="17"/>
      <c r="AK95" s="17"/>
      <c r="AL95" s="17"/>
    </row>
    <row r="96" spans="1:39">
      <c r="A96" s="3" t="s">
        <v>279</v>
      </c>
      <c r="B96" s="3"/>
      <c r="C96" s="169" t="s">
        <v>280</v>
      </c>
      <c r="D96" s="170"/>
      <c r="E96" s="170"/>
      <c r="F96" s="170"/>
      <c r="G96" s="170"/>
      <c r="H96" s="170"/>
      <c r="I96" s="170"/>
      <c r="J96" s="170"/>
      <c r="K96" s="170"/>
      <c r="L96" s="169"/>
      <c r="M96" s="170"/>
      <c r="N96" s="170"/>
      <c r="O96" s="170"/>
      <c r="P96" s="170"/>
      <c r="Q96" s="170"/>
      <c r="R96" s="170"/>
      <c r="S96" s="170"/>
      <c r="T96" s="170"/>
      <c r="U96" s="169"/>
      <c r="V96" s="170"/>
      <c r="W96" s="170"/>
      <c r="X96" s="170"/>
      <c r="Y96" s="170"/>
      <c r="Z96" s="170"/>
      <c r="AA96" s="170"/>
      <c r="AB96" s="170"/>
      <c r="AC96" s="16" t="s">
        <v>281</v>
      </c>
      <c r="AD96" s="16"/>
      <c r="AE96" s="16"/>
      <c r="AF96" s="16"/>
      <c r="AG96" s="17">
        <f>AG51++AG26+AG25+AG81</f>
        <v>8707</v>
      </c>
      <c r="AH96" s="17">
        <v>8707</v>
      </c>
      <c r="AI96" s="17">
        <f>AI81+AI51+AI26+AI25</f>
        <v>8896</v>
      </c>
      <c r="AJ96" s="17">
        <f>AJ81+AJ51+AJ26+AJ25</f>
        <v>9952</v>
      </c>
      <c r="AK96" s="17">
        <f>AK81+AK51+AK26+AK25</f>
        <v>9853</v>
      </c>
      <c r="AL96" s="17"/>
      <c r="AM96" t="s">
        <v>282</v>
      </c>
    </row>
    <row r="97" spans="1:38" ht="26.25" customHeight="1">
      <c r="A97" s="3" t="s">
        <v>10</v>
      </c>
      <c r="B97" s="9"/>
      <c r="C97" s="165" t="s">
        <v>283</v>
      </c>
      <c r="D97" s="166"/>
      <c r="E97" s="166"/>
      <c r="F97" s="166"/>
      <c r="G97" s="166"/>
      <c r="H97" s="166"/>
      <c r="I97" s="166"/>
      <c r="J97" s="166"/>
      <c r="K97" s="166"/>
      <c r="L97" s="6"/>
      <c r="M97" s="6"/>
      <c r="N97" s="6"/>
      <c r="O97" s="6"/>
      <c r="P97" s="6"/>
      <c r="Q97" s="6"/>
      <c r="R97" s="6"/>
      <c r="S97" s="6"/>
      <c r="T97" s="6"/>
      <c r="U97" s="6"/>
      <c r="V97" s="6"/>
      <c r="W97" s="6"/>
      <c r="X97" s="6"/>
      <c r="Y97" s="6"/>
      <c r="Z97" s="6"/>
      <c r="AA97" s="6"/>
      <c r="AB97" s="6"/>
      <c r="AC97" s="5"/>
      <c r="AD97" s="6"/>
      <c r="AE97" s="6"/>
      <c r="AF97" s="7"/>
      <c r="AG97" s="8"/>
      <c r="AH97" s="8"/>
      <c r="AI97" s="8"/>
      <c r="AJ97" s="8"/>
      <c r="AK97" s="8"/>
      <c r="AL97" s="8"/>
    </row>
    <row r="98" spans="1:38" hidden="1">
      <c r="A98" s="171" t="s">
        <v>284</v>
      </c>
      <c r="B98" s="172"/>
      <c r="C98" s="173" t="s">
        <v>285</v>
      </c>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5"/>
      <c r="AC98" s="176" t="s">
        <v>286</v>
      </c>
      <c r="AD98" s="177"/>
      <c r="AE98" s="177"/>
      <c r="AF98" s="178"/>
      <c r="AG98" s="17"/>
      <c r="AH98" s="17"/>
      <c r="AI98" s="17"/>
      <c r="AJ98" s="17"/>
      <c r="AK98" s="17"/>
      <c r="AL98" s="17"/>
    </row>
    <row r="99" spans="1:38" hidden="1">
      <c r="A99" s="171" t="s">
        <v>287</v>
      </c>
      <c r="B99" s="172"/>
      <c r="C99" s="179" t="s">
        <v>288</v>
      </c>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c r="AB99" s="181"/>
      <c r="AC99" s="176" t="s">
        <v>289</v>
      </c>
      <c r="AD99" s="177"/>
      <c r="AE99" s="177"/>
      <c r="AF99" s="178"/>
      <c r="AG99" s="17"/>
      <c r="AH99" s="17"/>
      <c r="AI99" s="17"/>
      <c r="AJ99" s="17"/>
      <c r="AK99" s="17"/>
      <c r="AL99" s="17"/>
    </row>
    <row r="100" spans="1:38" hidden="1">
      <c r="A100" s="171" t="s">
        <v>290</v>
      </c>
      <c r="B100" s="172"/>
      <c r="C100" s="179" t="s">
        <v>291</v>
      </c>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c r="AA100" s="180"/>
      <c r="AB100" s="181"/>
      <c r="AC100" s="176" t="s">
        <v>292</v>
      </c>
      <c r="AD100" s="177"/>
      <c r="AE100" s="177"/>
      <c r="AF100" s="178"/>
      <c r="AG100" s="17"/>
      <c r="AH100" s="17"/>
      <c r="AI100" s="17"/>
      <c r="AJ100" s="17"/>
      <c r="AK100" s="17"/>
      <c r="AL100" s="17"/>
    </row>
    <row r="101" spans="1:38" hidden="1">
      <c r="A101" s="171" t="s">
        <v>293</v>
      </c>
      <c r="B101" s="172"/>
      <c r="C101" s="179" t="s">
        <v>294</v>
      </c>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c r="AA101" s="180"/>
      <c r="AB101" s="181"/>
      <c r="AC101" s="176" t="s">
        <v>295</v>
      </c>
      <c r="AD101" s="177"/>
      <c r="AE101" s="177"/>
      <c r="AF101" s="178"/>
      <c r="AG101" s="17"/>
      <c r="AH101" s="17"/>
      <c r="AI101" s="17"/>
      <c r="AJ101" s="17"/>
      <c r="AK101" s="17"/>
      <c r="AL101" s="17"/>
    </row>
    <row r="102" spans="1:38" hidden="1">
      <c r="A102" s="171" t="s">
        <v>296</v>
      </c>
      <c r="B102" s="172"/>
      <c r="C102" s="179" t="s">
        <v>297</v>
      </c>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1"/>
      <c r="AC102" s="176" t="s">
        <v>298</v>
      </c>
      <c r="AD102" s="177"/>
      <c r="AE102" s="177"/>
      <c r="AF102" s="178"/>
      <c r="AG102" s="17"/>
      <c r="AH102" s="17"/>
      <c r="AI102" s="17"/>
      <c r="AJ102" s="17"/>
      <c r="AK102" s="17"/>
      <c r="AL102" s="17"/>
    </row>
    <row r="103" spans="1:38" hidden="1">
      <c r="A103" s="171" t="s">
        <v>299</v>
      </c>
      <c r="B103" s="172"/>
      <c r="C103" s="179" t="s">
        <v>300</v>
      </c>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1"/>
      <c r="AC103" s="176" t="s">
        <v>301</v>
      </c>
      <c r="AD103" s="177"/>
      <c r="AE103" s="177"/>
      <c r="AF103" s="178"/>
      <c r="AG103" s="17"/>
      <c r="AH103" s="17"/>
      <c r="AI103" s="17"/>
      <c r="AJ103" s="17"/>
      <c r="AK103" s="17"/>
      <c r="AL103" s="17"/>
    </row>
    <row r="104" spans="1:38" hidden="1">
      <c r="A104" s="182" t="s">
        <v>302</v>
      </c>
      <c r="B104" s="183"/>
      <c r="C104" s="184" t="s">
        <v>303</v>
      </c>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6"/>
      <c r="AC104" s="187" t="s">
        <v>304</v>
      </c>
      <c r="AD104" s="188"/>
      <c r="AE104" s="188"/>
      <c r="AF104" s="189"/>
      <c r="AG104" s="17"/>
      <c r="AH104" s="17"/>
      <c r="AI104" s="17"/>
      <c r="AJ104" s="17"/>
      <c r="AK104" s="17"/>
      <c r="AL104" s="17"/>
    </row>
    <row r="105" spans="1:38" hidden="1">
      <c r="A105" s="171" t="s">
        <v>305</v>
      </c>
      <c r="B105" s="172"/>
      <c r="C105" s="179" t="s">
        <v>306</v>
      </c>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c r="AA105" s="180"/>
      <c r="AB105" s="181"/>
      <c r="AC105" s="176" t="s">
        <v>307</v>
      </c>
      <c r="AD105" s="177"/>
      <c r="AE105" s="177"/>
      <c r="AF105" s="178"/>
      <c r="AG105" s="17"/>
      <c r="AH105" s="17"/>
      <c r="AI105" s="17"/>
      <c r="AJ105" s="17"/>
      <c r="AK105" s="17"/>
      <c r="AL105" s="17"/>
    </row>
    <row r="106" spans="1:38" hidden="1">
      <c r="A106" s="171" t="s">
        <v>308</v>
      </c>
      <c r="B106" s="172"/>
      <c r="C106" s="179" t="s">
        <v>309</v>
      </c>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1"/>
      <c r="AC106" s="176" t="s">
        <v>310</v>
      </c>
      <c r="AD106" s="177"/>
      <c r="AE106" s="177"/>
      <c r="AF106" s="178"/>
      <c r="AG106" s="17"/>
      <c r="AH106" s="17"/>
      <c r="AI106" s="17"/>
      <c r="AJ106" s="17"/>
      <c r="AK106" s="17"/>
      <c r="AL106" s="17"/>
    </row>
    <row r="107" spans="1:38" hidden="1">
      <c r="A107" s="171" t="s">
        <v>311</v>
      </c>
      <c r="B107" s="172"/>
      <c r="C107" s="179" t="s">
        <v>312</v>
      </c>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c r="AA107" s="180"/>
      <c r="AB107" s="181"/>
      <c r="AC107" s="176" t="s">
        <v>313</v>
      </c>
      <c r="AD107" s="177"/>
      <c r="AE107" s="177"/>
      <c r="AF107" s="178"/>
      <c r="AG107" s="17"/>
      <c r="AH107" s="17"/>
      <c r="AI107" s="17"/>
      <c r="AJ107" s="17"/>
      <c r="AK107" s="17"/>
      <c r="AL107" s="17"/>
    </row>
    <row r="108" spans="1:38" hidden="1">
      <c r="A108" s="171" t="s">
        <v>314</v>
      </c>
      <c r="B108" s="172"/>
      <c r="C108" s="179" t="s">
        <v>315</v>
      </c>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1"/>
      <c r="AC108" s="176" t="s">
        <v>316</v>
      </c>
      <c r="AD108" s="177"/>
      <c r="AE108" s="177"/>
      <c r="AF108" s="178"/>
      <c r="AG108" s="17"/>
      <c r="AH108" s="17"/>
      <c r="AI108" s="17"/>
      <c r="AJ108" s="17"/>
      <c r="AK108" s="17"/>
      <c r="AL108" s="17"/>
    </row>
    <row r="109" spans="1:38" hidden="1">
      <c r="A109" s="171" t="s">
        <v>317</v>
      </c>
      <c r="B109" s="172"/>
      <c r="C109" s="179" t="s">
        <v>318</v>
      </c>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c r="AA109" s="180"/>
      <c r="AB109" s="181"/>
      <c r="AC109" s="176" t="s">
        <v>319</v>
      </c>
      <c r="AD109" s="177"/>
      <c r="AE109" s="177"/>
      <c r="AF109" s="178"/>
      <c r="AG109" s="17">
        <v>0</v>
      </c>
      <c r="AH109" s="17">
        <v>0</v>
      </c>
      <c r="AI109" s="17"/>
      <c r="AJ109" s="17"/>
      <c r="AK109" s="17"/>
      <c r="AL109" s="17"/>
    </row>
    <row r="110" spans="1:38" hidden="1">
      <c r="A110" s="182" t="s">
        <v>320</v>
      </c>
      <c r="B110" s="183"/>
      <c r="C110" s="184" t="s">
        <v>321</v>
      </c>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6"/>
      <c r="AC110" s="187" t="s">
        <v>322</v>
      </c>
      <c r="AD110" s="188"/>
      <c r="AE110" s="188"/>
      <c r="AF110" s="189"/>
      <c r="AG110" s="17">
        <v>0</v>
      </c>
      <c r="AH110" s="17">
        <v>0</v>
      </c>
      <c r="AI110" s="17"/>
      <c r="AJ110" s="17"/>
      <c r="AK110" s="17"/>
      <c r="AL110" s="17"/>
    </row>
    <row r="111" spans="1:38" hidden="1">
      <c r="A111" s="171" t="s">
        <v>323</v>
      </c>
      <c r="B111" s="172"/>
      <c r="C111" s="179" t="s">
        <v>324</v>
      </c>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1"/>
      <c r="AC111" s="176" t="s">
        <v>325</v>
      </c>
      <c r="AD111" s="177"/>
      <c r="AE111" s="177"/>
      <c r="AF111" s="178"/>
      <c r="AG111" s="17"/>
      <c r="AH111" s="17"/>
      <c r="AI111" s="17"/>
      <c r="AJ111" s="17"/>
      <c r="AK111" s="17"/>
      <c r="AL111" s="17"/>
    </row>
    <row r="112" spans="1:38" hidden="1">
      <c r="A112" s="171" t="s">
        <v>326</v>
      </c>
      <c r="B112" s="172"/>
      <c r="C112" s="179" t="s">
        <v>327</v>
      </c>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1"/>
      <c r="AC112" s="176" t="s">
        <v>328</v>
      </c>
      <c r="AD112" s="177"/>
      <c r="AE112" s="177"/>
      <c r="AF112" s="178"/>
      <c r="AG112" s="17"/>
      <c r="AH112" s="17"/>
      <c r="AI112" s="17"/>
      <c r="AJ112" s="17"/>
      <c r="AK112" s="17"/>
      <c r="AL112" s="17"/>
    </row>
    <row r="113" spans="1:38" hidden="1">
      <c r="A113" s="171" t="s">
        <v>329</v>
      </c>
      <c r="B113" s="172"/>
      <c r="C113" s="179" t="s">
        <v>330</v>
      </c>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1"/>
      <c r="AC113" s="176" t="s">
        <v>331</v>
      </c>
      <c r="AD113" s="177"/>
      <c r="AE113" s="177"/>
      <c r="AF113" s="178"/>
      <c r="AG113" s="17"/>
      <c r="AH113" s="17"/>
      <c r="AI113" s="17"/>
      <c r="AJ113" s="17"/>
      <c r="AK113" s="17"/>
      <c r="AL113" s="17"/>
    </row>
    <row r="114" spans="1:38" hidden="1">
      <c r="A114" s="171" t="s">
        <v>332</v>
      </c>
      <c r="B114" s="172"/>
      <c r="C114" s="179" t="s">
        <v>333</v>
      </c>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c r="AB114" s="181"/>
      <c r="AC114" s="176" t="s">
        <v>334</v>
      </c>
      <c r="AD114" s="177"/>
      <c r="AE114" s="177"/>
      <c r="AF114" s="178"/>
      <c r="AG114" s="17"/>
      <c r="AH114" s="17"/>
      <c r="AI114" s="17"/>
      <c r="AJ114" s="17"/>
      <c r="AK114" s="17"/>
      <c r="AL114" s="17"/>
    </row>
    <row r="115" spans="1:38" hidden="1">
      <c r="A115" s="171" t="s">
        <v>335</v>
      </c>
      <c r="B115" s="172"/>
      <c r="C115" s="179" t="s">
        <v>336</v>
      </c>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1"/>
      <c r="AC115" s="176" t="s">
        <v>337</v>
      </c>
      <c r="AD115" s="177"/>
      <c r="AE115" s="177"/>
      <c r="AF115" s="178"/>
      <c r="AG115" s="17"/>
      <c r="AH115" s="17"/>
      <c r="AI115" s="17"/>
      <c r="AJ115" s="17"/>
      <c r="AK115" s="17"/>
      <c r="AL115" s="17"/>
    </row>
    <row r="116" spans="1:38" hidden="1">
      <c r="A116" s="182" t="s">
        <v>338</v>
      </c>
      <c r="B116" s="183"/>
      <c r="C116" s="184" t="s">
        <v>339</v>
      </c>
      <c r="D116" s="185"/>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6"/>
      <c r="AC116" s="187" t="s">
        <v>340</v>
      </c>
      <c r="AD116" s="188"/>
      <c r="AE116" s="188"/>
      <c r="AF116" s="189"/>
      <c r="AG116" s="17"/>
      <c r="AH116" s="17"/>
      <c r="AI116" s="17"/>
      <c r="AJ116" s="17"/>
      <c r="AK116" s="17"/>
      <c r="AL116" s="17"/>
    </row>
    <row r="117" spans="1:38" hidden="1">
      <c r="A117" s="171" t="s">
        <v>341</v>
      </c>
      <c r="B117" s="172"/>
      <c r="C117" s="179" t="s">
        <v>342</v>
      </c>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1"/>
      <c r="AC117" s="176" t="s">
        <v>343</v>
      </c>
      <c r="AD117" s="177"/>
      <c r="AE117" s="177"/>
      <c r="AF117" s="178"/>
      <c r="AG117" s="17"/>
      <c r="AH117" s="17"/>
      <c r="AI117" s="17"/>
      <c r="AJ117" s="17"/>
      <c r="AK117" s="17"/>
      <c r="AL117" s="17"/>
    </row>
    <row r="118" spans="1:38" hidden="1">
      <c r="A118" s="171" t="s">
        <v>344</v>
      </c>
      <c r="B118" s="172"/>
      <c r="C118" s="179" t="s">
        <v>345</v>
      </c>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1"/>
      <c r="AC118" s="176" t="s">
        <v>346</v>
      </c>
      <c r="AD118" s="177"/>
      <c r="AE118" s="177"/>
      <c r="AF118" s="178"/>
      <c r="AG118" s="17"/>
      <c r="AH118" s="17"/>
      <c r="AI118" s="17"/>
      <c r="AJ118" s="17"/>
      <c r="AK118" s="17"/>
      <c r="AL118" s="17"/>
    </row>
    <row r="119" spans="1:38" hidden="1">
      <c r="A119" s="182" t="s">
        <v>347</v>
      </c>
      <c r="B119" s="183"/>
      <c r="C119" s="184" t="s">
        <v>348</v>
      </c>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6"/>
      <c r="AC119" s="187" t="s">
        <v>349</v>
      </c>
      <c r="AD119" s="188"/>
      <c r="AE119" s="188"/>
      <c r="AF119" s="189"/>
      <c r="AG119" s="17"/>
      <c r="AH119" s="17"/>
      <c r="AI119" s="17"/>
      <c r="AJ119" s="17"/>
      <c r="AK119" s="17"/>
      <c r="AL119" s="17"/>
    </row>
    <row r="120" spans="1:38" hidden="1">
      <c r="A120" s="171" t="s">
        <v>350</v>
      </c>
      <c r="B120" s="172"/>
      <c r="C120" s="179" t="s">
        <v>351</v>
      </c>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1"/>
      <c r="AC120" s="176" t="s">
        <v>352</v>
      </c>
      <c r="AD120" s="177"/>
      <c r="AE120" s="177"/>
      <c r="AF120" s="178"/>
      <c r="AG120" s="17"/>
      <c r="AH120" s="17"/>
      <c r="AI120" s="17"/>
      <c r="AJ120" s="17"/>
      <c r="AK120" s="17"/>
      <c r="AL120" s="17"/>
    </row>
    <row r="121" spans="1:38" hidden="1">
      <c r="A121" s="171" t="s">
        <v>353</v>
      </c>
      <c r="B121" s="172"/>
      <c r="C121" s="179" t="s">
        <v>354</v>
      </c>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1"/>
      <c r="AC121" s="176" t="s">
        <v>355</v>
      </c>
      <c r="AD121" s="177"/>
      <c r="AE121" s="177"/>
      <c r="AF121" s="178"/>
      <c r="AG121" s="17"/>
      <c r="AH121" s="17"/>
      <c r="AI121" s="17"/>
      <c r="AJ121" s="17"/>
      <c r="AK121" s="17"/>
      <c r="AL121" s="17"/>
    </row>
    <row r="122" spans="1:38" hidden="1">
      <c r="A122" s="171" t="s">
        <v>356</v>
      </c>
      <c r="B122" s="172"/>
      <c r="C122" s="179" t="s">
        <v>357</v>
      </c>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1"/>
      <c r="AC122" s="176" t="s">
        <v>358</v>
      </c>
      <c r="AD122" s="177"/>
      <c r="AE122" s="177"/>
      <c r="AF122" s="178"/>
      <c r="AG122" s="17"/>
      <c r="AH122" s="17"/>
      <c r="AI122" s="17"/>
      <c r="AJ122" s="17"/>
      <c r="AK122" s="17"/>
      <c r="AL122" s="17"/>
    </row>
    <row r="123" spans="1:38" hidden="1">
      <c r="A123" s="171" t="s">
        <v>359</v>
      </c>
      <c r="B123" s="172"/>
      <c r="C123" s="179" t="s">
        <v>360</v>
      </c>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1"/>
      <c r="AC123" s="176" t="s">
        <v>361</v>
      </c>
      <c r="AD123" s="177"/>
      <c r="AE123" s="177"/>
      <c r="AF123" s="178"/>
      <c r="AG123" s="17"/>
      <c r="AH123" s="17"/>
      <c r="AI123" s="17"/>
      <c r="AJ123" s="17"/>
      <c r="AK123" s="17"/>
      <c r="AL123" s="17"/>
    </row>
    <row r="124" spans="1:38" hidden="1">
      <c r="A124" s="171" t="s">
        <v>362</v>
      </c>
      <c r="B124" s="172"/>
      <c r="C124" s="179" t="s">
        <v>363</v>
      </c>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c r="AA124" s="180"/>
      <c r="AB124" s="181"/>
      <c r="AC124" s="176" t="s">
        <v>364</v>
      </c>
      <c r="AD124" s="177"/>
      <c r="AE124" s="177"/>
      <c r="AF124" s="178"/>
      <c r="AG124" s="17"/>
      <c r="AH124" s="17"/>
      <c r="AI124" s="17"/>
      <c r="AJ124" s="17"/>
      <c r="AK124" s="17"/>
      <c r="AL124" s="17"/>
    </row>
    <row r="125" spans="1:38" hidden="1">
      <c r="A125" s="171" t="s">
        <v>365</v>
      </c>
      <c r="B125" s="172"/>
      <c r="C125" s="179" t="s">
        <v>366</v>
      </c>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c r="AA125" s="180"/>
      <c r="AB125" s="181"/>
      <c r="AC125" s="176" t="s">
        <v>367</v>
      </c>
      <c r="AD125" s="177"/>
      <c r="AE125" s="177"/>
      <c r="AF125" s="178"/>
      <c r="AG125" s="17"/>
      <c r="AH125" s="17"/>
      <c r="AI125" s="17"/>
      <c r="AJ125" s="17"/>
      <c r="AK125" s="17"/>
      <c r="AL125" s="17"/>
    </row>
    <row r="126" spans="1:38" hidden="1">
      <c r="A126" s="171" t="s">
        <v>368</v>
      </c>
      <c r="B126" s="172"/>
      <c r="C126" s="179" t="s">
        <v>369</v>
      </c>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c r="AA126" s="180"/>
      <c r="AB126" s="181"/>
      <c r="AC126" s="176" t="s">
        <v>370</v>
      </c>
      <c r="AD126" s="177"/>
      <c r="AE126" s="177"/>
      <c r="AF126" s="178"/>
      <c r="AG126" s="17"/>
      <c r="AH126" s="17"/>
      <c r="AI126" s="17"/>
      <c r="AJ126" s="17"/>
      <c r="AK126" s="17"/>
      <c r="AL126" s="17"/>
    </row>
    <row r="127" spans="1:38" hidden="1">
      <c r="A127" s="171" t="s">
        <v>371</v>
      </c>
      <c r="B127" s="172"/>
      <c r="C127" s="179" t="s">
        <v>372</v>
      </c>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1"/>
      <c r="AC127" s="176" t="s">
        <v>373</v>
      </c>
      <c r="AD127" s="177"/>
      <c r="AE127" s="177"/>
      <c r="AF127" s="178"/>
      <c r="AG127" s="17"/>
      <c r="AH127" s="17"/>
      <c r="AI127" s="17"/>
      <c r="AJ127" s="17"/>
      <c r="AK127" s="17"/>
      <c r="AL127" s="17"/>
    </row>
    <row r="128" spans="1:38" hidden="1">
      <c r="A128" s="182" t="s">
        <v>374</v>
      </c>
      <c r="B128" s="183"/>
      <c r="C128" s="184" t="s">
        <v>375</v>
      </c>
      <c r="D128" s="185"/>
      <c r="E128" s="185"/>
      <c r="F128" s="185"/>
      <c r="G128" s="185"/>
      <c r="H128" s="185"/>
      <c r="I128" s="185"/>
      <c r="J128" s="185"/>
      <c r="K128" s="185"/>
      <c r="L128" s="185"/>
      <c r="M128" s="185"/>
      <c r="N128" s="185"/>
      <c r="O128" s="185"/>
      <c r="P128" s="185"/>
      <c r="Q128" s="185"/>
      <c r="R128" s="185"/>
      <c r="S128" s="185"/>
      <c r="T128" s="185"/>
      <c r="U128" s="185"/>
      <c r="V128" s="185"/>
      <c r="W128" s="185"/>
      <c r="X128" s="185"/>
      <c r="Y128" s="185"/>
      <c r="Z128" s="185"/>
      <c r="AA128" s="185"/>
      <c r="AB128" s="186"/>
      <c r="AC128" s="187" t="s">
        <v>376</v>
      </c>
      <c r="AD128" s="188"/>
      <c r="AE128" s="188"/>
      <c r="AF128" s="189"/>
      <c r="AG128" s="17"/>
      <c r="AH128" s="17"/>
      <c r="AI128" s="17"/>
      <c r="AJ128" s="17"/>
      <c r="AK128" s="17"/>
      <c r="AL128" s="17"/>
    </row>
    <row r="129" spans="1:38" hidden="1">
      <c r="A129" s="171" t="s">
        <v>377</v>
      </c>
      <c r="B129" s="172"/>
      <c r="C129" s="179" t="s">
        <v>378</v>
      </c>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1"/>
      <c r="AC129" s="176" t="s">
        <v>379</v>
      </c>
      <c r="AD129" s="177"/>
      <c r="AE129" s="177"/>
      <c r="AF129" s="178"/>
      <c r="AG129" s="17"/>
      <c r="AH129" s="17"/>
      <c r="AI129" s="17"/>
      <c r="AJ129" s="17"/>
      <c r="AK129" s="17"/>
      <c r="AL129" s="17"/>
    </row>
    <row r="130" spans="1:38" hidden="1">
      <c r="A130" s="182" t="s">
        <v>380</v>
      </c>
      <c r="B130" s="183"/>
      <c r="C130" s="184" t="s">
        <v>381</v>
      </c>
      <c r="D130" s="185"/>
      <c r="E130" s="185"/>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5"/>
      <c r="AB130" s="186"/>
      <c r="AC130" s="187" t="s">
        <v>382</v>
      </c>
      <c r="AD130" s="188"/>
      <c r="AE130" s="188"/>
      <c r="AF130" s="189"/>
      <c r="AG130" s="17"/>
      <c r="AH130" s="17"/>
      <c r="AI130" s="17"/>
      <c r="AJ130" s="17"/>
      <c r="AK130" s="17"/>
      <c r="AL130" s="17"/>
    </row>
    <row r="131" spans="1:38" hidden="1">
      <c r="A131" s="171" t="s">
        <v>383</v>
      </c>
      <c r="B131" s="172"/>
      <c r="C131" s="190" t="s">
        <v>384</v>
      </c>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2"/>
      <c r="AC131" s="176" t="s">
        <v>385</v>
      </c>
      <c r="AD131" s="177"/>
      <c r="AE131" s="177"/>
      <c r="AF131" s="178"/>
      <c r="AG131" s="17"/>
      <c r="AH131" s="17"/>
      <c r="AI131" s="17"/>
      <c r="AJ131" s="17"/>
      <c r="AK131" s="17"/>
      <c r="AL131" s="17"/>
    </row>
    <row r="132" spans="1:38">
      <c r="A132" s="171" t="s">
        <v>386</v>
      </c>
      <c r="B132" s="172"/>
      <c r="C132" s="190" t="s">
        <v>387</v>
      </c>
      <c r="D132" s="191"/>
      <c r="E132" s="191"/>
      <c r="F132" s="191"/>
      <c r="G132" s="191"/>
      <c r="H132" s="191"/>
      <c r="I132" s="191"/>
      <c r="J132" s="191"/>
      <c r="K132" s="191"/>
      <c r="L132" s="191"/>
      <c r="M132" s="191"/>
      <c r="N132" s="191"/>
      <c r="O132" s="191"/>
      <c r="P132" s="191"/>
      <c r="Q132" s="191"/>
      <c r="R132" s="191"/>
      <c r="S132" s="191"/>
      <c r="T132" s="191"/>
      <c r="U132" s="191"/>
      <c r="V132" s="191"/>
      <c r="W132" s="191"/>
      <c r="X132" s="191"/>
      <c r="Y132" s="191"/>
      <c r="Z132" s="191"/>
      <c r="AA132" s="191"/>
      <c r="AB132" s="192"/>
      <c r="AC132" s="176" t="s">
        <v>388</v>
      </c>
      <c r="AD132" s="177"/>
      <c r="AE132" s="177"/>
      <c r="AF132" s="178"/>
      <c r="AG132" s="17">
        <v>80</v>
      </c>
      <c r="AH132" s="17">
        <v>80</v>
      </c>
      <c r="AI132" s="17">
        <v>208</v>
      </c>
      <c r="AJ132" s="17">
        <v>250</v>
      </c>
      <c r="AK132" s="17">
        <v>250</v>
      </c>
      <c r="AL132" s="17"/>
    </row>
    <row r="133" spans="1:38" hidden="1">
      <c r="A133" s="171" t="s">
        <v>389</v>
      </c>
      <c r="B133" s="172"/>
      <c r="C133" s="190" t="s">
        <v>390</v>
      </c>
      <c r="D133" s="191"/>
      <c r="E133" s="191"/>
      <c r="F133" s="191"/>
      <c r="G133" s="191"/>
      <c r="H133" s="191"/>
      <c r="I133" s="191"/>
      <c r="J133" s="191"/>
      <c r="K133" s="191"/>
      <c r="L133" s="191"/>
      <c r="M133" s="191"/>
      <c r="N133" s="191"/>
      <c r="O133" s="191"/>
      <c r="P133" s="191"/>
      <c r="Q133" s="191"/>
      <c r="R133" s="191"/>
      <c r="S133" s="191"/>
      <c r="T133" s="191"/>
      <c r="U133" s="191"/>
      <c r="V133" s="191"/>
      <c r="W133" s="191"/>
      <c r="X133" s="191"/>
      <c r="Y133" s="191"/>
      <c r="Z133" s="191"/>
      <c r="AA133" s="191"/>
      <c r="AB133" s="192"/>
      <c r="AC133" s="176" t="s">
        <v>391</v>
      </c>
      <c r="AD133" s="177"/>
      <c r="AE133" s="177"/>
      <c r="AF133" s="178"/>
      <c r="AG133" s="17"/>
      <c r="AH133" s="17"/>
      <c r="AI133" s="17"/>
      <c r="AJ133" s="17"/>
      <c r="AK133" s="17"/>
      <c r="AL133" s="17"/>
    </row>
    <row r="134" spans="1:38" hidden="1">
      <c r="A134" s="171" t="s">
        <v>392</v>
      </c>
      <c r="B134" s="172"/>
      <c r="C134" s="190" t="s">
        <v>393</v>
      </c>
      <c r="D134" s="191"/>
      <c r="E134" s="191"/>
      <c r="F134" s="191"/>
      <c r="G134" s="191"/>
      <c r="H134" s="191"/>
      <c r="I134" s="191"/>
      <c r="J134" s="191"/>
      <c r="K134" s="191"/>
      <c r="L134" s="191"/>
      <c r="M134" s="191"/>
      <c r="N134" s="191"/>
      <c r="O134" s="191"/>
      <c r="P134" s="191"/>
      <c r="Q134" s="191"/>
      <c r="R134" s="191"/>
      <c r="S134" s="191"/>
      <c r="T134" s="191"/>
      <c r="U134" s="191"/>
      <c r="V134" s="191"/>
      <c r="W134" s="191"/>
      <c r="X134" s="191"/>
      <c r="Y134" s="191"/>
      <c r="Z134" s="191"/>
      <c r="AA134" s="191"/>
      <c r="AB134" s="192"/>
      <c r="AC134" s="176" t="s">
        <v>394</v>
      </c>
      <c r="AD134" s="177"/>
      <c r="AE134" s="177"/>
      <c r="AF134" s="178"/>
      <c r="AG134" s="17"/>
      <c r="AH134" s="17"/>
      <c r="AI134" s="17"/>
      <c r="AJ134" s="17"/>
      <c r="AK134" s="17"/>
      <c r="AL134" s="17"/>
    </row>
    <row r="135" spans="1:38" hidden="1">
      <c r="A135" s="171" t="s">
        <v>395</v>
      </c>
      <c r="B135" s="172"/>
      <c r="C135" s="190" t="s">
        <v>396</v>
      </c>
      <c r="D135" s="191"/>
      <c r="E135" s="191"/>
      <c r="F135" s="191"/>
      <c r="G135" s="191"/>
      <c r="H135" s="191"/>
      <c r="I135" s="191"/>
      <c r="J135" s="191"/>
      <c r="K135" s="191"/>
      <c r="L135" s="191"/>
      <c r="M135" s="191"/>
      <c r="N135" s="191"/>
      <c r="O135" s="191"/>
      <c r="P135" s="191"/>
      <c r="Q135" s="191"/>
      <c r="R135" s="191"/>
      <c r="S135" s="191"/>
      <c r="T135" s="191"/>
      <c r="U135" s="191"/>
      <c r="V135" s="191"/>
      <c r="W135" s="191"/>
      <c r="X135" s="191"/>
      <c r="Y135" s="191"/>
      <c r="Z135" s="191"/>
      <c r="AA135" s="191"/>
      <c r="AB135" s="192"/>
      <c r="AC135" s="176" t="s">
        <v>397</v>
      </c>
      <c r="AD135" s="177"/>
      <c r="AE135" s="177"/>
      <c r="AF135" s="178"/>
      <c r="AG135" s="17"/>
      <c r="AH135" s="17"/>
      <c r="AI135" s="17"/>
      <c r="AJ135" s="17"/>
      <c r="AK135" s="17"/>
      <c r="AL135" s="17"/>
    </row>
    <row r="136" spans="1:38" hidden="1">
      <c r="A136" s="171" t="s">
        <v>398</v>
      </c>
      <c r="B136" s="172"/>
      <c r="C136" s="190" t="s">
        <v>399</v>
      </c>
      <c r="D136" s="191"/>
      <c r="E136" s="191"/>
      <c r="F136" s="191"/>
      <c r="G136" s="191"/>
      <c r="H136" s="191"/>
      <c r="I136" s="191"/>
      <c r="J136" s="191"/>
      <c r="K136" s="191"/>
      <c r="L136" s="191"/>
      <c r="M136" s="191"/>
      <c r="N136" s="191"/>
      <c r="O136" s="191"/>
      <c r="P136" s="191"/>
      <c r="Q136" s="191"/>
      <c r="R136" s="191"/>
      <c r="S136" s="191"/>
      <c r="T136" s="191"/>
      <c r="U136" s="191"/>
      <c r="V136" s="191"/>
      <c r="W136" s="191"/>
      <c r="X136" s="191"/>
      <c r="Y136" s="191"/>
      <c r="Z136" s="191"/>
      <c r="AA136" s="191"/>
      <c r="AB136" s="192"/>
      <c r="AC136" s="176" t="s">
        <v>400</v>
      </c>
      <c r="AD136" s="177"/>
      <c r="AE136" s="177"/>
      <c r="AF136" s="178"/>
      <c r="AG136" s="17"/>
      <c r="AH136" s="17"/>
      <c r="AI136" s="17"/>
      <c r="AJ136" s="17"/>
      <c r="AK136" s="17"/>
      <c r="AL136" s="17"/>
    </row>
    <row r="137" spans="1:38" hidden="1">
      <c r="A137" s="171" t="s">
        <v>401</v>
      </c>
      <c r="B137" s="172"/>
      <c r="C137" s="190" t="s">
        <v>402</v>
      </c>
      <c r="D137" s="191"/>
      <c r="E137" s="191"/>
      <c r="F137" s="191"/>
      <c r="G137" s="191"/>
      <c r="H137" s="191"/>
      <c r="I137" s="191"/>
      <c r="J137" s="191"/>
      <c r="K137" s="191"/>
      <c r="L137" s="191"/>
      <c r="M137" s="191"/>
      <c r="N137" s="191"/>
      <c r="O137" s="191"/>
      <c r="P137" s="191"/>
      <c r="Q137" s="191"/>
      <c r="R137" s="191"/>
      <c r="S137" s="191"/>
      <c r="T137" s="191"/>
      <c r="U137" s="191"/>
      <c r="V137" s="191"/>
      <c r="W137" s="191"/>
      <c r="X137" s="191"/>
      <c r="Y137" s="191"/>
      <c r="Z137" s="191"/>
      <c r="AA137" s="191"/>
      <c r="AB137" s="192"/>
      <c r="AC137" s="176" t="s">
        <v>403</v>
      </c>
      <c r="AD137" s="177"/>
      <c r="AE137" s="177"/>
      <c r="AF137" s="178"/>
      <c r="AG137" s="17"/>
      <c r="AH137" s="17"/>
      <c r="AI137" s="17"/>
      <c r="AJ137" s="17"/>
      <c r="AK137" s="17"/>
      <c r="AL137" s="17"/>
    </row>
    <row r="138" spans="1:38" hidden="1">
      <c r="A138" s="171" t="s">
        <v>404</v>
      </c>
      <c r="B138" s="172"/>
      <c r="C138" s="190" t="s">
        <v>405</v>
      </c>
      <c r="D138" s="191"/>
      <c r="E138" s="191"/>
      <c r="F138" s="191"/>
      <c r="G138" s="191"/>
      <c r="H138" s="191"/>
      <c r="I138" s="191"/>
      <c r="J138" s="191"/>
      <c r="K138" s="191"/>
      <c r="L138" s="191"/>
      <c r="M138" s="191"/>
      <c r="N138" s="191"/>
      <c r="O138" s="191"/>
      <c r="P138" s="191"/>
      <c r="Q138" s="191"/>
      <c r="R138" s="191"/>
      <c r="S138" s="191"/>
      <c r="T138" s="191"/>
      <c r="U138" s="191"/>
      <c r="V138" s="191"/>
      <c r="W138" s="191"/>
      <c r="X138" s="191"/>
      <c r="Y138" s="191"/>
      <c r="Z138" s="191"/>
      <c r="AA138" s="191"/>
      <c r="AB138" s="192"/>
      <c r="AC138" s="176" t="s">
        <v>406</v>
      </c>
      <c r="AD138" s="177"/>
      <c r="AE138" s="177"/>
      <c r="AF138" s="178"/>
      <c r="AG138" s="17"/>
      <c r="AH138" s="17"/>
      <c r="AI138" s="17"/>
      <c r="AJ138" s="17"/>
      <c r="AK138" s="17"/>
      <c r="AL138" s="17"/>
    </row>
    <row r="139" spans="1:38" hidden="1">
      <c r="A139" s="171" t="s">
        <v>407</v>
      </c>
      <c r="B139" s="172"/>
      <c r="C139" s="190" t="s">
        <v>408</v>
      </c>
      <c r="D139" s="191"/>
      <c r="E139" s="191"/>
      <c r="F139" s="191"/>
      <c r="G139" s="191"/>
      <c r="H139" s="191"/>
      <c r="I139" s="191"/>
      <c r="J139" s="191"/>
      <c r="K139" s="191"/>
      <c r="L139" s="191"/>
      <c r="M139" s="191"/>
      <c r="N139" s="191"/>
      <c r="O139" s="191"/>
      <c r="P139" s="191"/>
      <c r="Q139" s="191"/>
      <c r="R139" s="191"/>
      <c r="S139" s="191"/>
      <c r="T139" s="191"/>
      <c r="U139" s="191"/>
      <c r="V139" s="191"/>
      <c r="W139" s="191"/>
      <c r="X139" s="191"/>
      <c r="Y139" s="191"/>
      <c r="Z139" s="191"/>
      <c r="AA139" s="191"/>
      <c r="AB139" s="192"/>
      <c r="AC139" s="176" t="s">
        <v>409</v>
      </c>
      <c r="AD139" s="177"/>
      <c r="AE139" s="177"/>
      <c r="AF139" s="178"/>
      <c r="AG139" s="17"/>
      <c r="AH139" s="17"/>
      <c r="AI139" s="17"/>
      <c r="AJ139" s="17"/>
      <c r="AK139" s="17"/>
      <c r="AL139" s="17"/>
    </row>
    <row r="140" spans="1:38">
      <c r="A140" s="171" t="s">
        <v>410</v>
      </c>
      <c r="B140" s="172"/>
      <c r="C140" s="190" t="s">
        <v>411</v>
      </c>
      <c r="D140" s="191"/>
      <c r="E140" s="191"/>
      <c r="F140" s="191"/>
      <c r="G140" s="191"/>
      <c r="H140" s="191"/>
      <c r="I140" s="191"/>
      <c r="J140" s="191"/>
      <c r="K140" s="191"/>
      <c r="L140" s="191"/>
      <c r="M140" s="191"/>
      <c r="N140" s="191"/>
      <c r="O140" s="191"/>
      <c r="P140" s="191"/>
      <c r="Q140" s="191"/>
      <c r="R140" s="191"/>
      <c r="S140" s="191"/>
      <c r="T140" s="191"/>
      <c r="U140" s="191"/>
      <c r="V140" s="191"/>
      <c r="W140" s="191"/>
      <c r="X140" s="191"/>
      <c r="Y140" s="191"/>
      <c r="Z140" s="191"/>
      <c r="AA140" s="191"/>
      <c r="AB140" s="192"/>
      <c r="AC140" s="176" t="s">
        <v>412</v>
      </c>
      <c r="AD140" s="177"/>
      <c r="AE140" s="177"/>
      <c r="AF140" s="178"/>
      <c r="AG140" s="17"/>
      <c r="AH140" s="17"/>
      <c r="AI140" s="17">
        <v>2</v>
      </c>
      <c r="AJ140" s="17">
        <v>2</v>
      </c>
      <c r="AK140" s="17">
        <v>2</v>
      </c>
      <c r="AL140" s="17"/>
    </row>
    <row r="141" spans="1:38">
      <c r="A141" s="182" t="s">
        <v>413</v>
      </c>
      <c r="B141" s="183"/>
      <c r="C141" s="193" t="s">
        <v>414</v>
      </c>
      <c r="D141" s="194"/>
      <c r="E141" s="194"/>
      <c r="F141" s="194"/>
      <c r="G141" s="194"/>
      <c r="H141" s="194"/>
      <c r="I141" s="194"/>
      <c r="J141" s="194"/>
      <c r="K141" s="194"/>
      <c r="L141" s="194"/>
      <c r="M141" s="194"/>
      <c r="N141" s="194"/>
      <c r="O141" s="194"/>
      <c r="P141" s="194"/>
      <c r="Q141" s="194"/>
      <c r="R141" s="194"/>
      <c r="S141" s="194"/>
      <c r="T141" s="194"/>
      <c r="U141" s="194"/>
      <c r="V141" s="194"/>
      <c r="W141" s="194"/>
      <c r="X141" s="194"/>
      <c r="Y141" s="194"/>
      <c r="Z141" s="194"/>
      <c r="AA141" s="194"/>
      <c r="AB141" s="195"/>
      <c r="AC141" s="187" t="s">
        <v>415</v>
      </c>
      <c r="AD141" s="188"/>
      <c r="AE141" s="188"/>
      <c r="AF141" s="189"/>
      <c r="AG141" s="17">
        <v>80</v>
      </c>
      <c r="AH141" s="17">
        <v>80</v>
      </c>
      <c r="AI141" s="17">
        <f>AI140+AI132</f>
        <v>210</v>
      </c>
      <c r="AJ141" s="17">
        <f>AJ140+AJ132</f>
        <v>252</v>
      </c>
      <c r="AK141" s="17">
        <f>AK140+AK132</f>
        <v>252</v>
      </c>
      <c r="AL141" s="17"/>
    </row>
    <row r="142" spans="1:38" hidden="1">
      <c r="A142" s="171">
        <v>45</v>
      </c>
      <c r="B142" s="196"/>
      <c r="C142" s="190" t="s">
        <v>416</v>
      </c>
      <c r="D142" s="191"/>
      <c r="E142" s="191"/>
      <c r="F142" s="191"/>
      <c r="G142" s="191"/>
      <c r="H142" s="191"/>
      <c r="I142" s="191"/>
      <c r="J142" s="191"/>
      <c r="K142" s="191"/>
      <c r="L142" s="191"/>
      <c r="M142" s="191"/>
      <c r="N142" s="191"/>
      <c r="O142" s="191"/>
      <c r="P142" s="191"/>
      <c r="Q142" s="191"/>
      <c r="R142" s="191"/>
      <c r="S142" s="191"/>
      <c r="T142" s="191"/>
      <c r="U142" s="191"/>
      <c r="V142" s="191"/>
      <c r="W142" s="191"/>
      <c r="X142" s="191"/>
      <c r="Y142" s="191"/>
      <c r="Z142" s="191"/>
      <c r="AA142" s="191"/>
      <c r="AB142" s="192"/>
      <c r="AC142" s="176" t="s">
        <v>417</v>
      </c>
      <c r="AD142" s="177"/>
      <c r="AE142" s="177"/>
      <c r="AF142" s="178"/>
      <c r="AG142" s="17"/>
      <c r="AH142" s="17"/>
      <c r="AI142" s="17"/>
      <c r="AJ142" s="17"/>
      <c r="AK142" s="17"/>
      <c r="AL142" s="17"/>
    </row>
    <row r="143" spans="1:38" hidden="1">
      <c r="A143" s="171">
        <v>46</v>
      </c>
      <c r="B143" s="196"/>
      <c r="C143" s="190" t="s">
        <v>418</v>
      </c>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2"/>
      <c r="AC143" s="176" t="s">
        <v>419</v>
      </c>
      <c r="AD143" s="177"/>
      <c r="AE143" s="177"/>
      <c r="AF143" s="178"/>
      <c r="AG143" s="17"/>
      <c r="AH143" s="17"/>
      <c r="AI143" s="17"/>
      <c r="AJ143" s="17"/>
      <c r="AK143" s="17"/>
      <c r="AL143" s="17"/>
    </row>
    <row r="144" spans="1:38" hidden="1">
      <c r="A144" s="171">
        <v>47</v>
      </c>
      <c r="B144" s="196"/>
      <c r="C144" s="190" t="s">
        <v>420</v>
      </c>
      <c r="D144" s="191"/>
      <c r="E144" s="191"/>
      <c r="F144" s="191"/>
      <c r="G144" s="191"/>
      <c r="H144" s="191"/>
      <c r="I144" s="191"/>
      <c r="J144" s="191"/>
      <c r="K144" s="191"/>
      <c r="L144" s="191"/>
      <c r="M144" s="191"/>
      <c r="N144" s="191"/>
      <c r="O144" s="191"/>
      <c r="P144" s="191"/>
      <c r="Q144" s="191"/>
      <c r="R144" s="191"/>
      <c r="S144" s="191"/>
      <c r="T144" s="191"/>
      <c r="U144" s="191"/>
      <c r="V144" s="191"/>
      <c r="W144" s="191"/>
      <c r="X144" s="191"/>
      <c r="Y144" s="191"/>
      <c r="Z144" s="191"/>
      <c r="AA144" s="191"/>
      <c r="AB144" s="192"/>
      <c r="AC144" s="176" t="s">
        <v>421</v>
      </c>
      <c r="AD144" s="177"/>
      <c r="AE144" s="177"/>
      <c r="AF144" s="178"/>
      <c r="AG144" s="17"/>
      <c r="AH144" s="17"/>
      <c r="AI144" s="17"/>
      <c r="AJ144" s="17"/>
      <c r="AK144" s="17"/>
      <c r="AL144" s="17"/>
    </row>
    <row r="145" spans="1:38" hidden="1">
      <c r="A145" s="171">
        <v>48</v>
      </c>
      <c r="B145" s="196"/>
      <c r="C145" s="190" t="s">
        <v>422</v>
      </c>
      <c r="D145" s="191"/>
      <c r="E145" s="191"/>
      <c r="F145" s="191"/>
      <c r="G145" s="191"/>
      <c r="H145" s="191"/>
      <c r="I145" s="191"/>
      <c r="J145" s="191"/>
      <c r="K145" s="191"/>
      <c r="L145" s="191"/>
      <c r="M145" s="191"/>
      <c r="N145" s="191"/>
      <c r="O145" s="191"/>
      <c r="P145" s="191"/>
      <c r="Q145" s="191"/>
      <c r="R145" s="191"/>
      <c r="S145" s="191"/>
      <c r="T145" s="191"/>
      <c r="U145" s="191"/>
      <c r="V145" s="191"/>
      <c r="W145" s="191"/>
      <c r="X145" s="191"/>
      <c r="Y145" s="191"/>
      <c r="Z145" s="191"/>
      <c r="AA145" s="191"/>
      <c r="AB145" s="192"/>
      <c r="AC145" s="176" t="s">
        <v>423</v>
      </c>
      <c r="AD145" s="177"/>
      <c r="AE145" s="177"/>
      <c r="AF145" s="178"/>
      <c r="AG145" s="17"/>
      <c r="AH145" s="17"/>
      <c r="AI145" s="17"/>
      <c r="AJ145" s="17"/>
      <c r="AK145" s="17"/>
      <c r="AL145" s="17"/>
    </row>
    <row r="146" spans="1:38" hidden="1">
      <c r="A146" s="171">
        <v>49</v>
      </c>
      <c r="B146" s="196"/>
      <c r="C146" s="190" t="s">
        <v>424</v>
      </c>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2"/>
      <c r="AC146" s="176" t="s">
        <v>425</v>
      </c>
      <c r="AD146" s="177"/>
      <c r="AE146" s="177"/>
      <c r="AF146" s="178"/>
      <c r="AG146" s="17"/>
      <c r="AH146" s="17"/>
      <c r="AI146" s="17"/>
      <c r="AJ146" s="17"/>
      <c r="AK146" s="17"/>
      <c r="AL146" s="17"/>
    </row>
    <row r="147" spans="1:38" hidden="1">
      <c r="A147" s="182">
        <v>50</v>
      </c>
      <c r="B147" s="197"/>
      <c r="C147" s="184" t="s">
        <v>426</v>
      </c>
      <c r="D147" s="185"/>
      <c r="E147" s="185"/>
      <c r="F147" s="185"/>
      <c r="G147" s="185"/>
      <c r="H147" s="185"/>
      <c r="I147" s="185"/>
      <c r="J147" s="185"/>
      <c r="K147" s="185"/>
      <c r="L147" s="185"/>
      <c r="M147" s="185"/>
      <c r="N147" s="185"/>
      <c r="O147" s="185"/>
      <c r="P147" s="185"/>
      <c r="Q147" s="185"/>
      <c r="R147" s="185"/>
      <c r="S147" s="185"/>
      <c r="T147" s="185"/>
      <c r="U147" s="185"/>
      <c r="V147" s="185"/>
      <c r="W147" s="185"/>
      <c r="X147" s="185"/>
      <c r="Y147" s="185"/>
      <c r="Z147" s="185"/>
      <c r="AA147" s="185"/>
      <c r="AB147" s="186"/>
      <c r="AC147" s="187" t="s">
        <v>427</v>
      </c>
      <c r="AD147" s="188"/>
      <c r="AE147" s="188"/>
      <c r="AF147" s="189"/>
      <c r="AG147" s="17"/>
      <c r="AH147" s="17"/>
      <c r="AI147" s="17"/>
      <c r="AJ147" s="17"/>
      <c r="AK147" s="17"/>
      <c r="AL147" s="17"/>
    </row>
    <row r="148" spans="1:38" hidden="1">
      <c r="A148" s="171">
        <v>51</v>
      </c>
      <c r="B148" s="196"/>
      <c r="C148" s="190" t="s">
        <v>428</v>
      </c>
      <c r="D148" s="191"/>
      <c r="E148" s="191"/>
      <c r="F148" s="191"/>
      <c r="G148" s="191"/>
      <c r="H148" s="191"/>
      <c r="I148" s="191"/>
      <c r="J148" s="191"/>
      <c r="K148" s="191"/>
      <c r="L148" s="191"/>
      <c r="M148" s="191"/>
      <c r="N148" s="191"/>
      <c r="O148" s="191"/>
      <c r="P148" s="191"/>
      <c r="Q148" s="191"/>
      <c r="R148" s="191"/>
      <c r="S148" s="191"/>
      <c r="T148" s="191"/>
      <c r="U148" s="191"/>
      <c r="V148" s="191"/>
      <c r="W148" s="191"/>
      <c r="X148" s="191"/>
      <c r="Y148" s="191"/>
      <c r="Z148" s="191"/>
      <c r="AA148" s="191"/>
      <c r="AB148" s="192"/>
      <c r="AC148" s="176" t="s">
        <v>429</v>
      </c>
      <c r="AD148" s="177"/>
      <c r="AE148" s="177"/>
      <c r="AF148" s="178"/>
      <c r="AG148" s="17"/>
      <c r="AH148" s="17"/>
      <c r="AI148" s="17"/>
      <c r="AJ148" s="17"/>
      <c r="AK148" s="17"/>
      <c r="AL148" s="17"/>
    </row>
    <row r="149" spans="1:38" hidden="1">
      <c r="A149" s="171">
        <v>52</v>
      </c>
      <c r="B149" s="196"/>
      <c r="C149" s="179" t="s">
        <v>430</v>
      </c>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c r="AA149" s="180"/>
      <c r="AB149" s="181"/>
      <c r="AC149" s="176" t="s">
        <v>431</v>
      </c>
      <c r="AD149" s="177"/>
      <c r="AE149" s="177"/>
      <c r="AF149" s="178"/>
      <c r="AG149" s="17"/>
      <c r="AH149" s="17"/>
      <c r="AI149" s="17"/>
      <c r="AJ149" s="17"/>
      <c r="AK149" s="17"/>
      <c r="AL149" s="17"/>
    </row>
    <row r="150" spans="1:38">
      <c r="A150" s="171">
        <v>53</v>
      </c>
      <c r="B150" s="196"/>
      <c r="C150" s="190" t="s">
        <v>432</v>
      </c>
      <c r="D150" s="191"/>
      <c r="E150" s="191"/>
      <c r="F150" s="191"/>
      <c r="G150" s="191"/>
      <c r="H150" s="191"/>
      <c r="I150" s="191"/>
      <c r="J150" s="191"/>
      <c r="K150" s="191"/>
      <c r="L150" s="191"/>
      <c r="M150" s="191"/>
      <c r="N150" s="191"/>
      <c r="O150" s="191"/>
      <c r="P150" s="191"/>
      <c r="Q150" s="191"/>
      <c r="R150" s="191"/>
      <c r="S150" s="191"/>
      <c r="T150" s="191"/>
      <c r="U150" s="191"/>
      <c r="V150" s="191"/>
      <c r="W150" s="191"/>
      <c r="X150" s="191"/>
      <c r="Y150" s="191"/>
      <c r="Z150" s="191"/>
      <c r="AA150" s="191"/>
      <c r="AB150" s="192"/>
      <c r="AC150" s="176" t="s">
        <v>433</v>
      </c>
      <c r="AD150" s="177"/>
      <c r="AE150" s="177"/>
      <c r="AF150" s="178"/>
      <c r="AG150" s="17"/>
      <c r="AH150" s="17"/>
      <c r="AI150" s="17">
        <v>30</v>
      </c>
      <c r="AJ150" s="17">
        <v>90</v>
      </c>
      <c r="AK150" s="17">
        <v>90</v>
      </c>
      <c r="AL150" s="17"/>
    </row>
    <row r="151" spans="1:38">
      <c r="A151" s="182">
        <v>54</v>
      </c>
      <c r="B151" s="197"/>
      <c r="C151" s="184" t="s">
        <v>434</v>
      </c>
      <c r="D151" s="185"/>
      <c r="E151" s="185"/>
      <c r="F151" s="185"/>
      <c r="G151" s="185"/>
      <c r="H151" s="185"/>
      <c r="I151" s="185"/>
      <c r="J151" s="185"/>
      <c r="K151" s="185"/>
      <c r="L151" s="185"/>
      <c r="M151" s="185"/>
      <c r="N151" s="185"/>
      <c r="O151" s="185"/>
      <c r="P151" s="185"/>
      <c r="Q151" s="185"/>
      <c r="R151" s="185"/>
      <c r="S151" s="185"/>
      <c r="T151" s="185"/>
      <c r="U151" s="185"/>
      <c r="V151" s="185"/>
      <c r="W151" s="185"/>
      <c r="X151" s="185"/>
      <c r="Y151" s="185"/>
      <c r="Z151" s="185"/>
      <c r="AA151" s="185"/>
      <c r="AB151" s="186"/>
      <c r="AC151" s="187" t="s">
        <v>435</v>
      </c>
      <c r="AD151" s="188"/>
      <c r="AE151" s="188"/>
      <c r="AF151" s="189"/>
      <c r="AG151" s="17"/>
      <c r="AH151" s="17"/>
      <c r="AI151" s="17">
        <v>30</v>
      </c>
      <c r="AJ151" s="17">
        <v>90</v>
      </c>
      <c r="AK151" s="17">
        <v>90</v>
      </c>
      <c r="AL151" s="17"/>
    </row>
    <row r="152" spans="1:38">
      <c r="A152" s="171">
        <v>55</v>
      </c>
      <c r="B152" s="196"/>
      <c r="C152" s="190" t="s">
        <v>436</v>
      </c>
      <c r="D152" s="191"/>
      <c r="E152" s="191"/>
      <c r="F152" s="191"/>
      <c r="G152" s="191"/>
      <c r="H152" s="191"/>
      <c r="I152" s="191"/>
      <c r="J152" s="191"/>
      <c r="K152" s="191"/>
      <c r="L152" s="191"/>
      <c r="M152" s="191"/>
      <c r="N152" s="191"/>
      <c r="O152" s="191"/>
      <c r="P152" s="191"/>
      <c r="Q152" s="191"/>
      <c r="R152" s="191"/>
      <c r="S152" s="191"/>
      <c r="T152" s="191"/>
      <c r="U152" s="191"/>
      <c r="V152" s="191"/>
      <c r="W152" s="191"/>
      <c r="X152" s="191"/>
      <c r="Y152" s="191"/>
      <c r="Z152" s="191"/>
      <c r="AA152" s="191"/>
      <c r="AB152" s="192"/>
      <c r="AC152" s="176" t="s">
        <v>437</v>
      </c>
      <c r="AD152" s="177"/>
      <c r="AE152" s="177"/>
      <c r="AF152" s="178"/>
      <c r="AG152" s="17"/>
      <c r="AH152" s="17"/>
      <c r="AI152" s="17"/>
      <c r="AJ152" s="17"/>
      <c r="AK152" s="17"/>
      <c r="AL152" s="17"/>
    </row>
    <row r="153" spans="1:38">
      <c r="A153" s="171">
        <v>56</v>
      </c>
      <c r="B153" s="196"/>
      <c r="C153" s="179" t="s">
        <v>438</v>
      </c>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c r="Z153" s="180"/>
      <c r="AA153" s="180"/>
      <c r="AB153" s="181"/>
      <c r="AC153" s="176" t="s">
        <v>439</v>
      </c>
      <c r="AD153" s="177"/>
      <c r="AE153" s="177"/>
      <c r="AF153" s="178"/>
      <c r="AG153" s="17"/>
      <c r="AH153" s="17"/>
      <c r="AI153" s="17"/>
      <c r="AJ153" s="17"/>
      <c r="AK153" s="17"/>
      <c r="AL153" s="17"/>
    </row>
    <row r="154" spans="1:38">
      <c r="A154" s="171">
        <v>57</v>
      </c>
      <c r="B154" s="196"/>
      <c r="C154" s="190" t="s">
        <v>440</v>
      </c>
      <c r="D154" s="191"/>
      <c r="E154" s="191"/>
      <c r="F154" s="191"/>
      <c r="G154" s="191"/>
      <c r="H154" s="191"/>
      <c r="I154" s="191"/>
      <c r="J154" s="191"/>
      <c r="K154" s="191"/>
      <c r="L154" s="191"/>
      <c r="M154" s="191"/>
      <c r="N154" s="191"/>
      <c r="O154" s="191"/>
      <c r="P154" s="191"/>
      <c r="Q154" s="191"/>
      <c r="R154" s="191"/>
      <c r="S154" s="191"/>
      <c r="T154" s="191"/>
      <c r="U154" s="191"/>
      <c r="V154" s="191"/>
      <c r="W154" s="191"/>
      <c r="X154" s="191"/>
      <c r="Y154" s="191"/>
      <c r="Z154" s="191"/>
      <c r="AA154" s="191"/>
      <c r="AB154" s="192"/>
      <c r="AC154" s="176" t="s">
        <v>441</v>
      </c>
      <c r="AD154" s="177"/>
      <c r="AE154" s="177"/>
      <c r="AF154" s="178"/>
      <c r="AG154" s="17"/>
      <c r="AH154" s="17"/>
      <c r="AI154" s="17"/>
      <c r="AJ154" s="17"/>
      <c r="AK154" s="17"/>
      <c r="AL154" s="17"/>
    </row>
    <row r="155" spans="1:38">
      <c r="A155" s="182">
        <v>58</v>
      </c>
      <c r="B155" s="197"/>
      <c r="C155" s="184" t="s">
        <v>442</v>
      </c>
      <c r="D155" s="185"/>
      <c r="E155" s="185"/>
      <c r="F155" s="185"/>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6"/>
      <c r="AC155" s="187" t="s">
        <v>443</v>
      </c>
      <c r="AD155" s="188"/>
      <c r="AE155" s="188"/>
      <c r="AF155" s="189"/>
      <c r="AG155" s="17"/>
      <c r="AH155" s="17"/>
      <c r="AI155" s="17"/>
      <c r="AJ155" s="17"/>
      <c r="AK155" s="17"/>
      <c r="AL155" s="17"/>
    </row>
    <row r="156" spans="1:38">
      <c r="A156" s="182">
        <v>59</v>
      </c>
      <c r="B156" s="197"/>
      <c r="C156" s="193" t="s">
        <v>444</v>
      </c>
      <c r="D156" s="194"/>
      <c r="E156" s="194"/>
      <c r="F156" s="194"/>
      <c r="G156" s="194"/>
      <c r="H156" s="194"/>
      <c r="I156" s="194"/>
      <c r="J156" s="194"/>
      <c r="K156" s="194"/>
      <c r="L156" s="194"/>
      <c r="M156" s="194"/>
      <c r="N156" s="194"/>
      <c r="O156" s="194"/>
      <c r="P156" s="194"/>
      <c r="Q156" s="194"/>
      <c r="R156" s="194"/>
      <c r="S156" s="194"/>
      <c r="T156" s="194"/>
      <c r="U156" s="194"/>
      <c r="V156" s="194"/>
      <c r="W156" s="194"/>
      <c r="X156" s="194"/>
      <c r="Y156" s="194"/>
      <c r="Z156" s="194"/>
      <c r="AA156" s="194"/>
      <c r="AB156" s="195"/>
      <c r="AC156" s="187" t="s">
        <v>445</v>
      </c>
      <c r="AD156" s="188"/>
      <c r="AE156" s="188"/>
      <c r="AF156" s="189"/>
      <c r="AG156" s="17">
        <f>AG141+AG110</f>
        <v>80</v>
      </c>
      <c r="AH156" s="17">
        <v>80</v>
      </c>
      <c r="AI156" s="17">
        <f>AI151+AI141</f>
        <v>240</v>
      </c>
      <c r="AJ156" s="17">
        <f>AJ151+AJ141</f>
        <v>342</v>
      </c>
      <c r="AK156" s="17">
        <f>AK151+AK141</f>
        <v>342</v>
      </c>
      <c r="AL156" s="17"/>
    </row>
    <row r="157" spans="1:38" ht="30" hidden="1" customHeight="1">
      <c r="A157" s="18">
        <v>60</v>
      </c>
      <c r="C157" s="198" t="s">
        <v>548</v>
      </c>
      <c r="D157" s="199"/>
      <c r="E157" s="199"/>
      <c r="F157" s="199"/>
      <c r="G157" s="199"/>
      <c r="H157" s="199"/>
      <c r="I157" s="199"/>
      <c r="J157" s="199"/>
      <c r="K157" s="199"/>
      <c r="AC157" s="19"/>
      <c r="AG157" s="17"/>
      <c r="AH157" s="17"/>
      <c r="AI157" s="17"/>
      <c r="AJ157" s="17"/>
      <c r="AK157" s="17"/>
      <c r="AL157" s="17"/>
    </row>
    <row r="158" spans="1:38" hidden="1">
      <c r="A158" s="18">
        <v>61</v>
      </c>
      <c r="C158" s="193" t="s">
        <v>549</v>
      </c>
      <c r="D158" s="194"/>
      <c r="E158" s="194"/>
      <c r="F158" s="194"/>
      <c r="G158" s="194"/>
      <c r="H158" s="194"/>
      <c r="I158" s="194"/>
      <c r="J158" s="194"/>
      <c r="K158" s="194"/>
      <c r="AC158" s="19"/>
      <c r="AG158" s="17"/>
      <c r="AH158" s="17"/>
      <c r="AI158" s="17"/>
      <c r="AJ158" s="17"/>
      <c r="AK158" s="17"/>
      <c r="AL158" s="17"/>
    </row>
    <row r="159" spans="1:38" hidden="1">
      <c r="A159" s="18">
        <v>62</v>
      </c>
      <c r="C159" s="190" t="s">
        <v>550</v>
      </c>
      <c r="D159" s="191"/>
      <c r="E159" s="191"/>
      <c r="F159" s="191"/>
      <c r="G159" s="191"/>
      <c r="H159" s="191"/>
      <c r="I159" s="191"/>
      <c r="J159" s="191"/>
      <c r="K159" s="191"/>
      <c r="AC159" s="19"/>
      <c r="AG159" s="17"/>
      <c r="AH159" s="17"/>
      <c r="AI159" s="17"/>
      <c r="AJ159" s="17"/>
      <c r="AK159" s="17"/>
      <c r="AL159" s="17"/>
    </row>
    <row r="160" spans="1:38" hidden="1">
      <c r="A160" s="18">
        <v>63</v>
      </c>
      <c r="C160" s="193" t="s">
        <v>551</v>
      </c>
      <c r="D160" s="194"/>
      <c r="E160" s="194"/>
      <c r="F160" s="194"/>
      <c r="G160" s="194"/>
      <c r="H160" s="194"/>
      <c r="I160" s="194"/>
      <c r="J160" s="194"/>
      <c r="K160" s="194"/>
      <c r="AC160" s="19"/>
      <c r="AG160" s="17"/>
      <c r="AH160" s="17"/>
      <c r="AI160" s="17"/>
      <c r="AJ160" s="17"/>
      <c r="AK160" s="17"/>
      <c r="AL160" s="17"/>
    </row>
    <row r="161" spans="1:38" hidden="1">
      <c r="A161" s="18">
        <v>64</v>
      </c>
      <c r="C161" s="190" t="s">
        <v>552</v>
      </c>
      <c r="D161" s="191"/>
      <c r="E161" s="191"/>
      <c r="F161" s="191"/>
      <c r="G161" s="191"/>
      <c r="H161" s="191"/>
      <c r="I161" s="191"/>
      <c r="J161" s="191"/>
      <c r="K161" s="191"/>
      <c r="AC161" s="19"/>
      <c r="AG161" s="17"/>
      <c r="AH161" s="17"/>
      <c r="AI161" s="17"/>
      <c r="AJ161" s="17"/>
      <c r="AK161" s="17"/>
      <c r="AL161" s="17"/>
    </row>
    <row r="162" spans="1:38" hidden="1">
      <c r="A162" s="18">
        <v>65</v>
      </c>
      <c r="C162" s="190" t="s">
        <v>553</v>
      </c>
      <c r="D162" s="191"/>
      <c r="E162" s="191"/>
      <c r="F162" s="191"/>
      <c r="G162" s="191"/>
      <c r="H162" s="191"/>
      <c r="I162" s="191"/>
      <c r="J162" s="191"/>
      <c r="K162" s="191"/>
      <c r="AC162" s="19"/>
      <c r="AG162" s="17"/>
      <c r="AH162" s="17"/>
      <c r="AI162" s="17"/>
      <c r="AJ162" s="17"/>
      <c r="AK162" s="17"/>
      <c r="AL162" s="17"/>
    </row>
    <row r="163" spans="1:38" ht="28.5" hidden="1" customHeight="1">
      <c r="A163" s="18">
        <v>66</v>
      </c>
      <c r="C163" s="198" t="s">
        <v>554</v>
      </c>
      <c r="D163" s="199"/>
      <c r="E163" s="199"/>
      <c r="F163" s="199"/>
      <c r="G163" s="199"/>
      <c r="H163" s="199"/>
      <c r="I163" s="199"/>
      <c r="J163" s="199"/>
      <c r="K163" s="199"/>
      <c r="AC163" s="19"/>
      <c r="AG163" s="17"/>
      <c r="AH163" s="17"/>
      <c r="AI163" s="17"/>
      <c r="AJ163" s="17"/>
      <c r="AK163" s="17"/>
      <c r="AL163" s="17"/>
    </row>
    <row r="164" spans="1:38" hidden="1">
      <c r="A164" s="18"/>
      <c r="C164" s="193"/>
      <c r="D164" s="194"/>
      <c r="E164" s="194"/>
      <c r="F164" s="194"/>
      <c r="G164" s="194"/>
      <c r="H164" s="194"/>
      <c r="I164" s="194"/>
      <c r="J164" s="194"/>
      <c r="K164" s="194"/>
      <c r="AC164" s="19"/>
      <c r="AG164" s="17"/>
      <c r="AH164" s="17"/>
      <c r="AI164" s="17"/>
      <c r="AJ164" s="17"/>
      <c r="AK164" s="17"/>
      <c r="AL164" s="17"/>
    </row>
    <row r="165" spans="1:38" hidden="1">
      <c r="A165" s="18"/>
      <c r="C165" s="193"/>
      <c r="D165" s="194"/>
      <c r="E165" s="194"/>
      <c r="F165" s="194"/>
      <c r="G165" s="194"/>
      <c r="H165" s="194"/>
      <c r="I165" s="194"/>
      <c r="J165" s="194"/>
      <c r="K165" s="194"/>
      <c r="AC165" s="19"/>
      <c r="AG165" s="17"/>
      <c r="AH165" s="17"/>
      <c r="AI165" s="17"/>
      <c r="AJ165" s="17"/>
      <c r="AK165" s="17"/>
      <c r="AL165" s="17"/>
    </row>
    <row r="166" spans="1:38" ht="15.75" hidden="1">
      <c r="A166" s="18">
        <v>60</v>
      </c>
      <c r="C166" s="198" t="s">
        <v>446</v>
      </c>
      <c r="D166" s="199"/>
      <c r="E166" s="199"/>
      <c r="F166" s="199"/>
      <c r="G166" s="199"/>
      <c r="H166" s="199"/>
      <c r="I166" s="199"/>
      <c r="J166" s="199"/>
      <c r="K166" s="199"/>
      <c r="AC166" s="19"/>
      <c r="AG166" s="17"/>
      <c r="AH166" s="17"/>
      <c r="AI166" s="17"/>
      <c r="AJ166" s="17"/>
      <c r="AK166" s="17"/>
      <c r="AL166" s="17"/>
    </row>
    <row r="167" spans="1:38" hidden="1">
      <c r="A167" s="200" t="s">
        <v>9</v>
      </c>
      <c r="B167" s="201"/>
      <c r="C167" s="162" t="s">
        <v>10</v>
      </c>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c r="Z167" s="163"/>
      <c r="AA167" s="163"/>
      <c r="AB167" s="163"/>
      <c r="AC167" s="19"/>
      <c r="AG167" s="17"/>
      <c r="AH167" s="17"/>
      <c r="AI167" s="17"/>
      <c r="AJ167" s="17"/>
      <c r="AK167" s="17"/>
      <c r="AL167" s="17"/>
    </row>
    <row r="168" spans="1:38" hidden="1">
      <c r="A168" s="202" t="s">
        <v>284</v>
      </c>
      <c r="B168" s="203"/>
      <c r="C168" s="204" t="s">
        <v>447</v>
      </c>
      <c r="D168" s="205"/>
      <c r="E168" s="205"/>
      <c r="F168" s="205"/>
      <c r="G168" s="205"/>
      <c r="H168" s="205"/>
      <c r="I168" s="205"/>
      <c r="J168" s="205"/>
      <c r="K168" s="205"/>
      <c r="L168" s="205"/>
      <c r="M168" s="205"/>
      <c r="N168" s="205"/>
      <c r="O168" s="205"/>
      <c r="P168" s="205"/>
      <c r="Q168" s="205"/>
      <c r="R168" s="205"/>
      <c r="S168" s="205"/>
      <c r="T168" s="205"/>
      <c r="U168" s="205"/>
      <c r="V168" s="205"/>
      <c r="W168" s="205"/>
      <c r="X168" s="205"/>
      <c r="Y168" s="205"/>
      <c r="Z168" s="205"/>
      <c r="AA168" s="205"/>
      <c r="AB168" s="206"/>
      <c r="AC168" s="207" t="s">
        <v>448</v>
      </c>
      <c r="AD168" s="208"/>
      <c r="AE168" s="208"/>
      <c r="AF168" s="208"/>
      <c r="AG168" s="17"/>
      <c r="AH168" s="17"/>
      <c r="AI168" s="17"/>
      <c r="AJ168" s="17"/>
      <c r="AK168" s="17"/>
      <c r="AL168" s="17"/>
    </row>
    <row r="169" spans="1:38" hidden="1">
      <c r="A169" s="202" t="s">
        <v>287</v>
      </c>
      <c r="B169" s="203"/>
      <c r="C169" s="204" t="s">
        <v>449</v>
      </c>
      <c r="D169" s="205"/>
      <c r="E169" s="205"/>
      <c r="F169" s="205"/>
      <c r="G169" s="205"/>
      <c r="H169" s="205"/>
      <c r="I169" s="205"/>
      <c r="J169" s="205"/>
      <c r="K169" s="205"/>
      <c r="L169" s="205"/>
      <c r="M169" s="205"/>
      <c r="N169" s="205"/>
      <c r="O169" s="205"/>
      <c r="P169" s="205"/>
      <c r="Q169" s="205"/>
      <c r="R169" s="205"/>
      <c r="S169" s="205"/>
      <c r="T169" s="205"/>
      <c r="U169" s="205"/>
      <c r="V169" s="205"/>
      <c r="W169" s="205"/>
      <c r="X169" s="205"/>
      <c r="Y169" s="205"/>
      <c r="Z169" s="205"/>
      <c r="AA169" s="205"/>
      <c r="AB169" s="206"/>
      <c r="AC169" s="207" t="s">
        <v>450</v>
      </c>
      <c r="AD169" s="208"/>
      <c r="AE169" s="208"/>
      <c r="AF169" s="208"/>
      <c r="AG169" s="17"/>
      <c r="AH169" s="17"/>
      <c r="AI169" s="17"/>
      <c r="AJ169" s="17"/>
      <c r="AK169" s="17"/>
      <c r="AL169" s="17"/>
    </row>
    <row r="170" spans="1:38" hidden="1">
      <c r="A170" s="202" t="s">
        <v>290</v>
      </c>
      <c r="B170" s="203"/>
      <c r="C170" s="204" t="s">
        <v>451</v>
      </c>
      <c r="D170" s="205"/>
      <c r="E170" s="205"/>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6"/>
      <c r="AC170" s="207" t="s">
        <v>452</v>
      </c>
      <c r="AD170" s="208"/>
      <c r="AE170" s="208"/>
      <c r="AF170" s="208"/>
      <c r="AG170" s="17"/>
      <c r="AH170" s="17"/>
      <c r="AI170" s="17"/>
      <c r="AJ170" s="17"/>
      <c r="AK170" s="17"/>
      <c r="AL170" s="17"/>
    </row>
    <row r="171" spans="1:38" hidden="1">
      <c r="A171" s="209" t="s">
        <v>293</v>
      </c>
      <c r="B171" s="210"/>
      <c r="C171" s="211" t="s">
        <v>453</v>
      </c>
      <c r="D171" s="212"/>
      <c r="E171" s="212"/>
      <c r="F171" s="212"/>
      <c r="G171" s="212"/>
      <c r="H171" s="212"/>
      <c r="I171" s="212"/>
      <c r="J171" s="212"/>
      <c r="K171" s="212"/>
      <c r="L171" s="212"/>
      <c r="M171" s="212"/>
      <c r="N171" s="212"/>
      <c r="O171" s="212"/>
      <c r="P171" s="212"/>
      <c r="Q171" s="212"/>
      <c r="R171" s="212"/>
      <c r="S171" s="212"/>
      <c r="T171" s="212"/>
      <c r="U171" s="212"/>
      <c r="V171" s="212"/>
      <c r="W171" s="212"/>
      <c r="X171" s="212"/>
      <c r="Y171" s="212"/>
      <c r="Z171" s="212"/>
      <c r="AA171" s="212"/>
      <c r="AB171" s="213"/>
      <c r="AC171" s="214" t="s">
        <v>454</v>
      </c>
      <c r="AD171" s="215"/>
      <c r="AE171" s="215"/>
      <c r="AF171" s="215"/>
      <c r="AG171" s="17"/>
      <c r="AH171" s="17"/>
      <c r="AI171" s="17"/>
      <c r="AJ171" s="17"/>
      <c r="AK171" s="17"/>
      <c r="AL171" s="17"/>
    </row>
    <row r="172" spans="1:38" hidden="1">
      <c r="A172" s="202" t="s">
        <v>296</v>
      </c>
      <c r="B172" s="203"/>
      <c r="C172" s="216" t="s">
        <v>455</v>
      </c>
      <c r="D172" s="217"/>
      <c r="E172" s="217"/>
      <c r="F172" s="217"/>
      <c r="G172" s="217"/>
      <c r="H172" s="217"/>
      <c r="I172" s="217"/>
      <c r="J172" s="217"/>
      <c r="K172" s="217"/>
      <c r="L172" s="217"/>
      <c r="M172" s="217"/>
      <c r="N172" s="217"/>
      <c r="O172" s="217"/>
      <c r="P172" s="217"/>
      <c r="Q172" s="217"/>
      <c r="R172" s="217"/>
      <c r="S172" s="217"/>
      <c r="T172" s="217"/>
      <c r="U172" s="217"/>
      <c r="V172" s="217"/>
      <c r="W172" s="217"/>
      <c r="X172" s="217"/>
      <c r="Y172" s="217"/>
      <c r="Z172" s="217"/>
      <c r="AA172" s="217"/>
      <c r="AB172" s="218"/>
      <c r="AC172" s="207" t="s">
        <v>456</v>
      </c>
      <c r="AD172" s="208"/>
      <c r="AE172" s="208"/>
      <c r="AF172" s="208"/>
      <c r="AG172" s="17"/>
      <c r="AH172" s="17"/>
      <c r="AI172" s="17"/>
      <c r="AJ172" s="17"/>
      <c r="AK172" s="17"/>
      <c r="AL172" s="17"/>
    </row>
    <row r="173" spans="1:38" hidden="1">
      <c r="A173" s="202" t="s">
        <v>299</v>
      </c>
      <c r="B173" s="203"/>
      <c r="C173" s="216" t="s">
        <v>457</v>
      </c>
      <c r="D173" s="217"/>
      <c r="E173" s="217"/>
      <c r="F173" s="217"/>
      <c r="G173" s="217"/>
      <c r="H173" s="217"/>
      <c r="I173" s="217"/>
      <c r="J173" s="217"/>
      <c r="K173" s="217"/>
      <c r="L173" s="217"/>
      <c r="M173" s="217"/>
      <c r="N173" s="217"/>
      <c r="O173" s="217"/>
      <c r="P173" s="217"/>
      <c r="Q173" s="217"/>
      <c r="R173" s="217"/>
      <c r="S173" s="217"/>
      <c r="T173" s="217"/>
      <c r="U173" s="217"/>
      <c r="V173" s="217"/>
      <c r="W173" s="217"/>
      <c r="X173" s="217"/>
      <c r="Y173" s="217"/>
      <c r="Z173" s="217"/>
      <c r="AA173" s="217"/>
      <c r="AB173" s="218"/>
      <c r="AC173" s="207" t="s">
        <v>458</v>
      </c>
      <c r="AD173" s="208"/>
      <c r="AE173" s="208"/>
      <c r="AF173" s="208"/>
      <c r="AG173" s="17"/>
      <c r="AH173" s="17"/>
      <c r="AI173" s="17"/>
      <c r="AJ173" s="17"/>
      <c r="AK173" s="17"/>
      <c r="AL173" s="17"/>
    </row>
    <row r="174" spans="1:38" hidden="1">
      <c r="A174" s="202" t="s">
        <v>302</v>
      </c>
      <c r="B174" s="203"/>
      <c r="C174" s="204" t="s">
        <v>459</v>
      </c>
      <c r="D174" s="205"/>
      <c r="E174" s="205"/>
      <c r="F174" s="205"/>
      <c r="G174" s="205"/>
      <c r="H174" s="205"/>
      <c r="I174" s="205"/>
      <c r="J174" s="205"/>
      <c r="K174" s="205"/>
      <c r="L174" s="205"/>
      <c r="M174" s="205"/>
      <c r="N174" s="205"/>
      <c r="O174" s="205"/>
      <c r="P174" s="205"/>
      <c r="Q174" s="205"/>
      <c r="R174" s="205"/>
      <c r="S174" s="205"/>
      <c r="T174" s="205"/>
      <c r="U174" s="205"/>
      <c r="V174" s="205"/>
      <c r="W174" s="205"/>
      <c r="X174" s="205"/>
      <c r="Y174" s="205"/>
      <c r="Z174" s="205"/>
      <c r="AA174" s="205"/>
      <c r="AB174" s="206"/>
      <c r="AC174" s="207" t="s">
        <v>460</v>
      </c>
      <c r="AD174" s="208"/>
      <c r="AE174" s="208"/>
      <c r="AF174" s="208"/>
      <c r="AG174" s="17"/>
      <c r="AH174" s="17"/>
      <c r="AI174" s="17"/>
      <c r="AJ174" s="17"/>
      <c r="AK174" s="17"/>
      <c r="AL174" s="17"/>
    </row>
    <row r="175" spans="1:38" hidden="1">
      <c r="A175" s="202" t="s">
        <v>305</v>
      </c>
      <c r="B175" s="203"/>
      <c r="C175" s="204" t="s">
        <v>461</v>
      </c>
      <c r="D175" s="205"/>
      <c r="E175" s="205"/>
      <c r="F175" s="205"/>
      <c r="G175" s="205"/>
      <c r="H175" s="205"/>
      <c r="I175" s="205"/>
      <c r="J175" s="205"/>
      <c r="K175" s="205"/>
      <c r="L175" s="205"/>
      <c r="M175" s="205"/>
      <c r="N175" s="205"/>
      <c r="O175" s="205"/>
      <c r="P175" s="205"/>
      <c r="Q175" s="205"/>
      <c r="R175" s="205"/>
      <c r="S175" s="205"/>
      <c r="T175" s="205"/>
      <c r="U175" s="205"/>
      <c r="V175" s="205"/>
      <c r="W175" s="205"/>
      <c r="X175" s="205"/>
      <c r="Y175" s="205"/>
      <c r="Z175" s="205"/>
      <c r="AA175" s="205"/>
      <c r="AB175" s="206"/>
      <c r="AC175" s="207" t="s">
        <v>462</v>
      </c>
      <c r="AD175" s="208"/>
      <c r="AE175" s="208"/>
      <c r="AF175" s="208"/>
      <c r="AG175" s="17"/>
      <c r="AH175" s="17"/>
      <c r="AI175" s="17"/>
      <c r="AJ175" s="17"/>
      <c r="AK175" s="17"/>
      <c r="AL175" s="17"/>
    </row>
    <row r="176" spans="1:38" hidden="1">
      <c r="A176" s="209" t="s">
        <v>308</v>
      </c>
      <c r="B176" s="210"/>
      <c r="C176" s="219" t="s">
        <v>463</v>
      </c>
      <c r="D176" s="220"/>
      <c r="E176" s="220"/>
      <c r="F176" s="220"/>
      <c r="G176" s="220"/>
      <c r="H176" s="220"/>
      <c r="I176" s="220"/>
      <c r="J176" s="220"/>
      <c r="K176" s="220"/>
      <c r="L176" s="220"/>
      <c r="M176" s="220"/>
      <c r="N176" s="220"/>
      <c r="O176" s="220"/>
      <c r="P176" s="220"/>
      <c r="Q176" s="220"/>
      <c r="R176" s="220"/>
      <c r="S176" s="220"/>
      <c r="T176" s="220"/>
      <c r="U176" s="220"/>
      <c r="V176" s="220"/>
      <c r="W176" s="220"/>
      <c r="X176" s="220"/>
      <c r="Y176" s="220"/>
      <c r="Z176" s="220"/>
      <c r="AA176" s="220"/>
      <c r="AB176" s="221"/>
      <c r="AC176" s="214" t="s">
        <v>464</v>
      </c>
      <c r="AD176" s="215"/>
      <c r="AE176" s="215"/>
      <c r="AF176" s="215"/>
      <c r="AG176" s="17"/>
      <c r="AH176" s="17"/>
      <c r="AI176" s="17"/>
      <c r="AJ176" s="17"/>
      <c r="AK176" s="17"/>
      <c r="AL176" s="17"/>
    </row>
    <row r="177" spans="1:38" hidden="1">
      <c r="A177" s="202" t="s">
        <v>311</v>
      </c>
      <c r="B177" s="203"/>
      <c r="C177" s="216" t="s">
        <v>465</v>
      </c>
      <c r="D177" s="217"/>
      <c r="E177" s="217"/>
      <c r="F177" s="217"/>
      <c r="G177" s="217"/>
      <c r="H177" s="217"/>
      <c r="I177" s="217"/>
      <c r="J177" s="217"/>
      <c r="K177" s="217"/>
      <c r="L177" s="217"/>
      <c r="M177" s="217"/>
      <c r="N177" s="217"/>
      <c r="O177" s="217"/>
      <c r="P177" s="217"/>
      <c r="Q177" s="217"/>
      <c r="R177" s="217"/>
      <c r="S177" s="217"/>
      <c r="T177" s="217"/>
      <c r="U177" s="217"/>
      <c r="V177" s="217"/>
      <c r="W177" s="217"/>
      <c r="X177" s="217"/>
      <c r="Y177" s="217"/>
      <c r="Z177" s="217"/>
      <c r="AA177" s="217"/>
      <c r="AB177" s="218"/>
      <c r="AC177" s="207" t="s">
        <v>466</v>
      </c>
      <c r="AD177" s="208"/>
      <c r="AE177" s="208"/>
      <c r="AF177" s="208"/>
      <c r="AG177" s="17"/>
      <c r="AH177" s="17"/>
      <c r="AI177" s="17"/>
      <c r="AJ177" s="17"/>
      <c r="AK177" s="17"/>
      <c r="AL177" s="17"/>
    </row>
    <row r="178" spans="1:38" hidden="1">
      <c r="A178" s="202" t="s">
        <v>314</v>
      </c>
      <c r="B178" s="203"/>
      <c r="C178" s="216" t="s">
        <v>467</v>
      </c>
      <c r="D178" s="217"/>
      <c r="E178" s="217"/>
      <c r="F178" s="217"/>
      <c r="G178" s="217"/>
      <c r="H178" s="217"/>
      <c r="I178" s="217"/>
      <c r="J178" s="217"/>
      <c r="K178" s="217"/>
      <c r="L178" s="217"/>
      <c r="M178" s="217"/>
      <c r="N178" s="217"/>
      <c r="O178" s="217"/>
      <c r="P178" s="217"/>
      <c r="Q178" s="217"/>
      <c r="R178" s="217"/>
      <c r="S178" s="217"/>
      <c r="T178" s="217"/>
      <c r="U178" s="217"/>
      <c r="V178" s="217"/>
      <c r="W178" s="217"/>
      <c r="X178" s="217"/>
      <c r="Y178" s="217"/>
      <c r="Z178" s="217"/>
      <c r="AA178" s="217"/>
      <c r="AB178" s="218"/>
      <c r="AC178" s="207" t="s">
        <v>468</v>
      </c>
      <c r="AD178" s="208"/>
      <c r="AE178" s="208"/>
      <c r="AF178" s="208"/>
      <c r="AG178" s="17"/>
      <c r="AH178" s="17"/>
      <c r="AI178" s="17"/>
      <c r="AJ178" s="17"/>
      <c r="AK178" s="17"/>
      <c r="AL178" s="17"/>
    </row>
    <row r="179" spans="1:38" hidden="1">
      <c r="A179" s="202" t="s">
        <v>317</v>
      </c>
      <c r="B179" s="203"/>
      <c r="C179" s="216" t="s">
        <v>469</v>
      </c>
      <c r="D179" s="217"/>
      <c r="E179" s="217"/>
      <c r="F179" s="217"/>
      <c r="G179" s="217"/>
      <c r="H179" s="217"/>
      <c r="I179" s="217"/>
      <c r="J179" s="217"/>
      <c r="K179" s="217"/>
      <c r="L179" s="217"/>
      <c r="M179" s="217"/>
      <c r="N179" s="217"/>
      <c r="O179" s="217"/>
      <c r="P179" s="217"/>
      <c r="Q179" s="217"/>
      <c r="R179" s="217"/>
      <c r="S179" s="217"/>
      <c r="T179" s="217"/>
      <c r="U179" s="217"/>
      <c r="V179" s="217"/>
      <c r="W179" s="217"/>
      <c r="X179" s="217"/>
      <c r="Y179" s="217"/>
      <c r="Z179" s="217"/>
      <c r="AA179" s="217"/>
      <c r="AB179" s="218"/>
      <c r="AC179" s="207" t="s">
        <v>470</v>
      </c>
      <c r="AD179" s="208"/>
      <c r="AE179" s="208"/>
      <c r="AF179" s="208"/>
      <c r="AG179" s="17"/>
      <c r="AH179" s="17"/>
      <c r="AI179" s="17"/>
      <c r="AJ179" s="17"/>
      <c r="AK179" s="17"/>
      <c r="AL179" s="17"/>
    </row>
    <row r="180" spans="1:38" hidden="1">
      <c r="A180" s="202" t="s">
        <v>320</v>
      </c>
      <c r="B180" s="203"/>
      <c r="C180" s="216" t="s">
        <v>471</v>
      </c>
      <c r="D180" s="217"/>
      <c r="E180" s="217"/>
      <c r="F180" s="217"/>
      <c r="G180" s="217"/>
      <c r="H180" s="217"/>
      <c r="I180" s="217"/>
      <c r="J180" s="217"/>
      <c r="K180" s="217"/>
      <c r="L180" s="217"/>
      <c r="M180" s="217"/>
      <c r="N180" s="217"/>
      <c r="O180" s="217"/>
      <c r="P180" s="217"/>
      <c r="Q180" s="217"/>
      <c r="R180" s="217"/>
      <c r="S180" s="217"/>
      <c r="T180" s="217"/>
      <c r="U180" s="217"/>
      <c r="V180" s="217"/>
      <c r="W180" s="217"/>
      <c r="X180" s="217"/>
      <c r="Y180" s="217"/>
      <c r="Z180" s="217"/>
      <c r="AA180" s="217"/>
      <c r="AB180" s="218"/>
      <c r="AC180" s="207" t="s">
        <v>472</v>
      </c>
      <c r="AD180" s="208"/>
      <c r="AE180" s="208"/>
      <c r="AF180" s="208"/>
      <c r="AG180" s="17"/>
      <c r="AH180" s="17"/>
      <c r="AI180" s="17"/>
      <c r="AJ180" s="17"/>
      <c r="AK180" s="17"/>
      <c r="AL180" s="17"/>
    </row>
    <row r="181" spans="1:38" hidden="1">
      <c r="A181" s="202" t="s">
        <v>323</v>
      </c>
      <c r="B181" s="203"/>
      <c r="C181" s="216" t="s">
        <v>473</v>
      </c>
      <c r="D181" s="217"/>
      <c r="E181" s="217"/>
      <c r="F181" s="217"/>
      <c r="G181" s="217"/>
      <c r="H181" s="217"/>
      <c r="I181" s="217"/>
      <c r="J181" s="217"/>
      <c r="K181" s="217"/>
      <c r="L181" s="217"/>
      <c r="M181" s="217"/>
      <c r="N181" s="217"/>
      <c r="O181" s="217"/>
      <c r="P181" s="217"/>
      <c r="Q181" s="217"/>
      <c r="R181" s="217"/>
      <c r="S181" s="217"/>
      <c r="T181" s="217"/>
      <c r="U181" s="217"/>
      <c r="V181" s="217"/>
      <c r="W181" s="217"/>
      <c r="X181" s="217"/>
      <c r="Y181" s="217"/>
      <c r="Z181" s="217"/>
      <c r="AA181" s="217"/>
      <c r="AB181" s="218"/>
      <c r="AC181" s="207" t="s">
        <v>474</v>
      </c>
      <c r="AD181" s="208"/>
      <c r="AE181" s="208"/>
      <c r="AF181" s="208"/>
      <c r="AG181" s="17"/>
      <c r="AH181" s="17"/>
      <c r="AI181" s="17"/>
      <c r="AJ181" s="17"/>
      <c r="AK181" s="17"/>
      <c r="AL181" s="17"/>
    </row>
    <row r="182" spans="1:38" hidden="1">
      <c r="A182" s="202" t="s">
        <v>326</v>
      </c>
      <c r="B182" s="203"/>
      <c r="C182" s="216" t="s">
        <v>475</v>
      </c>
      <c r="D182" s="217"/>
      <c r="E182" s="217"/>
      <c r="F182" s="217"/>
      <c r="G182" s="217"/>
      <c r="H182" s="217"/>
      <c r="I182" s="217"/>
      <c r="J182" s="217"/>
      <c r="K182" s="217"/>
      <c r="L182" s="217"/>
      <c r="M182" s="217"/>
      <c r="N182" s="217"/>
      <c r="O182" s="217"/>
      <c r="P182" s="217"/>
      <c r="Q182" s="217"/>
      <c r="R182" s="217"/>
      <c r="S182" s="217"/>
      <c r="T182" s="217"/>
      <c r="U182" s="217"/>
      <c r="V182" s="217"/>
      <c r="W182" s="217"/>
      <c r="X182" s="217"/>
      <c r="Y182" s="217"/>
      <c r="Z182" s="217"/>
      <c r="AA182" s="217"/>
      <c r="AB182" s="218"/>
      <c r="AC182" s="207" t="s">
        <v>476</v>
      </c>
      <c r="AD182" s="208"/>
      <c r="AE182" s="208"/>
      <c r="AF182" s="208"/>
      <c r="AG182" s="17"/>
      <c r="AH182" s="17"/>
      <c r="AI182" s="17"/>
      <c r="AJ182" s="17"/>
      <c r="AK182" s="17"/>
      <c r="AL182" s="17"/>
    </row>
    <row r="183" spans="1:38" hidden="1">
      <c r="A183" s="209" t="s">
        <v>329</v>
      </c>
      <c r="B183" s="210"/>
      <c r="C183" s="219" t="s">
        <v>477</v>
      </c>
      <c r="D183" s="220"/>
      <c r="E183" s="220"/>
      <c r="F183" s="220"/>
      <c r="G183" s="220"/>
      <c r="H183" s="220"/>
      <c r="I183" s="220"/>
      <c r="J183" s="220"/>
      <c r="K183" s="220"/>
      <c r="L183" s="220"/>
      <c r="M183" s="220"/>
      <c r="N183" s="220"/>
      <c r="O183" s="220"/>
      <c r="P183" s="220"/>
      <c r="Q183" s="220"/>
      <c r="R183" s="220"/>
      <c r="S183" s="220"/>
      <c r="T183" s="220"/>
      <c r="U183" s="220"/>
      <c r="V183" s="220"/>
      <c r="W183" s="220"/>
      <c r="X183" s="220"/>
      <c r="Y183" s="220"/>
      <c r="Z183" s="220"/>
      <c r="AA183" s="220"/>
      <c r="AB183" s="221"/>
      <c r="AC183" s="214" t="s">
        <v>478</v>
      </c>
      <c r="AD183" s="215"/>
      <c r="AE183" s="215"/>
      <c r="AF183" s="215"/>
      <c r="AG183" s="17"/>
      <c r="AH183" s="17"/>
      <c r="AI183" s="17"/>
      <c r="AJ183" s="17"/>
      <c r="AK183" s="17"/>
      <c r="AL183" s="17"/>
    </row>
    <row r="184" spans="1:38" hidden="1">
      <c r="A184" s="202" t="s">
        <v>332</v>
      </c>
      <c r="B184" s="203"/>
      <c r="C184" s="216" t="s">
        <v>479</v>
      </c>
      <c r="D184" s="217"/>
      <c r="E184" s="217"/>
      <c r="F184" s="217"/>
      <c r="G184" s="217"/>
      <c r="H184" s="217"/>
      <c r="I184" s="217"/>
      <c r="J184" s="217"/>
      <c r="K184" s="217"/>
      <c r="L184" s="217"/>
      <c r="M184" s="217"/>
      <c r="N184" s="217"/>
      <c r="O184" s="217"/>
      <c r="P184" s="217"/>
      <c r="Q184" s="217"/>
      <c r="R184" s="217"/>
      <c r="S184" s="217"/>
      <c r="T184" s="217"/>
      <c r="U184" s="217"/>
      <c r="V184" s="217"/>
      <c r="W184" s="217"/>
      <c r="X184" s="217"/>
      <c r="Y184" s="217"/>
      <c r="Z184" s="217"/>
      <c r="AA184" s="217"/>
      <c r="AB184" s="218"/>
      <c r="AC184" s="207" t="s">
        <v>480</v>
      </c>
      <c r="AD184" s="208"/>
      <c r="AE184" s="208"/>
      <c r="AF184" s="208"/>
      <c r="AG184" s="17"/>
      <c r="AH184" s="17"/>
      <c r="AI184" s="17"/>
      <c r="AJ184" s="17"/>
      <c r="AK184" s="17"/>
      <c r="AL184" s="17"/>
    </row>
    <row r="185" spans="1:38" hidden="1">
      <c r="A185" s="202" t="s">
        <v>335</v>
      </c>
      <c r="B185" s="203"/>
      <c r="C185" s="204" t="s">
        <v>481</v>
      </c>
      <c r="D185" s="205"/>
      <c r="E185" s="205"/>
      <c r="F185" s="205"/>
      <c r="G185" s="205"/>
      <c r="H185" s="205"/>
      <c r="I185" s="205"/>
      <c r="J185" s="205"/>
      <c r="K185" s="205"/>
      <c r="L185" s="205"/>
      <c r="M185" s="205"/>
      <c r="N185" s="205"/>
      <c r="O185" s="205"/>
      <c r="P185" s="205"/>
      <c r="Q185" s="205"/>
      <c r="R185" s="205"/>
      <c r="S185" s="205"/>
      <c r="T185" s="205"/>
      <c r="U185" s="205"/>
      <c r="V185" s="205"/>
      <c r="W185" s="205"/>
      <c r="X185" s="205"/>
      <c r="Y185" s="205"/>
      <c r="Z185" s="205"/>
      <c r="AA185" s="205"/>
      <c r="AB185" s="206"/>
      <c r="AC185" s="207" t="s">
        <v>482</v>
      </c>
      <c r="AD185" s="208"/>
      <c r="AE185" s="208"/>
      <c r="AF185" s="208"/>
      <c r="AG185" s="17"/>
      <c r="AH185" s="17"/>
      <c r="AI185" s="17"/>
      <c r="AJ185" s="17"/>
      <c r="AK185" s="17"/>
      <c r="AL185" s="17"/>
    </row>
    <row r="186" spans="1:38" hidden="1">
      <c r="A186" s="202" t="s">
        <v>338</v>
      </c>
      <c r="B186" s="203"/>
      <c r="C186" s="216" t="s">
        <v>483</v>
      </c>
      <c r="D186" s="217"/>
      <c r="E186" s="217"/>
      <c r="F186" s="217"/>
      <c r="G186" s="217"/>
      <c r="H186" s="217"/>
      <c r="I186" s="217"/>
      <c r="J186" s="217"/>
      <c r="K186" s="217"/>
      <c r="L186" s="217"/>
      <c r="M186" s="217"/>
      <c r="N186" s="217"/>
      <c r="O186" s="217"/>
      <c r="P186" s="217"/>
      <c r="Q186" s="217"/>
      <c r="R186" s="217"/>
      <c r="S186" s="217"/>
      <c r="T186" s="217"/>
      <c r="U186" s="217"/>
      <c r="V186" s="217"/>
      <c r="W186" s="217"/>
      <c r="X186" s="217"/>
      <c r="Y186" s="217"/>
      <c r="Z186" s="217"/>
      <c r="AA186" s="217"/>
      <c r="AB186" s="218"/>
      <c r="AC186" s="207" t="s">
        <v>484</v>
      </c>
      <c r="AD186" s="208"/>
      <c r="AE186" s="208"/>
      <c r="AF186" s="208"/>
      <c r="AG186" s="17"/>
      <c r="AH186" s="17"/>
      <c r="AI186" s="17"/>
      <c r="AJ186" s="17"/>
      <c r="AK186" s="17"/>
      <c r="AL186" s="17"/>
    </row>
    <row r="187" spans="1:38" hidden="1">
      <c r="A187" s="202" t="s">
        <v>341</v>
      </c>
      <c r="B187" s="203"/>
      <c r="C187" s="216" t="s">
        <v>485</v>
      </c>
      <c r="D187" s="217"/>
      <c r="E187" s="217"/>
      <c r="F187" s="217"/>
      <c r="G187" s="217"/>
      <c r="H187" s="217"/>
      <c r="I187" s="217"/>
      <c r="J187" s="217"/>
      <c r="K187" s="217"/>
      <c r="L187" s="217"/>
      <c r="M187" s="217"/>
      <c r="N187" s="217"/>
      <c r="O187" s="217"/>
      <c r="P187" s="217"/>
      <c r="Q187" s="217"/>
      <c r="R187" s="217"/>
      <c r="S187" s="217"/>
      <c r="T187" s="217"/>
      <c r="U187" s="217"/>
      <c r="V187" s="217"/>
      <c r="W187" s="217"/>
      <c r="X187" s="217"/>
      <c r="Y187" s="217"/>
      <c r="Z187" s="217"/>
      <c r="AA187" s="217"/>
      <c r="AB187" s="218"/>
      <c r="AC187" s="207" t="s">
        <v>486</v>
      </c>
      <c r="AD187" s="208"/>
      <c r="AE187" s="208"/>
      <c r="AF187" s="208"/>
      <c r="AG187" s="17"/>
      <c r="AH187" s="17"/>
      <c r="AI187" s="17"/>
      <c r="AJ187" s="17"/>
      <c r="AK187" s="17"/>
      <c r="AL187" s="17"/>
    </row>
    <row r="188" spans="1:38" hidden="1">
      <c r="A188" s="209" t="s">
        <v>344</v>
      </c>
      <c r="B188" s="210"/>
      <c r="C188" s="219" t="s">
        <v>487</v>
      </c>
      <c r="D188" s="220"/>
      <c r="E188" s="220"/>
      <c r="F188" s="220"/>
      <c r="G188" s="220"/>
      <c r="H188" s="220"/>
      <c r="I188" s="220"/>
      <c r="J188" s="220"/>
      <c r="K188" s="220"/>
      <c r="L188" s="220"/>
      <c r="M188" s="220"/>
      <c r="N188" s="220"/>
      <c r="O188" s="220"/>
      <c r="P188" s="220"/>
      <c r="Q188" s="220"/>
      <c r="R188" s="220"/>
      <c r="S188" s="220"/>
      <c r="T188" s="220"/>
      <c r="U188" s="220"/>
      <c r="V188" s="220"/>
      <c r="W188" s="220"/>
      <c r="X188" s="220"/>
      <c r="Y188" s="220"/>
      <c r="Z188" s="220"/>
      <c r="AA188" s="220"/>
      <c r="AB188" s="221"/>
      <c r="AC188" s="214" t="s">
        <v>488</v>
      </c>
      <c r="AD188" s="215"/>
      <c r="AE188" s="215"/>
      <c r="AF188" s="215"/>
      <c r="AG188" s="17"/>
      <c r="AH188" s="17"/>
      <c r="AI188" s="17"/>
      <c r="AJ188" s="17"/>
      <c r="AK188" s="17"/>
      <c r="AL188" s="17"/>
    </row>
    <row r="189" spans="1:38" hidden="1">
      <c r="A189" s="202" t="s">
        <v>347</v>
      </c>
      <c r="B189" s="203"/>
      <c r="C189" s="204" t="s">
        <v>489</v>
      </c>
      <c r="D189" s="205"/>
      <c r="E189" s="205"/>
      <c r="F189" s="205"/>
      <c r="G189" s="205"/>
      <c r="H189" s="205"/>
      <c r="I189" s="205"/>
      <c r="J189" s="205"/>
      <c r="K189" s="205"/>
      <c r="L189" s="205"/>
      <c r="M189" s="205"/>
      <c r="N189" s="205"/>
      <c r="O189" s="205"/>
      <c r="P189" s="205"/>
      <c r="Q189" s="205"/>
      <c r="R189" s="205"/>
      <c r="S189" s="205"/>
      <c r="T189" s="205"/>
      <c r="U189" s="205"/>
      <c r="V189" s="205"/>
      <c r="W189" s="205"/>
      <c r="X189" s="205"/>
      <c r="Y189" s="205"/>
      <c r="Z189" s="205"/>
      <c r="AA189" s="205"/>
      <c r="AB189" s="206"/>
      <c r="AC189" s="207" t="s">
        <v>490</v>
      </c>
      <c r="AD189" s="208"/>
      <c r="AE189" s="208"/>
      <c r="AF189" s="208"/>
      <c r="AG189" s="17"/>
      <c r="AH189" s="17"/>
      <c r="AI189" s="17"/>
      <c r="AJ189" s="17"/>
      <c r="AK189" s="17"/>
      <c r="AL189" s="17"/>
    </row>
    <row r="190" spans="1:38" hidden="1">
      <c r="A190" s="209" t="s">
        <v>350</v>
      </c>
      <c r="B190" s="210"/>
      <c r="C190" s="219" t="s">
        <v>491</v>
      </c>
      <c r="D190" s="220"/>
      <c r="E190" s="220"/>
      <c r="F190" s="220"/>
      <c r="G190" s="220"/>
      <c r="H190" s="220"/>
      <c r="I190" s="220"/>
      <c r="J190" s="220"/>
      <c r="K190" s="220"/>
      <c r="L190" s="220"/>
      <c r="M190" s="220"/>
      <c r="N190" s="220"/>
      <c r="O190" s="220"/>
      <c r="P190" s="220"/>
      <c r="Q190" s="220"/>
      <c r="R190" s="220"/>
      <c r="S190" s="220"/>
      <c r="T190" s="220"/>
      <c r="U190" s="220"/>
      <c r="V190" s="220"/>
      <c r="W190" s="220"/>
      <c r="X190" s="220"/>
      <c r="Y190" s="220"/>
      <c r="Z190" s="220"/>
      <c r="AA190" s="220"/>
      <c r="AB190" s="221"/>
      <c r="AC190" s="214" t="s">
        <v>492</v>
      </c>
      <c r="AD190" s="215"/>
      <c r="AE190" s="215"/>
      <c r="AF190" s="215"/>
      <c r="AG190" s="17">
        <v>0</v>
      </c>
      <c r="AH190" s="17">
        <v>0</v>
      </c>
      <c r="AI190" s="17"/>
      <c r="AJ190" s="17"/>
      <c r="AK190" s="17"/>
      <c r="AL190" s="17"/>
    </row>
    <row r="191" spans="1:38" hidden="1">
      <c r="A191" s="222" t="s">
        <v>0</v>
      </c>
      <c r="B191" s="223"/>
      <c r="C191" s="224" t="s">
        <v>1</v>
      </c>
      <c r="D191" s="225"/>
      <c r="E191" s="225"/>
      <c r="F191" s="225"/>
      <c r="G191" s="225"/>
      <c r="H191" s="225"/>
      <c r="I191" s="225"/>
      <c r="J191" s="225"/>
      <c r="K191" s="225"/>
      <c r="L191" s="225"/>
      <c r="M191" s="225"/>
      <c r="N191" s="225"/>
      <c r="O191" s="225"/>
      <c r="P191" s="225"/>
      <c r="Q191" s="225"/>
      <c r="R191" s="225"/>
      <c r="S191" s="225"/>
      <c r="T191" s="225"/>
      <c r="U191" s="225"/>
      <c r="V191" s="225"/>
      <c r="W191" s="225"/>
      <c r="X191" s="225"/>
      <c r="Y191" s="225"/>
      <c r="Z191" s="225"/>
      <c r="AA191" s="225"/>
      <c r="AB191" s="225"/>
      <c r="AC191" s="19"/>
      <c r="AG191" s="17"/>
      <c r="AH191" s="17"/>
      <c r="AI191" s="17"/>
      <c r="AJ191" s="17"/>
      <c r="AK191" s="17"/>
      <c r="AL191" s="17"/>
    </row>
    <row r="192" spans="1:38" ht="15.75" hidden="1">
      <c r="A192" s="18">
        <v>61</v>
      </c>
      <c r="C192" s="198" t="s">
        <v>493</v>
      </c>
      <c r="D192" s="199"/>
      <c r="E192" s="199"/>
      <c r="F192" s="199"/>
      <c r="G192" s="199"/>
      <c r="H192" s="199"/>
      <c r="I192" s="199"/>
      <c r="J192" s="199"/>
      <c r="K192" s="199"/>
      <c r="L192" s="18"/>
      <c r="N192" s="198"/>
      <c r="O192" s="199"/>
      <c r="P192" s="199"/>
      <c r="Q192" s="199"/>
      <c r="R192" s="199"/>
      <c r="S192" s="199"/>
      <c r="T192" s="199"/>
      <c r="U192" s="199"/>
      <c r="V192" s="199"/>
      <c r="W192" s="18"/>
      <c r="Y192" s="198"/>
      <c r="Z192" s="199"/>
      <c r="AA192" s="199"/>
      <c r="AB192" s="199"/>
      <c r="AC192" s="19"/>
      <c r="AG192" s="17"/>
      <c r="AH192" s="17"/>
      <c r="AI192" s="17"/>
      <c r="AJ192" s="17"/>
      <c r="AK192" s="17"/>
      <c r="AL192" s="17"/>
    </row>
    <row r="193" spans="1:38" hidden="1">
      <c r="A193" s="171" t="s">
        <v>284</v>
      </c>
      <c r="B193" s="196"/>
      <c r="C193" s="226" t="s">
        <v>494</v>
      </c>
      <c r="D193" s="227"/>
      <c r="E193" s="227"/>
      <c r="F193" s="227"/>
      <c r="G193" s="227"/>
      <c r="H193" s="227"/>
      <c r="I193" s="227"/>
      <c r="J193" s="227"/>
      <c r="K193" s="227"/>
      <c r="L193" s="227"/>
      <c r="M193" s="227"/>
      <c r="N193" s="227"/>
      <c r="O193" s="227"/>
      <c r="P193" s="227"/>
      <c r="Q193" s="227"/>
      <c r="R193" s="227"/>
      <c r="S193" s="227"/>
      <c r="T193" s="227"/>
      <c r="U193" s="227"/>
      <c r="V193" s="227"/>
      <c r="W193" s="227"/>
      <c r="X193" s="227"/>
      <c r="Y193" s="227"/>
      <c r="Z193" s="227"/>
      <c r="AA193" s="227"/>
      <c r="AB193" s="228"/>
      <c r="AC193" s="179" t="s">
        <v>495</v>
      </c>
      <c r="AD193" s="180"/>
      <c r="AE193" s="180"/>
      <c r="AF193" s="180"/>
      <c r="AG193" s="17"/>
      <c r="AH193" s="17"/>
      <c r="AI193" s="17"/>
      <c r="AJ193" s="17"/>
      <c r="AK193" s="17"/>
      <c r="AL193" s="17"/>
    </row>
    <row r="194" spans="1:38" hidden="1">
      <c r="A194" s="171" t="s">
        <v>287</v>
      </c>
      <c r="B194" s="196"/>
      <c r="C194" s="190" t="s">
        <v>496</v>
      </c>
      <c r="D194" s="191"/>
      <c r="E194" s="191"/>
      <c r="F194" s="191"/>
      <c r="G194" s="191"/>
      <c r="H194" s="191"/>
      <c r="I194" s="191"/>
      <c r="J194" s="191"/>
      <c r="K194" s="191"/>
      <c r="L194" s="191"/>
      <c r="M194" s="191"/>
      <c r="N194" s="191"/>
      <c r="O194" s="191"/>
      <c r="P194" s="191"/>
      <c r="Q194" s="191"/>
      <c r="R194" s="191"/>
      <c r="S194" s="191"/>
      <c r="T194" s="191"/>
      <c r="U194" s="191"/>
      <c r="V194" s="191"/>
      <c r="W194" s="191"/>
      <c r="X194" s="191"/>
      <c r="Y194" s="191"/>
      <c r="Z194" s="191"/>
      <c r="AA194" s="191"/>
      <c r="AB194" s="192"/>
      <c r="AC194" s="179" t="s">
        <v>497</v>
      </c>
      <c r="AD194" s="180"/>
      <c r="AE194" s="180"/>
      <c r="AF194" s="180"/>
      <c r="AG194" s="17"/>
      <c r="AH194" s="17"/>
      <c r="AI194" s="17"/>
      <c r="AJ194" s="17"/>
      <c r="AK194" s="17"/>
      <c r="AL194" s="17"/>
    </row>
    <row r="195" spans="1:38" hidden="1">
      <c r="A195" s="171" t="s">
        <v>290</v>
      </c>
      <c r="B195" s="196"/>
      <c r="C195" s="226" t="s">
        <v>498</v>
      </c>
      <c r="D195" s="227"/>
      <c r="E195" s="227"/>
      <c r="F195" s="227"/>
      <c r="G195" s="227"/>
      <c r="H195" s="227"/>
      <c r="I195" s="227"/>
      <c r="J195" s="227"/>
      <c r="K195" s="227"/>
      <c r="L195" s="227"/>
      <c r="M195" s="227"/>
      <c r="N195" s="227"/>
      <c r="O195" s="227"/>
      <c r="P195" s="227"/>
      <c r="Q195" s="227"/>
      <c r="R195" s="227"/>
      <c r="S195" s="227"/>
      <c r="T195" s="227"/>
      <c r="U195" s="227"/>
      <c r="V195" s="227"/>
      <c r="W195" s="227"/>
      <c r="X195" s="227"/>
      <c r="Y195" s="227"/>
      <c r="Z195" s="227"/>
      <c r="AA195" s="227"/>
      <c r="AB195" s="228"/>
      <c r="AC195" s="179" t="s">
        <v>499</v>
      </c>
      <c r="AD195" s="180"/>
      <c r="AE195" s="180"/>
      <c r="AF195" s="180"/>
      <c r="AG195" s="17"/>
      <c r="AH195" s="17"/>
      <c r="AI195" s="17"/>
      <c r="AJ195" s="17"/>
      <c r="AK195" s="17"/>
      <c r="AL195" s="17"/>
    </row>
    <row r="196" spans="1:38" hidden="1">
      <c r="A196" s="182" t="s">
        <v>293</v>
      </c>
      <c r="B196" s="197"/>
      <c r="C196" s="193" t="s">
        <v>500</v>
      </c>
      <c r="D196" s="194"/>
      <c r="E196" s="194"/>
      <c r="F196" s="194"/>
      <c r="G196" s="194"/>
      <c r="H196" s="194"/>
      <c r="I196" s="194"/>
      <c r="J196" s="194"/>
      <c r="K196" s="194"/>
      <c r="L196" s="194"/>
      <c r="M196" s="194"/>
      <c r="N196" s="194"/>
      <c r="O196" s="194"/>
      <c r="P196" s="194"/>
      <c r="Q196" s="194"/>
      <c r="R196" s="194"/>
      <c r="S196" s="194"/>
      <c r="T196" s="194"/>
      <c r="U196" s="194"/>
      <c r="V196" s="194"/>
      <c r="W196" s="194"/>
      <c r="X196" s="194"/>
      <c r="Y196" s="194"/>
      <c r="Z196" s="194"/>
      <c r="AA196" s="194"/>
      <c r="AB196" s="195"/>
      <c r="AC196" s="184" t="s">
        <v>501</v>
      </c>
      <c r="AD196" s="185"/>
      <c r="AE196" s="185"/>
      <c r="AF196" s="185"/>
      <c r="AG196" s="17"/>
      <c r="AH196" s="17"/>
      <c r="AI196" s="17"/>
      <c r="AJ196" s="17"/>
      <c r="AK196" s="17"/>
      <c r="AL196" s="17"/>
    </row>
    <row r="197" spans="1:38" hidden="1">
      <c r="A197" s="171" t="s">
        <v>296</v>
      </c>
      <c r="B197" s="196"/>
      <c r="C197" s="190" t="s">
        <v>502</v>
      </c>
      <c r="D197" s="191"/>
      <c r="E197" s="191"/>
      <c r="F197" s="191"/>
      <c r="G197" s="191"/>
      <c r="H197" s="191"/>
      <c r="I197" s="191"/>
      <c r="J197" s="191"/>
      <c r="K197" s="191"/>
      <c r="L197" s="191"/>
      <c r="M197" s="191"/>
      <c r="N197" s="191"/>
      <c r="O197" s="191"/>
      <c r="P197" s="191"/>
      <c r="Q197" s="191"/>
      <c r="R197" s="191"/>
      <c r="S197" s="191"/>
      <c r="T197" s="191"/>
      <c r="U197" s="191"/>
      <c r="V197" s="191"/>
      <c r="W197" s="191"/>
      <c r="X197" s="191"/>
      <c r="Y197" s="191"/>
      <c r="Z197" s="191"/>
      <c r="AA197" s="191"/>
      <c r="AB197" s="192"/>
      <c r="AC197" s="179" t="s">
        <v>503</v>
      </c>
      <c r="AD197" s="180"/>
      <c r="AE197" s="180"/>
      <c r="AF197" s="180"/>
      <c r="AG197" s="17"/>
      <c r="AH197" s="17"/>
      <c r="AI197" s="17"/>
      <c r="AJ197" s="17"/>
      <c r="AK197" s="17"/>
      <c r="AL197" s="17"/>
    </row>
    <row r="198" spans="1:38" hidden="1">
      <c r="A198" s="171" t="s">
        <v>299</v>
      </c>
      <c r="B198" s="196"/>
      <c r="C198" s="226" t="s">
        <v>504</v>
      </c>
      <c r="D198" s="227"/>
      <c r="E198" s="227"/>
      <c r="F198" s="227"/>
      <c r="G198" s="227"/>
      <c r="H198" s="227"/>
      <c r="I198" s="227"/>
      <c r="J198" s="227"/>
      <c r="K198" s="227"/>
      <c r="L198" s="227"/>
      <c r="M198" s="227"/>
      <c r="N198" s="227"/>
      <c r="O198" s="227"/>
      <c r="P198" s="227"/>
      <c r="Q198" s="227"/>
      <c r="R198" s="227"/>
      <c r="S198" s="227"/>
      <c r="T198" s="227"/>
      <c r="U198" s="227"/>
      <c r="V198" s="227"/>
      <c r="W198" s="227"/>
      <c r="X198" s="227"/>
      <c r="Y198" s="227"/>
      <c r="Z198" s="227"/>
      <c r="AA198" s="227"/>
      <c r="AB198" s="228"/>
      <c r="AC198" s="179" t="s">
        <v>505</v>
      </c>
      <c r="AD198" s="180"/>
      <c r="AE198" s="180"/>
      <c r="AF198" s="180"/>
      <c r="AG198" s="17"/>
      <c r="AH198" s="17"/>
      <c r="AI198" s="17"/>
      <c r="AJ198" s="17"/>
      <c r="AK198" s="17"/>
      <c r="AL198" s="17"/>
    </row>
    <row r="199" spans="1:38" hidden="1">
      <c r="A199" s="171" t="s">
        <v>302</v>
      </c>
      <c r="B199" s="196"/>
      <c r="C199" s="190" t="s">
        <v>506</v>
      </c>
      <c r="D199" s="191"/>
      <c r="E199" s="191"/>
      <c r="F199" s="191"/>
      <c r="G199" s="191"/>
      <c r="H199" s="191"/>
      <c r="I199" s="191"/>
      <c r="J199" s="191"/>
      <c r="K199" s="191"/>
      <c r="L199" s="191"/>
      <c r="M199" s="191"/>
      <c r="N199" s="191"/>
      <c r="O199" s="191"/>
      <c r="P199" s="191"/>
      <c r="Q199" s="191"/>
      <c r="R199" s="191"/>
      <c r="S199" s="191"/>
      <c r="T199" s="191"/>
      <c r="U199" s="191"/>
      <c r="V199" s="191"/>
      <c r="W199" s="191"/>
      <c r="X199" s="191"/>
      <c r="Y199" s="191"/>
      <c r="Z199" s="191"/>
      <c r="AA199" s="191"/>
      <c r="AB199" s="192"/>
      <c r="AC199" s="179" t="s">
        <v>507</v>
      </c>
      <c r="AD199" s="180"/>
      <c r="AE199" s="180"/>
      <c r="AF199" s="180"/>
      <c r="AG199" s="17"/>
      <c r="AH199" s="17"/>
      <c r="AI199" s="17"/>
      <c r="AJ199" s="17"/>
      <c r="AK199" s="17"/>
      <c r="AL199" s="17"/>
    </row>
    <row r="200" spans="1:38" hidden="1">
      <c r="A200" s="171" t="s">
        <v>305</v>
      </c>
      <c r="B200" s="196"/>
      <c r="C200" s="226" t="s">
        <v>508</v>
      </c>
      <c r="D200" s="227"/>
      <c r="E200" s="227"/>
      <c r="F200" s="227"/>
      <c r="G200" s="227"/>
      <c r="H200" s="227"/>
      <c r="I200" s="227"/>
      <c r="J200" s="227"/>
      <c r="K200" s="227"/>
      <c r="L200" s="227"/>
      <c r="M200" s="227"/>
      <c r="N200" s="227"/>
      <c r="O200" s="227"/>
      <c r="P200" s="227"/>
      <c r="Q200" s="227"/>
      <c r="R200" s="227"/>
      <c r="S200" s="227"/>
      <c r="T200" s="227"/>
      <c r="U200" s="227"/>
      <c r="V200" s="227"/>
      <c r="W200" s="227"/>
      <c r="X200" s="227"/>
      <c r="Y200" s="227"/>
      <c r="Z200" s="227"/>
      <c r="AA200" s="227"/>
      <c r="AB200" s="228"/>
      <c r="AC200" s="179" t="s">
        <v>509</v>
      </c>
      <c r="AD200" s="180"/>
      <c r="AE200" s="180"/>
      <c r="AF200" s="180"/>
      <c r="AG200" s="17"/>
      <c r="AH200" s="17"/>
      <c r="AI200" s="17"/>
      <c r="AJ200" s="17"/>
      <c r="AK200" s="17"/>
      <c r="AL200" s="17"/>
    </row>
    <row r="201" spans="1:38" hidden="1">
      <c r="A201" s="182" t="s">
        <v>308</v>
      </c>
      <c r="B201" s="197"/>
      <c r="C201" s="229" t="s">
        <v>510</v>
      </c>
      <c r="D201" s="230"/>
      <c r="E201" s="230"/>
      <c r="F201" s="230"/>
      <c r="G201" s="230"/>
      <c r="H201" s="230"/>
      <c r="I201" s="230"/>
      <c r="J201" s="230"/>
      <c r="K201" s="230"/>
      <c r="L201" s="230"/>
      <c r="M201" s="230"/>
      <c r="N201" s="230"/>
      <c r="O201" s="230"/>
      <c r="P201" s="230"/>
      <c r="Q201" s="230"/>
      <c r="R201" s="230"/>
      <c r="S201" s="230"/>
      <c r="T201" s="230"/>
      <c r="U201" s="230"/>
      <c r="V201" s="230"/>
      <c r="W201" s="230"/>
      <c r="X201" s="230"/>
      <c r="Y201" s="230"/>
      <c r="Z201" s="230"/>
      <c r="AA201" s="230"/>
      <c r="AB201" s="231"/>
      <c r="AC201" s="184" t="s">
        <v>511</v>
      </c>
      <c r="AD201" s="185"/>
      <c r="AE201" s="185"/>
      <c r="AF201" s="185"/>
      <c r="AG201" s="17"/>
      <c r="AH201" s="17"/>
      <c r="AI201" s="17"/>
      <c r="AJ201" s="17"/>
      <c r="AK201" s="17"/>
      <c r="AL201" s="17"/>
    </row>
    <row r="202" spans="1:38">
      <c r="A202" s="171" t="s">
        <v>311</v>
      </c>
      <c r="B202" s="196"/>
      <c r="C202" s="179" t="s">
        <v>512</v>
      </c>
      <c r="D202" s="180"/>
      <c r="E202" s="180"/>
      <c r="F202" s="180"/>
      <c r="G202" s="180"/>
      <c r="H202" s="180"/>
      <c r="I202" s="180"/>
      <c r="J202" s="180"/>
      <c r="K202" s="180"/>
      <c r="L202" s="180"/>
      <c r="M202" s="180"/>
      <c r="N202" s="180"/>
      <c r="O202" s="180"/>
      <c r="P202" s="180"/>
      <c r="Q202" s="180"/>
      <c r="R202" s="180"/>
      <c r="S202" s="180"/>
      <c r="T202" s="180"/>
      <c r="U202" s="180"/>
      <c r="V202" s="180"/>
      <c r="W202" s="180"/>
      <c r="X202" s="180"/>
      <c r="Y202" s="180"/>
      <c r="Z202" s="180"/>
      <c r="AA202" s="180"/>
      <c r="AB202" s="181"/>
      <c r="AC202" s="179" t="s">
        <v>513</v>
      </c>
      <c r="AD202" s="180"/>
      <c r="AE202" s="180"/>
      <c r="AF202" s="180"/>
      <c r="AG202" s="17">
        <v>410</v>
      </c>
      <c r="AH202" s="17">
        <v>410</v>
      </c>
      <c r="AI202" s="17">
        <v>410</v>
      </c>
      <c r="AJ202" s="17">
        <v>410</v>
      </c>
      <c r="AK202" s="17">
        <v>410</v>
      </c>
      <c r="AL202" s="17"/>
    </row>
    <row r="203" spans="1:38">
      <c r="A203" s="171" t="s">
        <v>314</v>
      </c>
      <c r="B203" s="196"/>
      <c r="C203" s="179" t="s">
        <v>514</v>
      </c>
      <c r="D203" s="180"/>
      <c r="E203" s="180"/>
      <c r="F203" s="180"/>
      <c r="G203" s="180"/>
      <c r="H203" s="180"/>
      <c r="I203" s="180"/>
      <c r="J203" s="180"/>
      <c r="K203" s="180"/>
      <c r="L203" s="180"/>
      <c r="M203" s="180"/>
      <c r="N203" s="180"/>
      <c r="O203" s="180"/>
      <c r="P203" s="180"/>
      <c r="Q203" s="180"/>
      <c r="R203" s="180"/>
      <c r="S203" s="180"/>
      <c r="T203" s="180"/>
      <c r="U203" s="180"/>
      <c r="V203" s="180"/>
      <c r="W203" s="180"/>
      <c r="X203" s="180"/>
      <c r="Y203" s="180"/>
      <c r="Z203" s="180"/>
      <c r="AA203" s="180"/>
      <c r="AB203" s="181"/>
      <c r="AC203" s="179" t="s">
        <v>515</v>
      </c>
      <c r="AD203" s="180"/>
      <c r="AE203" s="180"/>
      <c r="AF203" s="180"/>
      <c r="AG203" s="17"/>
      <c r="AH203" s="17"/>
      <c r="AI203" s="17"/>
      <c r="AJ203" s="17"/>
      <c r="AK203" s="17"/>
      <c r="AL203" s="17"/>
    </row>
    <row r="204" spans="1:38">
      <c r="A204" s="182" t="s">
        <v>317</v>
      </c>
      <c r="B204" s="197"/>
      <c r="C204" s="184" t="s">
        <v>516</v>
      </c>
      <c r="D204" s="185"/>
      <c r="E204" s="185"/>
      <c r="F204" s="185"/>
      <c r="G204" s="185"/>
      <c r="H204" s="185"/>
      <c r="I204" s="185"/>
      <c r="J204" s="185"/>
      <c r="K204" s="185"/>
      <c r="L204" s="185"/>
      <c r="M204" s="185"/>
      <c r="N204" s="185"/>
      <c r="O204" s="185"/>
      <c r="P204" s="185"/>
      <c r="Q204" s="185"/>
      <c r="R204" s="185"/>
      <c r="S204" s="185"/>
      <c r="T204" s="185"/>
      <c r="U204" s="185"/>
      <c r="V204" s="185"/>
      <c r="W204" s="185"/>
      <c r="X204" s="185"/>
      <c r="Y204" s="185"/>
      <c r="Z204" s="185"/>
      <c r="AA204" s="185"/>
      <c r="AB204" s="186"/>
      <c r="AC204" s="184" t="s">
        <v>517</v>
      </c>
      <c r="AD204" s="185"/>
      <c r="AE204" s="185"/>
      <c r="AF204" s="185"/>
      <c r="AG204" s="17">
        <v>410</v>
      </c>
      <c r="AH204" s="17">
        <v>410</v>
      </c>
      <c r="AI204" s="17">
        <v>410</v>
      </c>
      <c r="AJ204" s="17">
        <v>410</v>
      </c>
      <c r="AK204" s="17">
        <v>410</v>
      </c>
      <c r="AL204" s="17"/>
    </row>
    <row r="205" spans="1:38">
      <c r="A205" s="171" t="s">
        <v>320</v>
      </c>
      <c r="B205" s="196"/>
      <c r="C205" s="226" t="s">
        <v>518</v>
      </c>
      <c r="D205" s="227"/>
      <c r="E205" s="227"/>
      <c r="F205" s="227"/>
      <c r="G205" s="227"/>
      <c r="H205" s="227"/>
      <c r="I205" s="227"/>
      <c r="J205" s="227"/>
      <c r="K205" s="227"/>
      <c r="L205" s="227"/>
      <c r="M205" s="227"/>
      <c r="N205" s="227"/>
      <c r="O205" s="227"/>
      <c r="P205" s="227"/>
      <c r="Q205" s="227"/>
      <c r="R205" s="227"/>
      <c r="S205" s="227"/>
      <c r="T205" s="227"/>
      <c r="U205" s="227"/>
      <c r="V205" s="227"/>
      <c r="W205" s="227"/>
      <c r="X205" s="227"/>
      <c r="Y205" s="227"/>
      <c r="Z205" s="227"/>
      <c r="AA205" s="227"/>
      <c r="AB205" s="228"/>
      <c r="AC205" s="179" t="s">
        <v>519</v>
      </c>
      <c r="AD205" s="180"/>
      <c r="AE205" s="180"/>
      <c r="AF205" s="180"/>
      <c r="AG205" s="17"/>
      <c r="AH205" s="17"/>
      <c r="AI205" s="17"/>
      <c r="AJ205" s="17"/>
      <c r="AK205" s="17"/>
      <c r="AL205" s="17"/>
    </row>
    <row r="206" spans="1:38">
      <c r="A206" s="171" t="s">
        <v>323</v>
      </c>
      <c r="B206" s="196"/>
      <c r="C206" s="226" t="s">
        <v>520</v>
      </c>
      <c r="D206" s="227"/>
      <c r="E206" s="227"/>
      <c r="F206" s="227"/>
      <c r="G206" s="227"/>
      <c r="H206" s="227"/>
      <c r="I206" s="227"/>
      <c r="J206" s="227"/>
      <c r="K206" s="227"/>
      <c r="L206" s="227"/>
      <c r="M206" s="227"/>
      <c r="N206" s="227"/>
      <c r="O206" s="227"/>
      <c r="P206" s="227"/>
      <c r="Q206" s="227"/>
      <c r="R206" s="227"/>
      <c r="S206" s="227"/>
      <c r="T206" s="227"/>
      <c r="U206" s="227"/>
      <c r="V206" s="227"/>
      <c r="W206" s="227"/>
      <c r="X206" s="227"/>
      <c r="Y206" s="227"/>
      <c r="Z206" s="227"/>
      <c r="AA206" s="227"/>
      <c r="AB206" s="228"/>
      <c r="AC206" s="179" t="s">
        <v>521</v>
      </c>
      <c r="AD206" s="180"/>
      <c r="AE206" s="180"/>
      <c r="AF206" s="180"/>
      <c r="AG206" s="17"/>
      <c r="AH206" s="17"/>
      <c r="AI206" s="17"/>
      <c r="AJ206" s="17"/>
      <c r="AK206" s="17"/>
      <c r="AL206" s="17"/>
    </row>
    <row r="207" spans="1:38">
      <c r="A207" s="171" t="s">
        <v>326</v>
      </c>
      <c r="B207" s="196"/>
      <c r="C207" s="226" t="s">
        <v>522</v>
      </c>
      <c r="D207" s="227"/>
      <c r="E207" s="227"/>
      <c r="F207" s="227"/>
      <c r="G207" s="227"/>
      <c r="H207" s="227"/>
      <c r="I207" s="227"/>
      <c r="J207" s="227"/>
      <c r="K207" s="227"/>
      <c r="L207" s="227"/>
      <c r="M207" s="227"/>
      <c r="N207" s="227"/>
      <c r="O207" s="227"/>
      <c r="P207" s="227"/>
      <c r="Q207" s="227"/>
      <c r="R207" s="227"/>
      <c r="S207" s="227"/>
      <c r="T207" s="227"/>
      <c r="U207" s="227"/>
      <c r="V207" s="227"/>
      <c r="W207" s="227"/>
      <c r="X207" s="227"/>
      <c r="Y207" s="227"/>
      <c r="Z207" s="227"/>
      <c r="AA207" s="227"/>
      <c r="AB207" s="228"/>
      <c r="AC207" s="179" t="s">
        <v>523</v>
      </c>
      <c r="AD207" s="180"/>
      <c r="AE207" s="180"/>
      <c r="AF207" s="180"/>
      <c r="AG207" s="17">
        <v>8217</v>
      </c>
      <c r="AH207" s="17">
        <v>8217</v>
      </c>
      <c r="AI207" s="17">
        <v>8246</v>
      </c>
      <c r="AJ207" s="17">
        <v>9200</v>
      </c>
      <c r="AK207" s="17">
        <v>9125</v>
      </c>
      <c r="AL207" s="17"/>
    </row>
    <row r="208" spans="1:38">
      <c r="A208" s="171" t="s">
        <v>329</v>
      </c>
      <c r="B208" s="196"/>
      <c r="C208" s="226" t="s">
        <v>524</v>
      </c>
      <c r="D208" s="227"/>
      <c r="E208" s="227"/>
      <c r="F208" s="227"/>
      <c r="G208" s="227"/>
      <c r="H208" s="227"/>
      <c r="I208" s="227"/>
      <c r="J208" s="227"/>
      <c r="K208" s="227"/>
      <c r="L208" s="227"/>
      <c r="M208" s="227"/>
      <c r="N208" s="227"/>
      <c r="O208" s="227"/>
      <c r="P208" s="227"/>
      <c r="Q208" s="227"/>
      <c r="R208" s="227"/>
      <c r="S208" s="227"/>
      <c r="T208" s="227"/>
      <c r="U208" s="227"/>
      <c r="V208" s="227"/>
      <c r="W208" s="227"/>
      <c r="X208" s="227"/>
      <c r="Y208" s="227"/>
      <c r="Z208" s="227"/>
      <c r="AA208" s="227"/>
      <c r="AB208" s="228"/>
      <c r="AC208" s="179" t="s">
        <v>525</v>
      </c>
      <c r="AD208" s="180"/>
      <c r="AE208" s="180"/>
      <c r="AF208" s="180"/>
      <c r="AG208" s="17"/>
      <c r="AH208" s="17"/>
      <c r="AI208" s="17"/>
      <c r="AJ208" s="17"/>
      <c r="AK208" s="17"/>
      <c r="AL208" s="17"/>
    </row>
    <row r="209" spans="1:38">
      <c r="A209" s="171" t="s">
        <v>332</v>
      </c>
      <c r="B209" s="196"/>
      <c r="C209" s="190" t="s">
        <v>526</v>
      </c>
      <c r="D209" s="191"/>
      <c r="E209" s="191"/>
      <c r="F209" s="191"/>
      <c r="G209" s="191"/>
      <c r="H209" s="191"/>
      <c r="I209" s="191"/>
      <c r="J209" s="191"/>
      <c r="K209" s="191"/>
      <c r="L209" s="191"/>
      <c r="M209" s="191"/>
      <c r="N209" s="191"/>
      <c r="O209" s="191"/>
      <c r="P209" s="191"/>
      <c r="Q209" s="191"/>
      <c r="R209" s="191"/>
      <c r="S209" s="191"/>
      <c r="T209" s="191"/>
      <c r="U209" s="191"/>
      <c r="V209" s="191"/>
      <c r="W209" s="191"/>
      <c r="X209" s="191"/>
      <c r="Y209" s="191"/>
      <c r="Z209" s="191"/>
      <c r="AA209" s="191"/>
      <c r="AB209" s="192"/>
      <c r="AC209" s="179" t="s">
        <v>527</v>
      </c>
      <c r="AD209" s="180"/>
      <c r="AE209" s="180"/>
      <c r="AF209" s="180"/>
      <c r="AG209" s="17"/>
      <c r="AH209" s="17"/>
      <c r="AI209" s="17"/>
      <c r="AJ209" s="17"/>
      <c r="AK209" s="17"/>
      <c r="AL209" s="17"/>
    </row>
    <row r="210" spans="1:38">
      <c r="A210" s="182" t="s">
        <v>335</v>
      </c>
      <c r="B210" s="197"/>
      <c r="C210" s="193" t="s">
        <v>528</v>
      </c>
      <c r="D210" s="194"/>
      <c r="E210" s="194"/>
      <c r="F210" s="194"/>
      <c r="G210" s="194"/>
      <c r="H210" s="194"/>
      <c r="I210" s="194"/>
      <c r="J210" s="194"/>
      <c r="K210" s="194"/>
      <c r="L210" s="194"/>
      <c r="M210" s="194"/>
      <c r="N210" s="194"/>
      <c r="O210" s="194"/>
      <c r="P210" s="194"/>
      <c r="Q210" s="194"/>
      <c r="R210" s="194"/>
      <c r="S210" s="194"/>
      <c r="T210" s="194"/>
      <c r="U210" s="194"/>
      <c r="V210" s="194"/>
      <c r="W210" s="194"/>
      <c r="X210" s="194"/>
      <c r="Y210" s="194"/>
      <c r="Z210" s="194"/>
      <c r="AA210" s="194"/>
      <c r="AB210" s="195"/>
      <c r="AC210" s="184" t="s">
        <v>529</v>
      </c>
      <c r="AD210" s="185"/>
      <c r="AE210" s="185"/>
      <c r="AF210" s="185"/>
      <c r="AG210" s="17">
        <f>AG207+AG204</f>
        <v>8627</v>
      </c>
      <c r="AH210" s="17">
        <f>AH207+AH204</f>
        <v>8627</v>
      </c>
      <c r="AI210" s="17">
        <f>AI207+AI204</f>
        <v>8656</v>
      </c>
      <c r="AJ210" s="17">
        <f>AJ207+AJ204</f>
        <v>9610</v>
      </c>
      <c r="AK210" s="17">
        <f>AK207+AK204</f>
        <v>9535</v>
      </c>
      <c r="AL210" s="17"/>
    </row>
    <row r="211" spans="1:38">
      <c r="A211" s="171" t="s">
        <v>338</v>
      </c>
      <c r="B211" s="196"/>
      <c r="C211" s="190" t="s">
        <v>530</v>
      </c>
      <c r="D211" s="191"/>
      <c r="E211" s="191"/>
      <c r="F211" s="191"/>
      <c r="G211" s="191"/>
      <c r="H211" s="191"/>
      <c r="I211" s="191"/>
      <c r="J211" s="191"/>
      <c r="K211" s="191"/>
      <c r="L211" s="191"/>
      <c r="M211" s="191"/>
      <c r="N211" s="191"/>
      <c r="O211" s="191"/>
      <c r="P211" s="191"/>
      <c r="Q211" s="191"/>
      <c r="R211" s="191"/>
      <c r="S211" s="191"/>
      <c r="T211" s="191"/>
      <c r="U211" s="191"/>
      <c r="V211" s="191"/>
      <c r="W211" s="191"/>
      <c r="X211" s="191"/>
      <c r="Y211" s="191"/>
      <c r="Z211" s="191"/>
      <c r="AA211" s="191"/>
      <c r="AB211" s="192"/>
      <c r="AC211" s="179" t="s">
        <v>531</v>
      </c>
      <c r="AD211" s="180"/>
      <c r="AE211" s="180"/>
      <c r="AF211" s="180"/>
      <c r="AG211" s="17"/>
      <c r="AH211" s="17"/>
      <c r="AI211" s="17"/>
      <c r="AJ211" s="17"/>
      <c r="AK211" s="17"/>
      <c r="AL211" s="17"/>
    </row>
    <row r="212" spans="1:38">
      <c r="A212" s="171" t="s">
        <v>341</v>
      </c>
      <c r="B212" s="196"/>
      <c r="C212" s="190" t="s">
        <v>532</v>
      </c>
      <c r="D212" s="191"/>
      <c r="E212" s="191"/>
      <c r="F212" s="191"/>
      <c r="G212" s="191"/>
      <c r="H212" s="191"/>
      <c r="I212" s="191"/>
      <c r="J212" s="191"/>
      <c r="K212" s="191"/>
      <c r="L212" s="191"/>
      <c r="M212" s="191"/>
      <c r="N212" s="191"/>
      <c r="O212" s="191"/>
      <c r="P212" s="191"/>
      <c r="Q212" s="191"/>
      <c r="R212" s="191"/>
      <c r="S212" s="191"/>
      <c r="T212" s="191"/>
      <c r="U212" s="191"/>
      <c r="V212" s="191"/>
      <c r="W212" s="191"/>
      <c r="X212" s="191"/>
      <c r="Y212" s="191"/>
      <c r="Z212" s="191"/>
      <c r="AA212" s="191"/>
      <c r="AB212" s="192"/>
      <c r="AC212" s="179" t="s">
        <v>533</v>
      </c>
      <c r="AD212" s="180"/>
      <c r="AE212" s="180"/>
      <c r="AF212" s="180"/>
      <c r="AG212" s="17"/>
      <c r="AH212" s="17"/>
      <c r="AI212" s="17"/>
      <c r="AJ212" s="17"/>
      <c r="AK212" s="17"/>
      <c r="AL212" s="17"/>
    </row>
    <row r="213" spans="1:38">
      <c r="A213" s="171" t="s">
        <v>344</v>
      </c>
      <c r="B213" s="196"/>
      <c r="C213" s="226" t="s">
        <v>534</v>
      </c>
      <c r="D213" s="227"/>
      <c r="E213" s="227"/>
      <c r="F213" s="227"/>
      <c r="G213" s="227"/>
      <c r="H213" s="227"/>
      <c r="I213" s="227"/>
      <c r="J213" s="227"/>
      <c r="K213" s="227"/>
      <c r="L213" s="227"/>
      <c r="M213" s="227"/>
      <c r="N213" s="227"/>
      <c r="O213" s="227"/>
      <c r="P213" s="227"/>
      <c r="Q213" s="227"/>
      <c r="R213" s="227"/>
      <c r="S213" s="227"/>
      <c r="T213" s="227"/>
      <c r="U213" s="227"/>
      <c r="V213" s="227"/>
      <c r="W213" s="227"/>
      <c r="X213" s="227"/>
      <c r="Y213" s="227"/>
      <c r="Z213" s="227"/>
      <c r="AA213" s="227"/>
      <c r="AB213" s="228"/>
      <c r="AC213" s="179" t="s">
        <v>535</v>
      </c>
      <c r="AD213" s="180"/>
      <c r="AE213" s="180"/>
      <c r="AF213" s="180"/>
      <c r="AG213" s="17"/>
      <c r="AH213" s="17"/>
      <c r="AI213" s="17"/>
      <c r="AJ213" s="17"/>
      <c r="AK213" s="17"/>
      <c r="AL213" s="17"/>
    </row>
    <row r="214" spans="1:38">
      <c r="A214" s="171" t="s">
        <v>347</v>
      </c>
      <c r="B214" s="196"/>
      <c r="C214" s="226" t="s">
        <v>536</v>
      </c>
      <c r="D214" s="227"/>
      <c r="E214" s="227"/>
      <c r="F214" s="227"/>
      <c r="G214" s="227"/>
      <c r="H214" s="227"/>
      <c r="I214" s="227"/>
      <c r="J214" s="227"/>
      <c r="K214" s="227"/>
      <c r="L214" s="227"/>
      <c r="M214" s="227"/>
      <c r="N214" s="227"/>
      <c r="O214" s="227"/>
      <c r="P214" s="227"/>
      <c r="Q214" s="227"/>
      <c r="R214" s="227"/>
      <c r="S214" s="227"/>
      <c r="T214" s="227"/>
      <c r="U214" s="227"/>
      <c r="V214" s="227"/>
      <c r="W214" s="227"/>
      <c r="X214" s="227"/>
      <c r="Y214" s="227"/>
      <c r="Z214" s="227"/>
      <c r="AA214" s="227"/>
      <c r="AB214" s="228"/>
      <c r="AC214" s="179" t="s">
        <v>537</v>
      </c>
      <c r="AD214" s="180"/>
      <c r="AE214" s="180"/>
      <c r="AF214" s="180"/>
      <c r="AG214" s="17"/>
      <c r="AH214" s="17"/>
      <c r="AI214" s="17"/>
      <c r="AJ214" s="17"/>
      <c r="AK214" s="17"/>
      <c r="AL214" s="17"/>
    </row>
    <row r="215" spans="1:38">
      <c r="A215" s="182" t="s">
        <v>350</v>
      </c>
      <c r="B215" s="197"/>
      <c r="C215" s="229" t="s">
        <v>538</v>
      </c>
      <c r="D215" s="230"/>
      <c r="E215" s="230"/>
      <c r="F215" s="230"/>
      <c r="G215" s="230"/>
      <c r="H215" s="230"/>
      <c r="I215" s="230"/>
      <c r="J215" s="230"/>
      <c r="K215" s="230"/>
      <c r="L215" s="230"/>
      <c r="M215" s="230"/>
      <c r="N215" s="230"/>
      <c r="O215" s="230"/>
      <c r="P215" s="230"/>
      <c r="Q215" s="230"/>
      <c r="R215" s="230"/>
      <c r="S215" s="230"/>
      <c r="T215" s="230"/>
      <c r="U215" s="230"/>
      <c r="V215" s="230"/>
      <c r="W215" s="230"/>
      <c r="X215" s="230"/>
      <c r="Y215" s="230"/>
      <c r="Z215" s="230"/>
      <c r="AA215" s="230"/>
      <c r="AB215" s="231"/>
      <c r="AC215" s="184" t="s">
        <v>539</v>
      </c>
      <c r="AD215" s="185"/>
      <c r="AE215" s="185"/>
      <c r="AF215" s="185"/>
      <c r="AG215" s="17"/>
      <c r="AH215" s="17"/>
      <c r="AI215" s="17"/>
      <c r="AJ215" s="17"/>
      <c r="AK215" s="17"/>
      <c r="AL215" s="17"/>
    </row>
    <row r="216" spans="1:38">
      <c r="A216" s="171" t="s">
        <v>353</v>
      </c>
      <c r="B216" s="196"/>
      <c r="C216" s="190" t="s">
        <v>540</v>
      </c>
      <c r="D216" s="191"/>
      <c r="E216" s="191"/>
      <c r="F216" s="191"/>
      <c r="G216" s="191"/>
      <c r="H216" s="191"/>
      <c r="I216" s="191"/>
      <c r="J216" s="191"/>
      <c r="K216" s="191"/>
      <c r="L216" s="191"/>
      <c r="M216" s="191"/>
      <c r="N216" s="191"/>
      <c r="O216" s="191"/>
      <c r="P216" s="191"/>
      <c r="Q216" s="191"/>
      <c r="R216" s="191"/>
      <c r="S216" s="191"/>
      <c r="T216" s="191"/>
      <c r="U216" s="191"/>
      <c r="V216" s="191"/>
      <c r="W216" s="191"/>
      <c r="X216" s="191"/>
      <c r="Y216" s="191"/>
      <c r="Z216" s="191"/>
      <c r="AA216" s="191"/>
      <c r="AB216" s="192"/>
      <c r="AC216" s="179" t="s">
        <v>541</v>
      </c>
      <c r="AD216" s="180"/>
      <c r="AE216" s="180"/>
      <c r="AF216" s="180"/>
      <c r="AG216" s="17"/>
      <c r="AH216" s="17"/>
      <c r="AI216" s="17"/>
      <c r="AJ216" s="17"/>
      <c r="AK216" s="17"/>
      <c r="AL216" s="17"/>
    </row>
    <row r="217" spans="1:38">
      <c r="A217" s="182" t="s">
        <v>356</v>
      </c>
      <c r="B217" s="197"/>
      <c r="C217" s="229" t="s">
        <v>542</v>
      </c>
      <c r="D217" s="230"/>
      <c r="E217" s="230"/>
      <c r="F217" s="230"/>
      <c r="G217" s="230"/>
      <c r="H217" s="230"/>
      <c r="I217" s="230"/>
      <c r="J217" s="230"/>
      <c r="K217" s="230"/>
      <c r="L217" s="230"/>
      <c r="M217" s="230"/>
      <c r="N217" s="230"/>
      <c r="O217" s="230"/>
      <c r="P217" s="230"/>
      <c r="Q217" s="230"/>
      <c r="R217" s="230"/>
      <c r="S217" s="230"/>
      <c r="T217" s="230"/>
      <c r="U217" s="230"/>
      <c r="V217" s="230"/>
      <c r="W217" s="230"/>
      <c r="X217" s="230"/>
      <c r="Y217" s="230"/>
      <c r="Z217" s="230"/>
      <c r="AA217" s="230"/>
      <c r="AB217" s="231"/>
      <c r="AC217" s="184" t="s">
        <v>543</v>
      </c>
      <c r="AD217" s="185"/>
      <c r="AE217" s="185"/>
      <c r="AF217" s="185"/>
      <c r="AG217" s="17">
        <f>AG210</f>
        <v>8627</v>
      </c>
      <c r="AH217" s="17">
        <f>AH210</f>
        <v>8627</v>
      </c>
      <c r="AI217" s="17">
        <f>AI210</f>
        <v>8656</v>
      </c>
      <c r="AJ217" s="17">
        <v>9610</v>
      </c>
      <c r="AK217" s="17">
        <f>AK210</f>
        <v>9535</v>
      </c>
      <c r="AL217" s="17"/>
    </row>
  </sheetData>
  <mergeCells count="614">
    <mergeCell ref="A213:B213"/>
    <mergeCell ref="C213:AB213"/>
    <mergeCell ref="AC213:AF213"/>
    <mergeCell ref="A214:B214"/>
    <mergeCell ref="C214:AB214"/>
    <mergeCell ref="AC214:AF214"/>
    <mergeCell ref="A217:B217"/>
    <mergeCell ref="C217:AB217"/>
    <mergeCell ref="AC217:AF217"/>
    <mergeCell ref="A215:B215"/>
    <mergeCell ref="C215:AB215"/>
    <mergeCell ref="AC215:AF215"/>
    <mergeCell ref="A216:B216"/>
    <mergeCell ref="C216:AB216"/>
    <mergeCell ref="AC216:AF216"/>
    <mergeCell ref="A210:B210"/>
    <mergeCell ref="C210:AB210"/>
    <mergeCell ref="AC210:AF210"/>
    <mergeCell ref="A211:B211"/>
    <mergeCell ref="C211:AB211"/>
    <mergeCell ref="AC211:AF211"/>
    <mergeCell ref="A212:B212"/>
    <mergeCell ref="C212:AB212"/>
    <mergeCell ref="AC212:AF212"/>
    <mergeCell ref="A207:B207"/>
    <mergeCell ref="C207:AB207"/>
    <mergeCell ref="AC207:AF207"/>
    <mergeCell ref="A208:B208"/>
    <mergeCell ref="C208:AB208"/>
    <mergeCell ref="AC208:AF208"/>
    <mergeCell ref="A209:B209"/>
    <mergeCell ref="C209:AB209"/>
    <mergeCell ref="AC209:AF209"/>
    <mergeCell ref="A204:B204"/>
    <mergeCell ref="C204:AB204"/>
    <mergeCell ref="AC204:AF204"/>
    <mergeCell ref="A205:B205"/>
    <mergeCell ref="C205:AB205"/>
    <mergeCell ref="AC205:AF205"/>
    <mergeCell ref="A206:B206"/>
    <mergeCell ref="C206:AB206"/>
    <mergeCell ref="AC206:AF206"/>
    <mergeCell ref="A201:B201"/>
    <mergeCell ref="C201:AB201"/>
    <mergeCell ref="AC201:AF201"/>
    <mergeCell ref="A202:B202"/>
    <mergeCell ref="C202:AB202"/>
    <mergeCell ref="AC202:AF202"/>
    <mergeCell ref="A203:B203"/>
    <mergeCell ref="C203:AB203"/>
    <mergeCell ref="AC203:AF203"/>
    <mergeCell ref="A198:B198"/>
    <mergeCell ref="C198:AB198"/>
    <mergeCell ref="AC198:AF198"/>
    <mergeCell ref="A199:B199"/>
    <mergeCell ref="C199:AB199"/>
    <mergeCell ref="AC199:AF199"/>
    <mergeCell ref="A200:B200"/>
    <mergeCell ref="C200:AB200"/>
    <mergeCell ref="AC200:AF200"/>
    <mergeCell ref="A195:B195"/>
    <mergeCell ref="C195:AB195"/>
    <mergeCell ref="AC195:AF195"/>
    <mergeCell ref="A196:B196"/>
    <mergeCell ref="C196:AB196"/>
    <mergeCell ref="AC196:AF196"/>
    <mergeCell ref="A197:B197"/>
    <mergeCell ref="C197:AB197"/>
    <mergeCell ref="AC197:AF197"/>
    <mergeCell ref="A191:B191"/>
    <mergeCell ref="C191:AB191"/>
    <mergeCell ref="C192:K192"/>
    <mergeCell ref="N192:V192"/>
    <mergeCell ref="Y192:AB192"/>
    <mergeCell ref="A193:B193"/>
    <mergeCell ref="C193:AB193"/>
    <mergeCell ref="AC193:AF193"/>
    <mergeCell ref="A194:B194"/>
    <mergeCell ref="C194:AB194"/>
    <mergeCell ref="AC194:AF194"/>
    <mergeCell ref="A188:B188"/>
    <mergeCell ref="C188:AB188"/>
    <mergeCell ref="AC188:AF188"/>
    <mergeCell ref="A189:B189"/>
    <mergeCell ref="C189:AB189"/>
    <mergeCell ref="AC189:AF189"/>
    <mergeCell ref="A190:B190"/>
    <mergeCell ref="C190:AB190"/>
    <mergeCell ref="AC190:AF190"/>
    <mergeCell ref="A185:B185"/>
    <mergeCell ref="C185:AB185"/>
    <mergeCell ref="AC185:AF185"/>
    <mergeCell ref="A186:B186"/>
    <mergeCell ref="C186:AB186"/>
    <mergeCell ref="AC186:AF186"/>
    <mergeCell ref="A187:B187"/>
    <mergeCell ref="C187:AB187"/>
    <mergeCell ref="AC187:AF187"/>
    <mergeCell ref="A182:B182"/>
    <mergeCell ref="C182:AB182"/>
    <mergeCell ref="AC182:AF182"/>
    <mergeCell ref="A183:B183"/>
    <mergeCell ref="C183:AB183"/>
    <mergeCell ref="AC183:AF183"/>
    <mergeCell ref="A184:B184"/>
    <mergeCell ref="C184:AB184"/>
    <mergeCell ref="AC184:AF184"/>
    <mergeCell ref="A179:B179"/>
    <mergeCell ref="C179:AB179"/>
    <mergeCell ref="AC179:AF179"/>
    <mergeCell ref="A180:B180"/>
    <mergeCell ref="C180:AB180"/>
    <mergeCell ref="AC180:AF180"/>
    <mergeCell ref="A181:B181"/>
    <mergeCell ref="C181:AB181"/>
    <mergeCell ref="AC181:AF181"/>
    <mergeCell ref="A176:B176"/>
    <mergeCell ref="C176:AB176"/>
    <mergeCell ref="AC176:AF176"/>
    <mergeCell ref="A177:B177"/>
    <mergeCell ref="C177:AB177"/>
    <mergeCell ref="AC177:AF177"/>
    <mergeCell ref="A178:B178"/>
    <mergeCell ref="C178:AB178"/>
    <mergeCell ref="AC178:AF178"/>
    <mergeCell ref="A173:B173"/>
    <mergeCell ref="C173:AB173"/>
    <mergeCell ref="AC173:AF173"/>
    <mergeCell ref="A174:B174"/>
    <mergeCell ref="C174:AB174"/>
    <mergeCell ref="AC174:AF174"/>
    <mergeCell ref="A175:B175"/>
    <mergeCell ref="C175:AB175"/>
    <mergeCell ref="AC175:AF175"/>
    <mergeCell ref="A170:B170"/>
    <mergeCell ref="C170:AB170"/>
    <mergeCell ref="AC170:AF170"/>
    <mergeCell ref="A171:B171"/>
    <mergeCell ref="C171:AB171"/>
    <mergeCell ref="AC171:AF171"/>
    <mergeCell ref="A172:B172"/>
    <mergeCell ref="C172:AB172"/>
    <mergeCell ref="AC172:AF172"/>
    <mergeCell ref="C166:K166"/>
    <mergeCell ref="A167:B167"/>
    <mergeCell ref="C167:AB167"/>
    <mergeCell ref="A168:B168"/>
    <mergeCell ref="C168:AB168"/>
    <mergeCell ref="AC168:AF168"/>
    <mergeCell ref="A169:B169"/>
    <mergeCell ref="C169:AB169"/>
    <mergeCell ref="AC169:AF169"/>
    <mergeCell ref="C157:K157"/>
    <mergeCell ref="C158:K158"/>
    <mergeCell ref="C159:K159"/>
    <mergeCell ref="C160:K160"/>
    <mergeCell ref="C161:K161"/>
    <mergeCell ref="C162:K162"/>
    <mergeCell ref="C163:K163"/>
    <mergeCell ref="C164:K164"/>
    <mergeCell ref="C165:K165"/>
    <mergeCell ref="A154:B154"/>
    <mergeCell ref="C154:AB154"/>
    <mergeCell ref="AC154:AF154"/>
    <mergeCell ref="A155:B155"/>
    <mergeCell ref="C155:AB155"/>
    <mergeCell ref="AC155:AF155"/>
    <mergeCell ref="A156:B156"/>
    <mergeCell ref="C156:AB156"/>
    <mergeCell ref="AC156:AF156"/>
    <mergeCell ref="A151:B151"/>
    <mergeCell ref="C151:AB151"/>
    <mergeCell ref="AC151:AF151"/>
    <mergeCell ref="A152:B152"/>
    <mergeCell ref="C152:AB152"/>
    <mergeCell ref="AC152:AF152"/>
    <mergeCell ref="A153:B153"/>
    <mergeCell ref="C153:AB153"/>
    <mergeCell ref="AC153:AF153"/>
    <mergeCell ref="A148:B148"/>
    <mergeCell ref="C148:AB148"/>
    <mergeCell ref="AC148:AF148"/>
    <mergeCell ref="A149:B149"/>
    <mergeCell ref="C149:AB149"/>
    <mergeCell ref="AC149:AF149"/>
    <mergeCell ref="A150:B150"/>
    <mergeCell ref="C150:AB150"/>
    <mergeCell ref="AC150:AF150"/>
    <mergeCell ref="A145:B145"/>
    <mergeCell ref="C145:AB145"/>
    <mergeCell ref="AC145:AF145"/>
    <mergeCell ref="A146:B146"/>
    <mergeCell ref="C146:AB146"/>
    <mergeCell ref="AC146:AF146"/>
    <mergeCell ref="A147:B147"/>
    <mergeCell ref="C147:AB147"/>
    <mergeCell ref="AC147:AF147"/>
    <mergeCell ref="A142:B142"/>
    <mergeCell ref="C142:AB142"/>
    <mergeCell ref="AC142:AF142"/>
    <mergeCell ref="A143:B143"/>
    <mergeCell ref="C143:AB143"/>
    <mergeCell ref="AC143:AF143"/>
    <mergeCell ref="A144:B144"/>
    <mergeCell ref="C144:AB144"/>
    <mergeCell ref="AC144:AF144"/>
    <mergeCell ref="A139:B139"/>
    <mergeCell ref="C139:AB139"/>
    <mergeCell ref="AC139:AF139"/>
    <mergeCell ref="A140:B140"/>
    <mergeCell ref="C140:AB140"/>
    <mergeCell ref="AC140:AF140"/>
    <mergeCell ref="A141:B141"/>
    <mergeCell ref="C141:AB141"/>
    <mergeCell ref="AC141:AF141"/>
    <mergeCell ref="A136:B136"/>
    <mergeCell ref="C136:AB136"/>
    <mergeCell ref="AC136:AF136"/>
    <mergeCell ref="A137:B137"/>
    <mergeCell ref="C137:AB137"/>
    <mergeCell ref="AC137:AF137"/>
    <mergeCell ref="A138:B138"/>
    <mergeCell ref="C138:AB138"/>
    <mergeCell ref="AC138:AF138"/>
    <mergeCell ref="A133:B133"/>
    <mergeCell ref="C133:AB133"/>
    <mergeCell ref="AC133:AF133"/>
    <mergeCell ref="A134:B134"/>
    <mergeCell ref="C134:AB134"/>
    <mergeCell ref="AC134:AF134"/>
    <mergeCell ref="A135:B135"/>
    <mergeCell ref="C135:AB135"/>
    <mergeCell ref="AC135:AF135"/>
    <mergeCell ref="A130:B130"/>
    <mergeCell ref="C130:AB130"/>
    <mergeCell ref="AC130:AF130"/>
    <mergeCell ref="A131:B131"/>
    <mergeCell ref="C131:AB131"/>
    <mergeCell ref="AC131:AF131"/>
    <mergeCell ref="A132:B132"/>
    <mergeCell ref="C132:AB132"/>
    <mergeCell ref="AC132:AF132"/>
    <mergeCell ref="A127:B127"/>
    <mergeCell ref="C127:AB127"/>
    <mergeCell ref="AC127:AF127"/>
    <mergeCell ref="A128:B128"/>
    <mergeCell ref="C128:AB128"/>
    <mergeCell ref="AC128:AF128"/>
    <mergeCell ref="A129:B129"/>
    <mergeCell ref="C129:AB129"/>
    <mergeCell ref="AC129:AF129"/>
    <mergeCell ref="A124:B124"/>
    <mergeCell ref="C124:AB124"/>
    <mergeCell ref="AC124:AF124"/>
    <mergeCell ref="A125:B125"/>
    <mergeCell ref="C125:AB125"/>
    <mergeCell ref="AC125:AF125"/>
    <mergeCell ref="A126:B126"/>
    <mergeCell ref="C126:AB126"/>
    <mergeCell ref="AC126:AF126"/>
    <mergeCell ref="A121:B121"/>
    <mergeCell ref="C121:AB121"/>
    <mergeCell ref="AC121:AF121"/>
    <mergeCell ref="A122:B122"/>
    <mergeCell ref="C122:AB122"/>
    <mergeCell ref="AC122:AF122"/>
    <mergeCell ref="A123:B123"/>
    <mergeCell ref="C123:AB123"/>
    <mergeCell ref="AC123:AF123"/>
    <mergeCell ref="A118:B118"/>
    <mergeCell ref="C118:AB118"/>
    <mergeCell ref="AC118:AF118"/>
    <mergeCell ref="A119:B119"/>
    <mergeCell ref="C119:AB119"/>
    <mergeCell ref="AC119:AF119"/>
    <mergeCell ref="A120:B120"/>
    <mergeCell ref="C120:AB120"/>
    <mergeCell ref="AC120:AF120"/>
    <mergeCell ref="A115:B115"/>
    <mergeCell ref="C115:AB115"/>
    <mergeCell ref="AC115:AF115"/>
    <mergeCell ref="A116:B116"/>
    <mergeCell ref="C116:AB116"/>
    <mergeCell ref="AC116:AF116"/>
    <mergeCell ref="A117:B117"/>
    <mergeCell ref="C117:AB117"/>
    <mergeCell ref="AC117:AF117"/>
    <mergeCell ref="A112:B112"/>
    <mergeCell ref="C112:AB112"/>
    <mergeCell ref="AC112:AF112"/>
    <mergeCell ref="A113:B113"/>
    <mergeCell ref="C113:AB113"/>
    <mergeCell ref="AC113:AF113"/>
    <mergeCell ref="A114:B114"/>
    <mergeCell ref="C114:AB114"/>
    <mergeCell ref="AC114:AF114"/>
    <mergeCell ref="A109:B109"/>
    <mergeCell ref="C109:AB109"/>
    <mergeCell ref="AC109:AF109"/>
    <mergeCell ref="A110:B110"/>
    <mergeCell ref="C110:AB110"/>
    <mergeCell ref="AC110:AF110"/>
    <mergeCell ref="A111:B111"/>
    <mergeCell ref="C111:AB111"/>
    <mergeCell ref="AC111:AF111"/>
    <mergeCell ref="A106:B106"/>
    <mergeCell ref="C106:AB106"/>
    <mergeCell ref="AC106:AF106"/>
    <mergeCell ref="A107:B107"/>
    <mergeCell ref="C107:AB107"/>
    <mergeCell ref="AC107:AF107"/>
    <mergeCell ref="A108:B108"/>
    <mergeCell ref="C108:AB108"/>
    <mergeCell ref="AC108:AF108"/>
    <mergeCell ref="A103:B103"/>
    <mergeCell ref="C103:AB103"/>
    <mergeCell ref="AC103:AF103"/>
    <mergeCell ref="A104:B104"/>
    <mergeCell ref="C104:AB104"/>
    <mergeCell ref="AC104:AF104"/>
    <mergeCell ref="A105:B105"/>
    <mergeCell ref="C105:AB105"/>
    <mergeCell ref="AC105:AF105"/>
    <mergeCell ref="A100:B100"/>
    <mergeCell ref="C100:AB100"/>
    <mergeCell ref="AC100:AF100"/>
    <mergeCell ref="A101:B101"/>
    <mergeCell ref="C101:AB101"/>
    <mergeCell ref="AC101:AF101"/>
    <mergeCell ref="A102:B102"/>
    <mergeCell ref="C102:AB102"/>
    <mergeCell ref="AC102:AF102"/>
    <mergeCell ref="C96:K96"/>
    <mergeCell ref="L96:T96"/>
    <mergeCell ref="U96:AB96"/>
    <mergeCell ref="C97:K97"/>
    <mergeCell ref="A98:B98"/>
    <mergeCell ref="C98:AB98"/>
    <mergeCell ref="AC98:AF98"/>
    <mergeCell ref="A99:B99"/>
    <mergeCell ref="C99:AB99"/>
    <mergeCell ref="AC99:AF99"/>
    <mergeCell ref="C93:K93"/>
    <mergeCell ref="L93:T93"/>
    <mergeCell ref="U93:AB93"/>
    <mergeCell ref="C94:K94"/>
    <mergeCell ref="L94:T94"/>
    <mergeCell ref="U94:AB94"/>
    <mergeCell ref="C95:K95"/>
    <mergeCell ref="L95:T95"/>
    <mergeCell ref="U95:AB95"/>
    <mergeCell ref="C90:K90"/>
    <mergeCell ref="L90:T90"/>
    <mergeCell ref="U90:AB90"/>
    <mergeCell ref="C91:K91"/>
    <mergeCell ref="L91:T91"/>
    <mergeCell ref="U91:AB91"/>
    <mergeCell ref="C92:K92"/>
    <mergeCell ref="L92:T92"/>
    <mergeCell ref="U92:AB92"/>
    <mergeCell ref="C87:K87"/>
    <mergeCell ref="L87:T87"/>
    <mergeCell ref="U87:AB87"/>
    <mergeCell ref="C88:K88"/>
    <mergeCell ref="L88:T88"/>
    <mergeCell ref="U88:AB88"/>
    <mergeCell ref="C89:K89"/>
    <mergeCell ref="L89:T89"/>
    <mergeCell ref="U89:AB89"/>
    <mergeCell ref="C84:K84"/>
    <mergeCell ref="L84:T84"/>
    <mergeCell ref="U84:AB84"/>
    <mergeCell ref="C85:K85"/>
    <mergeCell ref="L85:T85"/>
    <mergeCell ref="U85:AB85"/>
    <mergeCell ref="C86:K86"/>
    <mergeCell ref="L86:T86"/>
    <mergeCell ref="U86:AB86"/>
    <mergeCell ref="C81:K81"/>
    <mergeCell ref="L81:T81"/>
    <mergeCell ref="U81:AB81"/>
    <mergeCell ref="C82:K82"/>
    <mergeCell ref="L82:T82"/>
    <mergeCell ref="U82:AB82"/>
    <mergeCell ref="C83:K83"/>
    <mergeCell ref="L83:T83"/>
    <mergeCell ref="U83:AB83"/>
    <mergeCell ref="C78:K78"/>
    <mergeCell ref="L78:T78"/>
    <mergeCell ref="U78:AB78"/>
    <mergeCell ref="C79:K79"/>
    <mergeCell ref="L79:T79"/>
    <mergeCell ref="U79:AB79"/>
    <mergeCell ref="C80:K80"/>
    <mergeCell ref="L80:T80"/>
    <mergeCell ref="U80:AB80"/>
    <mergeCell ref="C75:K75"/>
    <mergeCell ref="L75:T75"/>
    <mergeCell ref="U75:AB75"/>
    <mergeCell ref="C76:K76"/>
    <mergeCell ref="L76:T76"/>
    <mergeCell ref="U76:AB76"/>
    <mergeCell ref="C77:K77"/>
    <mergeCell ref="L77:T77"/>
    <mergeCell ref="U77:AB77"/>
    <mergeCell ref="C72:K72"/>
    <mergeCell ref="L72:T72"/>
    <mergeCell ref="U72:AB72"/>
    <mergeCell ref="C73:K73"/>
    <mergeCell ref="L73:T73"/>
    <mergeCell ref="U73:AB73"/>
    <mergeCell ref="C74:K74"/>
    <mergeCell ref="L74:T74"/>
    <mergeCell ref="U74:AB74"/>
    <mergeCell ref="C69:K69"/>
    <mergeCell ref="L69:T69"/>
    <mergeCell ref="U69:AB69"/>
    <mergeCell ref="C70:K70"/>
    <mergeCell ref="L70:T70"/>
    <mergeCell ref="U70:AB70"/>
    <mergeCell ref="C71:K71"/>
    <mergeCell ref="L71:T71"/>
    <mergeCell ref="U71:AB71"/>
    <mergeCell ref="C66:K66"/>
    <mergeCell ref="L66:T66"/>
    <mergeCell ref="U66:AB66"/>
    <mergeCell ref="C67:K67"/>
    <mergeCell ref="L67:T67"/>
    <mergeCell ref="U67:AB67"/>
    <mergeCell ref="C68:K68"/>
    <mergeCell ref="L68:T68"/>
    <mergeCell ref="U68:AB68"/>
    <mergeCell ref="C63:K63"/>
    <mergeCell ref="L63:T63"/>
    <mergeCell ref="U63:AB63"/>
    <mergeCell ref="C64:K64"/>
    <mergeCell ref="L64:T64"/>
    <mergeCell ref="U64:AB64"/>
    <mergeCell ref="C65:K65"/>
    <mergeCell ref="L65:T65"/>
    <mergeCell ref="U65:AB65"/>
    <mergeCell ref="C60:K60"/>
    <mergeCell ref="L60:T60"/>
    <mergeCell ref="U60:AB60"/>
    <mergeCell ref="C61:K61"/>
    <mergeCell ref="L61:T61"/>
    <mergeCell ref="U61:AB61"/>
    <mergeCell ref="C62:K62"/>
    <mergeCell ref="L62:T62"/>
    <mergeCell ref="U62:AB62"/>
    <mergeCell ref="C57:K57"/>
    <mergeCell ref="L57:T57"/>
    <mergeCell ref="U57:AB57"/>
    <mergeCell ref="C58:K58"/>
    <mergeCell ref="L58:T58"/>
    <mergeCell ref="U58:AB58"/>
    <mergeCell ref="C59:K59"/>
    <mergeCell ref="L59:T59"/>
    <mergeCell ref="U59:AB59"/>
    <mergeCell ref="C54:K54"/>
    <mergeCell ref="L54:T54"/>
    <mergeCell ref="U54:AB54"/>
    <mergeCell ref="C55:K55"/>
    <mergeCell ref="L55:T55"/>
    <mergeCell ref="U55:AB55"/>
    <mergeCell ref="C56:K56"/>
    <mergeCell ref="L56:T56"/>
    <mergeCell ref="U56:AB56"/>
    <mergeCell ref="C51:K51"/>
    <mergeCell ref="L51:T51"/>
    <mergeCell ref="U51:AB51"/>
    <mergeCell ref="C52:K52"/>
    <mergeCell ref="L52:T52"/>
    <mergeCell ref="U52:AB52"/>
    <mergeCell ref="C53:K53"/>
    <mergeCell ref="L53:T53"/>
    <mergeCell ref="U53:AB53"/>
    <mergeCell ref="C48:K48"/>
    <mergeCell ref="L48:T48"/>
    <mergeCell ref="U48:AB48"/>
    <mergeCell ref="C49:K49"/>
    <mergeCell ref="L49:T49"/>
    <mergeCell ref="U49:AB49"/>
    <mergeCell ref="C50:K50"/>
    <mergeCell ref="L50:T50"/>
    <mergeCell ref="U50:AB50"/>
    <mergeCell ref="C45:K45"/>
    <mergeCell ref="L45:T45"/>
    <mergeCell ref="U45:AB45"/>
    <mergeCell ref="C46:K46"/>
    <mergeCell ref="L46:T46"/>
    <mergeCell ref="U46:AB46"/>
    <mergeCell ref="C47:K47"/>
    <mergeCell ref="L47:T47"/>
    <mergeCell ref="U47:AB47"/>
    <mergeCell ref="C42:K42"/>
    <mergeCell ref="L42:T42"/>
    <mergeCell ref="U42:AB42"/>
    <mergeCell ref="C43:K43"/>
    <mergeCell ref="L43:T43"/>
    <mergeCell ref="U43:AB43"/>
    <mergeCell ref="C44:K44"/>
    <mergeCell ref="L44:T44"/>
    <mergeCell ref="U44:AB44"/>
    <mergeCell ref="C39:K39"/>
    <mergeCell ref="L39:T39"/>
    <mergeCell ref="U39:AB39"/>
    <mergeCell ref="C40:K40"/>
    <mergeCell ref="L40:T40"/>
    <mergeCell ref="U40:AB40"/>
    <mergeCell ref="C41:K41"/>
    <mergeCell ref="L41:T41"/>
    <mergeCell ref="U41:AB41"/>
    <mergeCell ref="C36:K36"/>
    <mergeCell ref="L36:T36"/>
    <mergeCell ref="U36:AB36"/>
    <mergeCell ref="C37:K37"/>
    <mergeCell ref="L37:T37"/>
    <mergeCell ref="U37:AB37"/>
    <mergeCell ref="C38:K38"/>
    <mergeCell ref="L38:T38"/>
    <mergeCell ref="U38:AB38"/>
    <mergeCell ref="C33:K33"/>
    <mergeCell ref="L33:T33"/>
    <mergeCell ref="U33:AB33"/>
    <mergeCell ref="C34:K34"/>
    <mergeCell ref="L34:T34"/>
    <mergeCell ref="U34:AB34"/>
    <mergeCell ref="C35:K35"/>
    <mergeCell ref="L35:T35"/>
    <mergeCell ref="U35:AB35"/>
    <mergeCell ref="C30:K30"/>
    <mergeCell ref="L30:T30"/>
    <mergeCell ref="U30:AB30"/>
    <mergeCell ref="C31:K31"/>
    <mergeCell ref="L31:T31"/>
    <mergeCell ref="U31:AB31"/>
    <mergeCell ref="C32:K32"/>
    <mergeCell ref="L32:T32"/>
    <mergeCell ref="U32:AB32"/>
    <mergeCell ref="C27:K27"/>
    <mergeCell ref="L27:T27"/>
    <mergeCell ref="U27:AB27"/>
    <mergeCell ref="C28:K28"/>
    <mergeCell ref="L28:T28"/>
    <mergeCell ref="U28:AB28"/>
    <mergeCell ref="C29:K29"/>
    <mergeCell ref="L29:T29"/>
    <mergeCell ref="U29:AB29"/>
    <mergeCell ref="C24:K24"/>
    <mergeCell ref="L24:T24"/>
    <mergeCell ref="U24:AB24"/>
    <mergeCell ref="C25:K25"/>
    <mergeCell ref="L25:T25"/>
    <mergeCell ref="U25:AB25"/>
    <mergeCell ref="C26:K26"/>
    <mergeCell ref="L26:T26"/>
    <mergeCell ref="U26:AB26"/>
    <mergeCell ref="C21:K21"/>
    <mergeCell ref="L21:T21"/>
    <mergeCell ref="U21:AB21"/>
    <mergeCell ref="C22:K22"/>
    <mergeCell ref="L22:T22"/>
    <mergeCell ref="U22:AB22"/>
    <mergeCell ref="C23:K23"/>
    <mergeCell ref="L23:T23"/>
    <mergeCell ref="U23:AB23"/>
    <mergeCell ref="C18:K18"/>
    <mergeCell ref="L18:T18"/>
    <mergeCell ref="U18:AB18"/>
    <mergeCell ref="C19:K19"/>
    <mergeCell ref="L19:T19"/>
    <mergeCell ref="U19:AB19"/>
    <mergeCell ref="C20:K20"/>
    <mergeCell ref="L20:T20"/>
    <mergeCell ref="U20:AB20"/>
    <mergeCell ref="C15:K15"/>
    <mergeCell ref="L15:T15"/>
    <mergeCell ref="U15:AB15"/>
    <mergeCell ref="C16:K16"/>
    <mergeCell ref="L16:T16"/>
    <mergeCell ref="U16:AB16"/>
    <mergeCell ref="C17:K17"/>
    <mergeCell ref="L17:T17"/>
    <mergeCell ref="U17:AB17"/>
    <mergeCell ref="C12:K12"/>
    <mergeCell ref="L12:T12"/>
    <mergeCell ref="U12:AB12"/>
    <mergeCell ref="C13:K13"/>
    <mergeCell ref="L13:T13"/>
    <mergeCell ref="U13:AB13"/>
    <mergeCell ref="C14:K14"/>
    <mergeCell ref="L14:T14"/>
    <mergeCell ref="U14:AB14"/>
    <mergeCell ref="C9:K9"/>
    <mergeCell ref="L9:T9"/>
    <mergeCell ref="U9:AB9"/>
    <mergeCell ref="C10:K10"/>
    <mergeCell ref="L10:T10"/>
    <mergeCell ref="U10:AB10"/>
    <mergeCell ref="C11:K11"/>
    <mergeCell ref="L11:T11"/>
    <mergeCell ref="U11:AB11"/>
    <mergeCell ref="A1:AL1"/>
    <mergeCell ref="A4:B4"/>
    <mergeCell ref="C4:AB4"/>
    <mergeCell ref="AC4:AF4"/>
    <mergeCell ref="C5:AB5"/>
    <mergeCell ref="AC5:AF5"/>
    <mergeCell ref="C6:K6"/>
    <mergeCell ref="C7:K7"/>
    <mergeCell ref="C8:K8"/>
    <mergeCell ref="L8:T8"/>
    <mergeCell ref="U8:AB8"/>
  </mergeCells>
  <pageMargins left="0.75" right="0.75" top="1" bottom="1" header="0.5" footer="0.5"/>
  <pageSetup paperSize="9" scale="63" orientation="portrait" verticalDpi="0" r:id="rId1"/>
  <headerFooter alignWithMargins="0"/>
</worksheet>
</file>

<file path=xl/worksheets/sheet4.xml><?xml version="1.0" encoding="utf-8"?>
<worksheet xmlns="http://schemas.openxmlformats.org/spreadsheetml/2006/main" xmlns:r="http://schemas.openxmlformats.org/officeDocument/2006/relationships">
  <dimension ref="A3:D19"/>
  <sheetViews>
    <sheetView tabSelected="1" workbookViewId="0">
      <selection activeCell="C23" sqref="C23"/>
    </sheetView>
  </sheetViews>
  <sheetFormatPr defaultRowHeight="12.75"/>
  <cols>
    <col min="1" max="1" width="27.140625" customWidth="1"/>
    <col min="2" max="2" width="37.42578125" customWidth="1"/>
    <col min="3" max="3" width="33.7109375" customWidth="1"/>
  </cols>
  <sheetData>
    <row r="3" spans="1:4" ht="48" customHeight="1">
      <c r="A3" s="233" t="s">
        <v>710</v>
      </c>
      <c r="B3" s="233"/>
      <c r="C3" s="233"/>
      <c r="D3" s="156"/>
    </row>
    <row r="5" spans="1:4">
      <c r="A5" t="s">
        <v>711</v>
      </c>
    </row>
    <row r="7" spans="1:4">
      <c r="A7" s="145" t="s">
        <v>779</v>
      </c>
    </row>
    <row r="8" spans="1:4">
      <c r="A8" s="65" t="s">
        <v>712</v>
      </c>
      <c r="B8" s="65" t="s">
        <v>713</v>
      </c>
      <c r="C8" s="65" t="s">
        <v>714</v>
      </c>
    </row>
    <row r="9" spans="1:4">
      <c r="A9" s="65" t="s">
        <v>715</v>
      </c>
      <c r="B9" s="23">
        <v>19</v>
      </c>
      <c r="C9" s="23">
        <v>493</v>
      </c>
    </row>
    <row r="10" spans="1:4">
      <c r="A10" s="65" t="s">
        <v>716</v>
      </c>
      <c r="B10" s="23">
        <v>49</v>
      </c>
      <c r="C10" s="23">
        <v>1293</v>
      </c>
    </row>
    <row r="11" spans="1:4">
      <c r="A11" s="65" t="s">
        <v>554</v>
      </c>
      <c r="B11" s="23">
        <v>68</v>
      </c>
      <c r="C11" s="23">
        <v>1786</v>
      </c>
    </row>
    <row r="13" spans="1:4">
      <c r="A13" s="232" t="s">
        <v>717</v>
      </c>
      <c r="B13" s="232"/>
      <c r="C13" s="232"/>
      <c r="D13">
        <v>0</v>
      </c>
    </row>
    <row r="15" spans="1:4">
      <c r="A15" s="232" t="s">
        <v>718</v>
      </c>
      <c r="B15" s="232"/>
      <c r="C15" s="232"/>
      <c r="D15">
        <v>0</v>
      </c>
    </row>
    <row r="17" spans="1:4">
      <c r="A17" t="s">
        <v>719</v>
      </c>
      <c r="D17">
        <v>0</v>
      </c>
    </row>
    <row r="19" spans="1:4">
      <c r="A19" s="232" t="s">
        <v>720</v>
      </c>
      <c r="B19" s="232"/>
      <c r="C19" s="232"/>
      <c r="D19">
        <v>0</v>
      </c>
    </row>
  </sheetData>
  <mergeCells count="4">
    <mergeCell ref="A13:C13"/>
    <mergeCell ref="A15:C15"/>
    <mergeCell ref="A19:C19"/>
    <mergeCell ref="A3:D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R211"/>
  <sheetViews>
    <sheetView workbookViewId="0"/>
  </sheetViews>
  <sheetFormatPr defaultRowHeight="18"/>
  <cols>
    <col min="1" max="1" width="44.7109375" style="66" customWidth="1"/>
    <col min="2" max="2" width="4.42578125" style="67" customWidth="1"/>
    <col min="3" max="5" width="11.28515625" style="68" customWidth="1"/>
    <col min="6" max="6" width="14.7109375" style="69" hidden="1" customWidth="1"/>
    <col min="7" max="7" width="16.7109375" style="68" hidden="1" customWidth="1"/>
    <col min="8" max="8" width="19.5703125" style="68" hidden="1" customWidth="1"/>
    <col min="9" max="9" width="1.42578125" style="68" hidden="1" customWidth="1"/>
    <col min="10" max="10" width="0" style="68" hidden="1" customWidth="1"/>
    <col min="11" max="18" width="0" style="70" hidden="1" customWidth="1"/>
    <col min="19" max="16384" width="9.140625" style="70"/>
  </cols>
  <sheetData>
    <row r="1" spans="1:18">
      <c r="A1" s="66" t="s">
        <v>1609</v>
      </c>
    </row>
    <row r="2" spans="1:18" ht="35.25" customHeight="1">
      <c r="A2" s="234"/>
      <c r="B2" s="235"/>
      <c r="C2" s="235"/>
      <c r="D2" s="235"/>
      <c r="E2" s="235"/>
      <c r="F2" s="235"/>
      <c r="G2" s="235"/>
      <c r="H2" s="235"/>
      <c r="I2" s="71"/>
      <c r="J2" s="71"/>
      <c r="K2" s="71"/>
      <c r="L2" s="71"/>
      <c r="M2" s="71"/>
      <c r="N2" s="71"/>
      <c r="O2" s="71"/>
      <c r="P2" s="71"/>
      <c r="Q2" s="71"/>
      <c r="R2" s="71"/>
    </row>
    <row r="3" spans="1:18" ht="15.75">
      <c r="A3" s="236" t="s">
        <v>721</v>
      </c>
      <c r="B3" s="237"/>
      <c r="C3" s="237"/>
      <c r="D3" s="237"/>
      <c r="E3" s="237"/>
      <c r="F3" s="237"/>
      <c r="G3" s="237"/>
      <c r="H3" s="237"/>
      <c r="I3" s="72"/>
    </row>
    <row r="4" spans="1:18" ht="12.75">
      <c r="A4" s="238"/>
      <c r="B4" s="239"/>
      <c r="C4" s="239"/>
      <c r="D4" s="239"/>
      <c r="E4" s="239"/>
      <c r="F4" s="239"/>
      <c r="G4" s="239"/>
      <c r="H4" s="239"/>
      <c r="I4" s="72"/>
    </row>
    <row r="5" spans="1:18" ht="21" thickBot="1">
      <c r="A5" s="73"/>
      <c r="B5" s="74"/>
      <c r="C5" s="74"/>
      <c r="D5" s="74"/>
      <c r="E5" s="75"/>
      <c r="F5" s="76"/>
      <c r="G5" s="75"/>
      <c r="H5" s="75"/>
      <c r="I5" s="72"/>
    </row>
    <row r="6" spans="1:18" s="82" customFormat="1" ht="74.25" customHeight="1">
      <c r="A6" s="77" t="s">
        <v>557</v>
      </c>
      <c r="B6" s="78" t="s">
        <v>722</v>
      </c>
      <c r="C6" s="79" t="s">
        <v>723</v>
      </c>
      <c r="D6" s="79" t="s">
        <v>669</v>
      </c>
      <c r="E6" s="79" t="s">
        <v>668</v>
      </c>
      <c r="F6" s="240" t="s">
        <v>724</v>
      </c>
      <c r="G6" s="240" t="s">
        <v>725</v>
      </c>
      <c r="H6" s="242" t="s">
        <v>726</v>
      </c>
      <c r="I6" s="80"/>
      <c r="J6" s="81"/>
    </row>
    <row r="7" spans="1:18" s="82" customFormat="1" ht="28.5" customHeight="1" thickBot="1">
      <c r="A7" s="83"/>
      <c r="B7" s="84"/>
      <c r="C7" s="85">
        <v>385727</v>
      </c>
      <c r="D7" s="85">
        <v>649001</v>
      </c>
      <c r="E7" s="85">
        <v>806813</v>
      </c>
      <c r="F7" s="241"/>
      <c r="G7" s="241"/>
      <c r="H7" s="243"/>
      <c r="I7" s="80"/>
      <c r="J7" s="81"/>
    </row>
    <row r="8" spans="1:18">
      <c r="A8" s="86" t="s">
        <v>727</v>
      </c>
      <c r="B8" s="87"/>
      <c r="C8" s="86"/>
      <c r="D8" s="88"/>
      <c r="E8" s="89"/>
      <c r="F8" s="90"/>
      <c r="G8" s="88"/>
      <c r="H8" s="91"/>
      <c r="I8" s="72"/>
    </row>
    <row r="9" spans="1:18" s="100" customFormat="1" ht="32.25" customHeight="1">
      <c r="A9" s="92" t="s">
        <v>728</v>
      </c>
      <c r="B9" s="93" t="s">
        <v>284</v>
      </c>
      <c r="C9" s="94">
        <f>Önkormányzat!AK110</f>
        <v>276475</v>
      </c>
      <c r="D9" s="94">
        <v>0</v>
      </c>
      <c r="E9" s="94">
        <f>'Közös Hivatal'!AK110</f>
        <v>5308</v>
      </c>
      <c r="F9" s="95">
        <f t="shared" ref="F9:F24" si="0">SUM(C9:E9)</f>
        <v>281783</v>
      </c>
      <c r="G9" s="96">
        <v>207564</v>
      </c>
      <c r="H9" s="97">
        <f>G9*1.01</f>
        <v>209639.64</v>
      </c>
      <c r="I9" s="98"/>
      <c r="J9" s="99"/>
    </row>
    <row r="10" spans="1:18" s="100" customFormat="1" ht="23.25" customHeight="1">
      <c r="A10" s="92" t="s">
        <v>729</v>
      </c>
      <c r="B10" s="93" t="s">
        <v>287</v>
      </c>
      <c r="C10" s="94">
        <f>Önkormányzat!AK130</f>
        <v>68313</v>
      </c>
      <c r="D10" s="94"/>
      <c r="E10" s="94">
        <v>0</v>
      </c>
      <c r="F10" s="95">
        <f t="shared" si="0"/>
        <v>68313</v>
      </c>
      <c r="G10" s="96">
        <v>51490</v>
      </c>
      <c r="H10" s="97">
        <f t="shared" ref="G10:H12" si="1">G10*1.01</f>
        <v>52004.9</v>
      </c>
      <c r="I10" s="98"/>
      <c r="J10" s="99"/>
    </row>
    <row r="11" spans="1:18" s="100" customFormat="1" ht="32.25" customHeight="1">
      <c r="A11" s="92" t="s">
        <v>730</v>
      </c>
      <c r="B11" s="93" t="s">
        <v>290</v>
      </c>
      <c r="C11" s="94">
        <f>Önkormányzat!AK141</f>
        <v>38836</v>
      </c>
      <c r="D11" s="94">
        <f>'Művelődési Ház'!AK156</f>
        <v>342</v>
      </c>
      <c r="E11" s="94">
        <f>'Közös Hivatal'!AK141</f>
        <v>130</v>
      </c>
      <c r="F11" s="95">
        <f t="shared" si="0"/>
        <v>39308</v>
      </c>
      <c r="G11" s="96">
        <v>34507</v>
      </c>
      <c r="H11" s="97">
        <v>35035</v>
      </c>
      <c r="I11" s="98"/>
      <c r="J11" s="99"/>
    </row>
    <row r="12" spans="1:18" s="100" customFormat="1" ht="27" hidden="1" customHeight="1">
      <c r="A12" s="92" t="s">
        <v>731</v>
      </c>
      <c r="B12" s="93" t="s">
        <v>293</v>
      </c>
      <c r="C12" s="101"/>
      <c r="D12" s="96"/>
      <c r="E12" s="94"/>
      <c r="F12" s="95">
        <f t="shared" si="0"/>
        <v>0</v>
      </c>
      <c r="G12" s="96">
        <f t="shared" si="1"/>
        <v>0</v>
      </c>
      <c r="H12" s="97">
        <f t="shared" si="1"/>
        <v>0</v>
      </c>
      <c r="I12" s="98"/>
      <c r="J12" s="99"/>
    </row>
    <row r="13" spans="1:18" s="100" customFormat="1" ht="21" customHeight="1">
      <c r="A13" s="92" t="s">
        <v>732</v>
      </c>
      <c r="B13" s="102" t="s">
        <v>296</v>
      </c>
      <c r="C13" s="94">
        <f>Önkormányzat!AK208</f>
        <v>30223</v>
      </c>
      <c r="D13" s="94">
        <f>'Művelődési Ház'!AK217</f>
        <v>9535</v>
      </c>
      <c r="E13" s="94">
        <f>'Közös Hivatal'!AK215</f>
        <v>69077</v>
      </c>
      <c r="F13" s="95">
        <f t="shared" si="0"/>
        <v>108835</v>
      </c>
      <c r="G13" s="96">
        <v>92219</v>
      </c>
      <c r="H13" s="97">
        <v>94061</v>
      </c>
      <c r="I13" s="98"/>
      <c r="J13" s="99"/>
    </row>
    <row r="14" spans="1:18" s="100" customFormat="1" ht="21" hidden="1" customHeight="1">
      <c r="A14" s="92" t="s">
        <v>733</v>
      </c>
      <c r="B14" s="93" t="s">
        <v>299</v>
      </c>
      <c r="C14" s="101"/>
      <c r="D14" s="96"/>
      <c r="E14" s="94"/>
      <c r="F14" s="95">
        <f t="shared" si="0"/>
        <v>0</v>
      </c>
      <c r="G14" s="96">
        <f t="shared" ref="G14:H18" si="2">F14*1.05</f>
        <v>0</v>
      </c>
      <c r="H14" s="97">
        <f t="shared" si="2"/>
        <v>0</v>
      </c>
      <c r="I14" s="98"/>
      <c r="J14" s="99"/>
    </row>
    <row r="15" spans="1:18" s="100" customFormat="1" ht="21" hidden="1" customHeight="1">
      <c r="A15" s="92" t="s">
        <v>734</v>
      </c>
      <c r="B15" s="93" t="s">
        <v>302</v>
      </c>
      <c r="C15" s="101"/>
      <c r="D15" s="96"/>
      <c r="E15" s="94"/>
      <c r="F15" s="95">
        <f t="shared" si="0"/>
        <v>0</v>
      </c>
      <c r="G15" s="96">
        <f t="shared" si="2"/>
        <v>0</v>
      </c>
      <c r="H15" s="97">
        <f t="shared" si="2"/>
        <v>0</v>
      </c>
      <c r="I15" s="98"/>
      <c r="J15" s="99"/>
    </row>
    <row r="16" spans="1:18" s="100" customFormat="1" ht="21" hidden="1" customHeight="1">
      <c r="A16" s="92" t="s">
        <v>735</v>
      </c>
      <c r="B16" s="93" t="s">
        <v>305</v>
      </c>
      <c r="C16" s="101">
        <v>0</v>
      </c>
      <c r="D16" s="94"/>
      <c r="E16" s="94"/>
      <c r="F16" s="95">
        <f t="shared" si="0"/>
        <v>0</v>
      </c>
      <c r="G16" s="96">
        <f t="shared" si="2"/>
        <v>0</v>
      </c>
      <c r="H16" s="97">
        <f t="shared" si="2"/>
        <v>0</v>
      </c>
      <c r="I16" s="98"/>
      <c r="J16" s="99"/>
    </row>
    <row r="17" spans="1:10" s="100" customFormat="1" ht="21" hidden="1" customHeight="1">
      <c r="A17" s="92" t="s">
        <v>736</v>
      </c>
      <c r="B17" s="93" t="s">
        <v>308</v>
      </c>
      <c r="C17" s="101"/>
      <c r="D17" s="96"/>
      <c r="E17" s="94"/>
      <c r="F17" s="95">
        <f t="shared" si="0"/>
        <v>0</v>
      </c>
      <c r="G17" s="96">
        <f t="shared" si="2"/>
        <v>0</v>
      </c>
      <c r="H17" s="97">
        <f t="shared" si="2"/>
        <v>0</v>
      </c>
      <c r="I17" s="98"/>
      <c r="J17" s="99"/>
    </row>
    <row r="18" spans="1:10" s="100" customFormat="1" ht="21" hidden="1" customHeight="1">
      <c r="A18" s="92" t="s">
        <v>737</v>
      </c>
      <c r="B18" s="93" t="s">
        <v>311</v>
      </c>
      <c r="C18" s="101"/>
      <c r="D18" s="96"/>
      <c r="E18" s="94"/>
      <c r="F18" s="95">
        <f t="shared" si="0"/>
        <v>0</v>
      </c>
      <c r="G18" s="96">
        <f t="shared" si="2"/>
        <v>0</v>
      </c>
      <c r="H18" s="97">
        <f t="shared" si="2"/>
        <v>0</v>
      </c>
      <c r="I18" s="98"/>
      <c r="J18" s="99"/>
    </row>
    <row r="19" spans="1:10" s="100" customFormat="1" ht="22.5" customHeight="1">
      <c r="A19" s="103" t="s">
        <v>738</v>
      </c>
      <c r="B19" s="104" t="s">
        <v>314</v>
      </c>
      <c r="C19" s="105">
        <f>SUM(C9:C18)</f>
        <v>413847</v>
      </c>
      <c r="D19" s="105">
        <f>SUM(D9:D18)</f>
        <v>9877</v>
      </c>
      <c r="E19" s="105">
        <f>SUM(E9:E18)</f>
        <v>74515</v>
      </c>
      <c r="F19" s="106">
        <f t="shared" si="0"/>
        <v>498239</v>
      </c>
      <c r="G19" s="107">
        <f>SUM(G9:G18)</f>
        <v>385780</v>
      </c>
      <c r="H19" s="108">
        <f>SUM(H9:H18)</f>
        <v>390740.54000000004</v>
      </c>
      <c r="I19" s="98"/>
      <c r="J19" s="99"/>
    </row>
    <row r="20" spans="1:10" s="100" customFormat="1" ht="21" customHeight="1">
      <c r="A20" s="92" t="s">
        <v>739</v>
      </c>
      <c r="B20" s="102" t="s">
        <v>317</v>
      </c>
      <c r="C20" s="94">
        <f>Önkormányzat!AK25</f>
        <v>45307</v>
      </c>
      <c r="D20" s="94">
        <f>'Művelődési Ház'!AK25</f>
        <v>4182</v>
      </c>
      <c r="E20" s="94">
        <f>'Közös Hivatal'!AK25</f>
        <v>50637</v>
      </c>
      <c r="F20" s="95">
        <f t="shared" si="0"/>
        <v>100126</v>
      </c>
      <c r="G20" s="96">
        <v>80284</v>
      </c>
      <c r="H20" s="96">
        <f>G20*1.01</f>
        <v>81086.84</v>
      </c>
      <c r="I20" s="98"/>
      <c r="J20" s="99"/>
    </row>
    <row r="21" spans="1:10" s="100" customFormat="1" ht="21" customHeight="1">
      <c r="A21" s="92" t="s">
        <v>740</v>
      </c>
      <c r="B21" s="109" t="s">
        <v>320</v>
      </c>
      <c r="C21" s="94">
        <f>Önkormányzat!AK26</f>
        <v>8741</v>
      </c>
      <c r="D21" s="94">
        <f>'Művelődési Ház'!AK26</f>
        <v>945</v>
      </c>
      <c r="E21" s="94">
        <f>'Közös Hivatal'!AK26</f>
        <v>13248</v>
      </c>
      <c r="F21" s="95">
        <f t="shared" si="0"/>
        <v>22934</v>
      </c>
      <c r="G21" s="96">
        <v>21631</v>
      </c>
      <c r="H21" s="96">
        <f>G21*1.01</f>
        <v>21847.31</v>
      </c>
      <c r="I21" s="98"/>
      <c r="J21" s="99"/>
    </row>
    <row r="22" spans="1:10" s="100" customFormat="1" ht="21.75" customHeight="1">
      <c r="A22" s="92" t="s">
        <v>741</v>
      </c>
      <c r="B22" s="110" t="s">
        <v>323</v>
      </c>
      <c r="C22" s="94">
        <f>Önkormányzat!AK51</f>
        <v>85434</v>
      </c>
      <c r="D22" s="94">
        <f>'Művelődési Ház'!AK51</f>
        <v>4635</v>
      </c>
      <c r="E22" s="94">
        <f>'Közös Hivatal'!AK51</f>
        <v>4894</v>
      </c>
      <c r="F22" s="95">
        <f t="shared" si="0"/>
        <v>94963</v>
      </c>
      <c r="G22" s="96">
        <v>70530</v>
      </c>
      <c r="H22" s="96">
        <v>71236</v>
      </c>
      <c r="I22" s="98"/>
      <c r="J22" s="99"/>
    </row>
    <row r="23" spans="1:10" s="100" customFormat="1" ht="21" customHeight="1">
      <c r="A23" s="92" t="s">
        <v>742</v>
      </c>
      <c r="B23" s="111" t="s">
        <v>326</v>
      </c>
      <c r="C23" s="94">
        <f>Önkormányzat!AK60</f>
        <v>3894</v>
      </c>
      <c r="D23" s="94"/>
      <c r="E23" s="94">
        <f>'Közös Hivatal'!AK60</f>
        <v>5635</v>
      </c>
      <c r="F23" s="95">
        <f t="shared" si="0"/>
        <v>9529</v>
      </c>
      <c r="G23" s="96">
        <v>10839</v>
      </c>
      <c r="H23" s="96">
        <v>10948</v>
      </c>
      <c r="I23" s="99"/>
      <c r="J23" s="99"/>
    </row>
    <row r="24" spans="1:10" s="100" customFormat="1" ht="21" customHeight="1">
      <c r="A24" s="92" t="s">
        <v>743</v>
      </c>
      <c r="B24" s="93">
        <v>16</v>
      </c>
      <c r="C24" s="94">
        <f>Önkormányzat!AK73</f>
        <v>150888</v>
      </c>
      <c r="D24" s="94"/>
      <c r="E24" s="94"/>
      <c r="F24" s="95">
        <f t="shared" si="0"/>
        <v>150888</v>
      </c>
      <c r="G24" s="96">
        <v>118544</v>
      </c>
      <c r="H24" s="96">
        <v>120120</v>
      </c>
      <c r="I24" s="99"/>
      <c r="J24" s="99"/>
    </row>
    <row r="25" spans="1:10" s="100" customFormat="1" ht="21" hidden="1" customHeight="1">
      <c r="A25" s="92" t="s">
        <v>744</v>
      </c>
      <c r="B25" s="93">
        <v>17</v>
      </c>
      <c r="C25" s="101">
        <v>0</v>
      </c>
      <c r="D25" s="96"/>
      <c r="E25" s="94"/>
      <c r="F25" s="95">
        <v>8100</v>
      </c>
      <c r="G25" s="96">
        <v>9788</v>
      </c>
      <c r="H25" s="96">
        <v>10277</v>
      </c>
      <c r="I25" s="98"/>
      <c r="J25" s="99"/>
    </row>
    <row r="26" spans="1:10" s="100" customFormat="1" ht="21" customHeight="1">
      <c r="A26" s="92" t="s">
        <v>745</v>
      </c>
      <c r="B26" s="102" t="s">
        <v>335</v>
      </c>
      <c r="C26" s="101">
        <f>Önkormányzat!AK181</f>
        <v>75780</v>
      </c>
      <c r="D26" s="96"/>
      <c r="E26" s="94"/>
      <c r="F26" s="95">
        <f t="shared" ref="F26:F31" si="3">SUM(C26:E26)</f>
        <v>75780</v>
      </c>
      <c r="G26" s="96">
        <f>F26*1.01</f>
        <v>76537.8</v>
      </c>
      <c r="H26" s="96">
        <f>G26*1.01</f>
        <v>77303.178</v>
      </c>
      <c r="I26" s="98"/>
      <c r="J26" s="99"/>
    </row>
    <row r="27" spans="1:10" s="100" customFormat="1" ht="21" hidden="1" customHeight="1">
      <c r="A27" s="92" t="s">
        <v>746</v>
      </c>
      <c r="B27" s="102" t="s">
        <v>338</v>
      </c>
      <c r="C27" s="101"/>
      <c r="D27" s="96"/>
      <c r="E27" s="94"/>
      <c r="F27" s="95">
        <f t="shared" si="3"/>
        <v>0</v>
      </c>
      <c r="G27" s="96">
        <f t="shared" ref="G27:H31" si="4">F27*1.05</f>
        <v>0</v>
      </c>
      <c r="H27" s="96">
        <f t="shared" si="4"/>
        <v>0</v>
      </c>
      <c r="I27" s="98"/>
      <c r="J27" s="99"/>
    </row>
    <row r="28" spans="1:10" s="100" customFormat="1" ht="21" hidden="1" customHeight="1">
      <c r="A28" s="92" t="s">
        <v>747</v>
      </c>
      <c r="B28" s="102" t="s">
        <v>341</v>
      </c>
      <c r="C28" s="101"/>
      <c r="D28" s="96"/>
      <c r="E28" s="94"/>
      <c r="F28" s="95">
        <f t="shared" si="3"/>
        <v>0</v>
      </c>
      <c r="G28" s="96">
        <f t="shared" si="4"/>
        <v>0</v>
      </c>
      <c r="H28" s="96">
        <f t="shared" si="4"/>
        <v>0</v>
      </c>
      <c r="I28" s="98"/>
      <c r="J28" s="99"/>
    </row>
    <row r="29" spans="1:10" s="100" customFormat="1" ht="21" hidden="1" customHeight="1">
      <c r="A29" s="92" t="s">
        <v>748</v>
      </c>
      <c r="B29" s="102" t="s">
        <v>344</v>
      </c>
      <c r="C29" s="101"/>
      <c r="D29" s="96"/>
      <c r="E29" s="94"/>
      <c r="F29" s="95">
        <f t="shared" si="3"/>
        <v>0</v>
      </c>
      <c r="G29" s="96">
        <f t="shared" si="4"/>
        <v>0</v>
      </c>
      <c r="H29" s="96">
        <f t="shared" si="4"/>
        <v>0</v>
      </c>
      <c r="I29" s="98"/>
      <c r="J29" s="99"/>
    </row>
    <row r="30" spans="1:10" s="100" customFormat="1" ht="21" hidden="1" customHeight="1">
      <c r="A30" s="92" t="s">
        <v>749</v>
      </c>
      <c r="B30" s="102" t="s">
        <v>347</v>
      </c>
      <c r="C30" s="101"/>
      <c r="D30" s="96"/>
      <c r="E30" s="94"/>
      <c r="F30" s="95">
        <f t="shared" si="3"/>
        <v>0</v>
      </c>
      <c r="G30" s="96">
        <f t="shared" si="4"/>
        <v>0</v>
      </c>
      <c r="H30" s="96">
        <f t="shared" si="4"/>
        <v>0</v>
      </c>
      <c r="I30" s="98"/>
      <c r="J30" s="99"/>
    </row>
    <row r="31" spans="1:10" s="100" customFormat="1" ht="21" hidden="1" customHeight="1">
      <c r="A31" s="92" t="s">
        <v>750</v>
      </c>
      <c r="B31" s="102" t="s">
        <v>350</v>
      </c>
      <c r="C31" s="101">
        <v>0</v>
      </c>
      <c r="D31" s="96">
        <v>0</v>
      </c>
      <c r="E31" s="94"/>
      <c r="F31" s="95">
        <f t="shared" si="3"/>
        <v>0</v>
      </c>
      <c r="G31" s="96">
        <f t="shared" si="4"/>
        <v>0</v>
      </c>
      <c r="H31" s="96">
        <f t="shared" si="4"/>
        <v>0</v>
      </c>
      <c r="I31" s="98"/>
      <c r="J31" s="99"/>
    </row>
    <row r="32" spans="1:10" s="100" customFormat="1" ht="27" customHeight="1">
      <c r="A32" s="112" t="s">
        <v>751</v>
      </c>
      <c r="B32" s="113" t="s">
        <v>353</v>
      </c>
      <c r="C32" s="114">
        <f>C26+C24+C23+C22+C21+C20</f>
        <v>370044</v>
      </c>
      <c r="D32" s="114">
        <f>SUM(D20:D31)</f>
        <v>9762</v>
      </c>
      <c r="E32" s="115">
        <f>SUM(E20:E31)</f>
        <v>74414</v>
      </c>
      <c r="F32" s="116">
        <f>SUM(F20:F31)-F25</f>
        <v>454220</v>
      </c>
      <c r="G32" s="116">
        <f>G20+G21+G22+G23+G24+G26</f>
        <v>378365.8</v>
      </c>
      <c r="H32" s="116">
        <f>SUM(H20:H31)-H25</f>
        <v>382541.32800000004</v>
      </c>
      <c r="I32" s="98"/>
      <c r="J32" s="117">
        <f>C32-C19</f>
        <v>-43803</v>
      </c>
    </row>
    <row r="33" spans="1:10" s="100" customFormat="1" ht="24" customHeight="1">
      <c r="A33" s="118" t="s">
        <v>752</v>
      </c>
      <c r="B33" s="119"/>
      <c r="C33" s="120"/>
      <c r="D33" s="121"/>
      <c r="E33" s="122"/>
      <c r="F33" s="123"/>
      <c r="G33" s="119"/>
      <c r="H33" s="124"/>
      <c r="I33" s="98"/>
      <c r="J33" s="99"/>
    </row>
    <row r="34" spans="1:10" s="100" customFormat="1" ht="25.5" hidden="1" customHeight="1">
      <c r="A34" s="92" t="s">
        <v>418</v>
      </c>
      <c r="B34" s="109" t="s">
        <v>356</v>
      </c>
      <c r="C34" s="94">
        <v>0</v>
      </c>
      <c r="D34" s="94"/>
      <c r="E34" s="94"/>
      <c r="F34" s="95">
        <f t="shared" ref="F34:F45" si="5">SUM(C34:E34)</f>
        <v>0</v>
      </c>
      <c r="G34" s="96">
        <v>7817</v>
      </c>
      <c r="H34" s="97">
        <v>8210</v>
      </c>
      <c r="I34" s="98"/>
      <c r="J34" s="99"/>
    </row>
    <row r="35" spans="1:10" s="100" customFormat="1" ht="21" customHeight="1">
      <c r="A35" s="92" t="s">
        <v>753</v>
      </c>
      <c r="B35" s="102" t="s">
        <v>359</v>
      </c>
      <c r="C35" s="101">
        <f>Önkormányzat!AK147</f>
        <v>3460</v>
      </c>
      <c r="D35" s="96"/>
      <c r="E35" s="94"/>
      <c r="F35" s="95">
        <f t="shared" si="5"/>
        <v>3460</v>
      </c>
      <c r="G35" s="96"/>
      <c r="H35" s="97"/>
      <c r="I35" s="98"/>
      <c r="J35" s="99"/>
    </row>
    <row r="36" spans="1:10" s="100" customFormat="1" ht="21" customHeight="1">
      <c r="A36" s="92" t="s">
        <v>754</v>
      </c>
      <c r="B36" s="102" t="s">
        <v>362</v>
      </c>
      <c r="C36" s="101">
        <f>Önkormányzat!AK116</f>
        <v>2466</v>
      </c>
      <c r="D36" s="96"/>
      <c r="E36" s="94"/>
      <c r="F36" s="95">
        <f t="shared" si="5"/>
        <v>2466</v>
      </c>
      <c r="G36" s="96"/>
      <c r="H36" s="97"/>
      <c r="I36" s="98"/>
      <c r="J36" s="99"/>
    </row>
    <row r="37" spans="1:10" s="100" customFormat="1" ht="25.5" customHeight="1">
      <c r="A37" s="92" t="s">
        <v>755</v>
      </c>
      <c r="B37" s="102" t="s">
        <v>365</v>
      </c>
      <c r="C37" s="101">
        <f>Önkormányzat!AK155+Önkormányzat!AK151</f>
        <v>1468</v>
      </c>
      <c r="D37" s="96"/>
      <c r="E37" s="94"/>
      <c r="F37" s="95">
        <f t="shared" si="5"/>
        <v>1468</v>
      </c>
      <c r="G37" s="96"/>
      <c r="H37" s="97"/>
      <c r="I37" s="98"/>
      <c r="J37" s="99"/>
    </row>
    <row r="38" spans="1:10" s="100" customFormat="1" ht="21" hidden="1" customHeight="1">
      <c r="A38" s="92" t="s">
        <v>756</v>
      </c>
      <c r="B38" s="102" t="s">
        <v>368</v>
      </c>
      <c r="C38" s="101"/>
      <c r="D38" s="96"/>
      <c r="E38" s="94"/>
      <c r="F38" s="95">
        <f t="shared" si="5"/>
        <v>0</v>
      </c>
      <c r="G38" s="96"/>
      <c r="H38" s="97"/>
      <c r="I38" s="98"/>
      <c r="J38" s="99"/>
    </row>
    <row r="39" spans="1:10" s="100" customFormat="1" ht="21" hidden="1" customHeight="1">
      <c r="A39" s="92" t="s">
        <v>757</v>
      </c>
      <c r="B39" s="102" t="s">
        <v>371</v>
      </c>
      <c r="C39" s="101"/>
      <c r="D39" s="96"/>
      <c r="E39" s="94"/>
      <c r="F39" s="95">
        <f t="shared" si="5"/>
        <v>0</v>
      </c>
      <c r="G39" s="96"/>
      <c r="H39" s="97"/>
      <c r="I39" s="98"/>
      <c r="J39" s="99"/>
    </row>
    <row r="40" spans="1:10" s="100" customFormat="1" ht="21" hidden="1" customHeight="1">
      <c r="A40" s="92" t="s">
        <v>758</v>
      </c>
      <c r="B40" s="102" t="s">
        <v>374</v>
      </c>
      <c r="C40" s="101"/>
      <c r="D40" s="96"/>
      <c r="E40" s="94"/>
      <c r="F40" s="95">
        <f t="shared" si="5"/>
        <v>0</v>
      </c>
      <c r="G40" s="96"/>
      <c r="H40" s="97"/>
      <c r="I40" s="98"/>
      <c r="J40" s="99"/>
    </row>
    <row r="41" spans="1:10" s="100" customFormat="1" ht="21" hidden="1" customHeight="1">
      <c r="A41" s="92" t="s">
        <v>759</v>
      </c>
      <c r="B41" s="102" t="s">
        <v>377</v>
      </c>
      <c r="C41" s="101"/>
      <c r="D41" s="96"/>
      <c r="E41" s="94"/>
      <c r="F41" s="95">
        <f t="shared" si="5"/>
        <v>0</v>
      </c>
      <c r="G41" s="96"/>
      <c r="H41" s="97"/>
      <c r="I41" s="98"/>
      <c r="J41" s="99"/>
    </row>
    <row r="42" spans="1:10" s="100" customFormat="1" ht="21" hidden="1" customHeight="1">
      <c r="A42" s="92" t="s">
        <v>760</v>
      </c>
      <c r="B42" s="102" t="s">
        <v>380</v>
      </c>
      <c r="C42" s="101">
        <v>0</v>
      </c>
      <c r="D42" s="96"/>
      <c r="E42" s="94"/>
      <c r="F42" s="95">
        <f t="shared" si="5"/>
        <v>0</v>
      </c>
      <c r="G42" s="96">
        <v>0</v>
      </c>
      <c r="H42" s="97">
        <v>0</v>
      </c>
      <c r="I42" s="98"/>
      <c r="J42" s="99"/>
    </row>
    <row r="43" spans="1:10" s="100" customFormat="1" ht="21" hidden="1" customHeight="1">
      <c r="A43" s="92" t="s">
        <v>761</v>
      </c>
      <c r="B43" s="102" t="s">
        <v>383</v>
      </c>
      <c r="C43" s="101"/>
      <c r="D43" s="96"/>
      <c r="E43" s="94"/>
      <c r="F43" s="95">
        <f t="shared" si="5"/>
        <v>0</v>
      </c>
      <c r="G43" s="96"/>
      <c r="H43" s="97"/>
      <c r="I43" s="98"/>
      <c r="J43" s="99"/>
    </row>
    <row r="44" spans="1:10" s="100" customFormat="1" ht="21" hidden="1" customHeight="1">
      <c r="A44" s="92" t="s">
        <v>762</v>
      </c>
      <c r="B44" s="102" t="s">
        <v>386</v>
      </c>
      <c r="C44" s="101"/>
      <c r="D44" s="96"/>
      <c r="E44" s="94"/>
      <c r="F44" s="95">
        <f t="shared" si="5"/>
        <v>0</v>
      </c>
      <c r="G44" s="96"/>
      <c r="H44" s="97"/>
      <c r="I44" s="98"/>
      <c r="J44" s="99"/>
    </row>
    <row r="45" spans="1:10" s="100" customFormat="1" ht="27" hidden="1" customHeight="1">
      <c r="A45" s="92" t="s">
        <v>763</v>
      </c>
      <c r="B45" s="102" t="s">
        <v>389</v>
      </c>
      <c r="C45" s="101">
        <v>0</v>
      </c>
      <c r="D45" s="96"/>
      <c r="E45" s="94"/>
      <c r="F45" s="95">
        <f t="shared" si="5"/>
        <v>0</v>
      </c>
      <c r="G45" s="96"/>
      <c r="H45" s="97"/>
      <c r="I45" s="98"/>
      <c r="J45" s="99"/>
    </row>
    <row r="46" spans="1:10" s="100" customFormat="1" ht="33.75" customHeight="1">
      <c r="A46" s="103" t="s">
        <v>764</v>
      </c>
      <c r="B46" s="125" t="s">
        <v>392</v>
      </c>
      <c r="C46" s="105">
        <f t="shared" ref="C46:H46" si="6">SUM(C34:C45)</f>
        <v>7394</v>
      </c>
      <c r="D46" s="105">
        <f t="shared" si="6"/>
        <v>0</v>
      </c>
      <c r="E46" s="105">
        <f t="shared" si="6"/>
        <v>0</v>
      </c>
      <c r="F46" s="126">
        <f t="shared" si="6"/>
        <v>7394</v>
      </c>
      <c r="G46" s="107">
        <f t="shared" si="6"/>
        <v>7817</v>
      </c>
      <c r="H46" s="107">
        <f t="shared" si="6"/>
        <v>8210</v>
      </c>
      <c r="I46" s="98"/>
      <c r="J46" s="99"/>
    </row>
    <row r="47" spans="1:10" s="100" customFormat="1" ht="21" customHeight="1">
      <c r="A47" s="92" t="s">
        <v>765</v>
      </c>
      <c r="B47" s="127" t="s">
        <v>395</v>
      </c>
      <c r="C47" s="94">
        <f>Önkormányzat!AK81</f>
        <v>3628</v>
      </c>
      <c r="D47" s="94">
        <f>'Művelődési Ház'!AK81</f>
        <v>91</v>
      </c>
      <c r="E47" s="94"/>
      <c r="F47" s="95">
        <f t="shared" ref="F47:F57" si="7">SUM(C47:E47)</f>
        <v>3719</v>
      </c>
      <c r="G47" s="96"/>
      <c r="H47" s="97"/>
      <c r="I47" s="98"/>
      <c r="J47" s="99"/>
    </row>
    <row r="48" spans="1:10" s="100" customFormat="1" ht="21" customHeight="1">
      <c r="A48" s="92" t="s">
        <v>766</v>
      </c>
      <c r="B48" s="102" t="s">
        <v>398</v>
      </c>
      <c r="C48" s="94">
        <f>Önkormányzat!AK86</f>
        <v>18935</v>
      </c>
      <c r="D48" s="94"/>
      <c r="E48" s="94"/>
      <c r="F48" s="95">
        <f t="shared" si="7"/>
        <v>18935</v>
      </c>
      <c r="G48" s="96">
        <f>F48*1.01</f>
        <v>19124.349999999999</v>
      </c>
      <c r="H48" s="96">
        <f>G48*1.01</f>
        <v>19315.593499999999</v>
      </c>
      <c r="I48" s="98"/>
      <c r="J48" s="99"/>
    </row>
    <row r="49" spans="1:11" s="100" customFormat="1" ht="21" customHeight="1">
      <c r="A49" s="92" t="s">
        <v>767</v>
      </c>
      <c r="B49" s="102" t="s">
        <v>401</v>
      </c>
      <c r="C49" s="101">
        <v>0</v>
      </c>
      <c r="D49" s="96"/>
      <c r="E49" s="94"/>
      <c r="F49" s="95">
        <f t="shared" si="7"/>
        <v>0</v>
      </c>
      <c r="G49" s="96"/>
      <c r="H49" s="97"/>
      <c r="I49" s="98"/>
      <c r="J49" s="99"/>
    </row>
    <row r="50" spans="1:11" s="100" customFormat="1" ht="27" hidden="1" customHeight="1">
      <c r="A50" s="92" t="s">
        <v>768</v>
      </c>
      <c r="B50" s="102" t="s">
        <v>404</v>
      </c>
      <c r="C50" s="101">
        <v>0</v>
      </c>
      <c r="D50" s="96"/>
      <c r="E50" s="94"/>
      <c r="F50" s="95">
        <f t="shared" si="7"/>
        <v>0</v>
      </c>
      <c r="G50" s="96">
        <v>510</v>
      </c>
      <c r="H50" s="97">
        <v>515</v>
      </c>
      <c r="I50" s="98"/>
      <c r="J50" s="99"/>
    </row>
    <row r="51" spans="1:11" s="100" customFormat="1" ht="21" hidden="1" customHeight="1">
      <c r="A51" s="92" t="s">
        <v>769</v>
      </c>
      <c r="B51" s="102" t="s">
        <v>407</v>
      </c>
      <c r="C51" s="101"/>
      <c r="D51" s="96"/>
      <c r="E51" s="94"/>
      <c r="F51" s="95">
        <f t="shared" si="7"/>
        <v>0</v>
      </c>
      <c r="G51" s="96"/>
      <c r="H51" s="97"/>
      <c r="I51" s="98"/>
      <c r="J51" s="99"/>
    </row>
    <row r="52" spans="1:11" s="100" customFormat="1" ht="13.5" hidden="1" customHeight="1">
      <c r="A52" s="92" t="s">
        <v>770</v>
      </c>
      <c r="B52" s="102" t="s">
        <v>410</v>
      </c>
      <c r="C52" s="101"/>
      <c r="D52" s="96"/>
      <c r="E52" s="94"/>
      <c r="F52" s="95">
        <f t="shared" si="7"/>
        <v>0</v>
      </c>
      <c r="G52" s="96"/>
      <c r="H52" s="97"/>
      <c r="I52" s="98"/>
      <c r="J52" s="99"/>
    </row>
    <row r="53" spans="1:11" s="100" customFormat="1" ht="16.5" hidden="1" customHeight="1">
      <c r="A53" s="92" t="s">
        <v>771</v>
      </c>
      <c r="B53" s="102" t="s">
        <v>413</v>
      </c>
      <c r="C53" s="101"/>
      <c r="D53" s="96"/>
      <c r="E53" s="94"/>
      <c r="F53" s="95">
        <f t="shared" si="7"/>
        <v>0</v>
      </c>
      <c r="G53" s="96"/>
      <c r="H53" s="97"/>
      <c r="I53" s="98"/>
      <c r="J53" s="99"/>
    </row>
    <row r="54" spans="1:11" s="100" customFormat="1" ht="21" hidden="1" customHeight="1">
      <c r="A54" s="92" t="s">
        <v>772</v>
      </c>
      <c r="B54" s="102" t="s">
        <v>558</v>
      </c>
      <c r="C54" s="101"/>
      <c r="D54" s="96"/>
      <c r="E54" s="94"/>
      <c r="F54" s="95">
        <f t="shared" si="7"/>
        <v>0</v>
      </c>
      <c r="G54" s="96"/>
      <c r="H54" s="97"/>
      <c r="I54" s="98"/>
      <c r="J54" s="99"/>
    </row>
    <row r="55" spans="1:11" s="100" customFormat="1" ht="21" hidden="1" customHeight="1">
      <c r="A55" s="92" t="s">
        <v>773</v>
      </c>
      <c r="B55" s="102" t="s">
        <v>559</v>
      </c>
      <c r="C55" s="101"/>
      <c r="D55" s="96"/>
      <c r="E55" s="94"/>
      <c r="F55" s="95">
        <f t="shared" si="7"/>
        <v>0</v>
      </c>
      <c r="G55" s="96"/>
      <c r="H55" s="97"/>
      <c r="I55" s="98"/>
      <c r="J55" s="99"/>
    </row>
    <row r="56" spans="1:11" s="100" customFormat="1" ht="21" hidden="1" customHeight="1">
      <c r="A56" s="92" t="s">
        <v>774</v>
      </c>
      <c r="B56" s="102" t="s">
        <v>560</v>
      </c>
      <c r="C56" s="101"/>
      <c r="D56" s="96"/>
      <c r="E56" s="94"/>
      <c r="F56" s="95">
        <f t="shared" si="7"/>
        <v>0</v>
      </c>
      <c r="G56" s="96"/>
      <c r="H56" s="97"/>
      <c r="I56" s="98"/>
      <c r="J56" s="99"/>
    </row>
    <row r="57" spans="1:11" s="100" customFormat="1" ht="21" hidden="1" customHeight="1">
      <c r="A57" s="92" t="s">
        <v>775</v>
      </c>
      <c r="B57" s="102" t="s">
        <v>561</v>
      </c>
      <c r="C57" s="101">
        <v>0</v>
      </c>
      <c r="D57" s="96"/>
      <c r="E57" s="94"/>
      <c r="F57" s="95">
        <f t="shared" si="7"/>
        <v>0</v>
      </c>
      <c r="G57" s="96">
        <v>5438</v>
      </c>
      <c r="H57" s="97">
        <v>6519</v>
      </c>
      <c r="I57" s="98"/>
      <c r="J57" s="99"/>
    </row>
    <row r="58" spans="1:11" s="100" customFormat="1" ht="27" customHeight="1" thickBot="1">
      <c r="A58" s="128" t="s">
        <v>776</v>
      </c>
      <c r="B58" s="129" t="s">
        <v>562</v>
      </c>
      <c r="C58" s="130">
        <f t="shared" ref="C58:H58" si="8">SUM(C47:C57)</f>
        <v>22563</v>
      </c>
      <c r="D58" s="130">
        <f t="shared" si="8"/>
        <v>91</v>
      </c>
      <c r="E58" s="130">
        <f t="shared" si="8"/>
        <v>0</v>
      </c>
      <c r="F58" s="116">
        <f t="shared" si="8"/>
        <v>22654</v>
      </c>
      <c r="G58" s="116">
        <f t="shared" si="8"/>
        <v>25072.35</v>
      </c>
      <c r="H58" s="116">
        <f t="shared" si="8"/>
        <v>26349.593499999999</v>
      </c>
      <c r="I58" s="98"/>
      <c r="J58" s="117">
        <f>C46-C58</f>
        <v>-15169</v>
      </c>
    </row>
    <row r="59" spans="1:11" s="100" customFormat="1" ht="27.75" customHeight="1" thickBot="1">
      <c r="A59" s="131" t="s">
        <v>777</v>
      </c>
      <c r="B59" s="132" t="s">
        <v>563</v>
      </c>
      <c r="C59" s="133">
        <f t="shared" ref="C59:H59" si="9">C19+C46</f>
        <v>421241</v>
      </c>
      <c r="D59" s="133">
        <f t="shared" si="9"/>
        <v>9877</v>
      </c>
      <c r="E59" s="133">
        <f t="shared" si="9"/>
        <v>74515</v>
      </c>
      <c r="F59" s="106">
        <f t="shared" si="9"/>
        <v>505633</v>
      </c>
      <c r="G59" s="106">
        <f t="shared" si="9"/>
        <v>393597</v>
      </c>
      <c r="H59" s="106">
        <f t="shared" si="9"/>
        <v>398950.54000000004</v>
      </c>
      <c r="I59" s="134"/>
      <c r="J59" s="135">
        <v>760000</v>
      </c>
      <c r="K59" s="136">
        <f>C59-J59</f>
        <v>-338759</v>
      </c>
    </row>
    <row r="60" spans="1:11" s="100" customFormat="1" ht="23.25" customHeight="1" thickBot="1">
      <c r="A60" s="137" t="s">
        <v>778</v>
      </c>
      <c r="B60" s="138" t="s">
        <v>564</v>
      </c>
      <c r="C60" s="139">
        <f t="shared" ref="C60:H60" si="10">C58+C32</f>
        <v>392607</v>
      </c>
      <c r="D60" s="139">
        <f t="shared" si="10"/>
        <v>9853</v>
      </c>
      <c r="E60" s="139">
        <f t="shared" si="10"/>
        <v>74414</v>
      </c>
      <c r="F60" s="140">
        <f t="shared" si="10"/>
        <v>476874</v>
      </c>
      <c r="G60" s="140">
        <f t="shared" si="10"/>
        <v>403438.14999999997</v>
      </c>
      <c r="H60" s="140">
        <f t="shared" si="10"/>
        <v>408890.92150000005</v>
      </c>
      <c r="I60" s="134"/>
      <c r="J60" s="135">
        <v>760000</v>
      </c>
      <c r="K60" s="136">
        <f>C60-J60</f>
        <v>-367393</v>
      </c>
    </row>
    <row r="61" spans="1:11">
      <c r="B61" s="141"/>
      <c r="C61" s="142"/>
      <c r="D61" s="142"/>
      <c r="E61" s="142"/>
      <c r="F61" s="143"/>
    </row>
    <row r="63" spans="1:11">
      <c r="J63" s="68">
        <f>J59-J60</f>
        <v>0</v>
      </c>
    </row>
    <row r="129" spans="1:1">
      <c r="A129" s="144"/>
    </row>
    <row r="130" spans="1:1">
      <c r="A130" s="144"/>
    </row>
    <row r="131" spans="1:1">
      <c r="A131" s="144"/>
    </row>
    <row r="132" spans="1:1">
      <c r="A132" s="144"/>
    </row>
    <row r="133" spans="1:1">
      <c r="A133" s="144"/>
    </row>
    <row r="134" spans="1:1">
      <c r="A134" s="144"/>
    </row>
    <row r="135" spans="1:1">
      <c r="A135" s="144"/>
    </row>
    <row r="136" spans="1:1">
      <c r="A136" s="144"/>
    </row>
    <row r="137" spans="1:1">
      <c r="A137" s="144"/>
    </row>
    <row r="138" spans="1:1">
      <c r="A138" s="144"/>
    </row>
    <row r="139" spans="1:1">
      <c r="A139" s="144"/>
    </row>
    <row r="140" spans="1:1">
      <c r="A140" s="144"/>
    </row>
    <row r="141" spans="1:1">
      <c r="A141" s="144"/>
    </row>
    <row r="142" spans="1:1">
      <c r="A142" s="144"/>
    </row>
    <row r="143" spans="1:1">
      <c r="A143" s="144"/>
    </row>
    <row r="144" spans="1:1">
      <c r="A144" s="144"/>
    </row>
    <row r="145" spans="1:1">
      <c r="A145" s="144"/>
    </row>
    <row r="146" spans="1:1">
      <c r="A146" s="144"/>
    </row>
    <row r="147" spans="1:1">
      <c r="A147" s="144"/>
    </row>
    <row r="148" spans="1:1">
      <c r="A148" s="144"/>
    </row>
    <row r="149" spans="1:1">
      <c r="A149" s="144"/>
    </row>
    <row r="150" spans="1:1">
      <c r="A150" s="144"/>
    </row>
    <row r="151" spans="1:1">
      <c r="A151" s="144"/>
    </row>
    <row r="152" spans="1:1">
      <c r="A152" s="144"/>
    </row>
    <row r="153" spans="1:1">
      <c r="A153" s="144"/>
    </row>
    <row r="154" spans="1:1">
      <c r="A154" s="144"/>
    </row>
    <row r="155" spans="1:1">
      <c r="A155" s="144"/>
    </row>
    <row r="156" spans="1:1">
      <c r="A156" s="144"/>
    </row>
    <row r="157" spans="1:1">
      <c r="A157" s="144"/>
    </row>
    <row r="158" spans="1:1">
      <c r="A158" s="144"/>
    </row>
    <row r="159" spans="1:1">
      <c r="A159" s="144"/>
    </row>
    <row r="160" spans="1:1">
      <c r="A160" s="144"/>
    </row>
    <row r="161" spans="1:1">
      <c r="A161" s="144"/>
    </row>
    <row r="162" spans="1:1">
      <c r="A162" s="144"/>
    </row>
    <row r="163" spans="1:1">
      <c r="A163" s="144"/>
    </row>
    <row r="164" spans="1:1">
      <c r="A164" s="144"/>
    </row>
    <row r="165" spans="1:1">
      <c r="A165" s="144"/>
    </row>
    <row r="166" spans="1:1">
      <c r="A166" s="144"/>
    </row>
    <row r="167" spans="1:1">
      <c r="A167" s="144"/>
    </row>
    <row r="168" spans="1:1">
      <c r="A168" s="144"/>
    </row>
    <row r="169" spans="1:1">
      <c r="A169" s="144"/>
    </row>
    <row r="170" spans="1:1">
      <c r="A170" s="144"/>
    </row>
    <row r="171" spans="1:1">
      <c r="A171" s="144"/>
    </row>
    <row r="172" spans="1:1">
      <c r="A172" s="144"/>
    </row>
    <row r="173" spans="1:1">
      <c r="A173" s="144"/>
    </row>
    <row r="174" spans="1:1">
      <c r="A174" s="144"/>
    </row>
    <row r="175" spans="1:1">
      <c r="A175" s="144"/>
    </row>
    <row r="176" spans="1:1">
      <c r="A176" s="144"/>
    </row>
    <row r="177" spans="1:1">
      <c r="A177" s="144"/>
    </row>
    <row r="178" spans="1:1">
      <c r="A178" s="144"/>
    </row>
    <row r="179" spans="1:1">
      <c r="A179" s="144"/>
    </row>
    <row r="180" spans="1:1">
      <c r="A180" s="144"/>
    </row>
    <row r="181" spans="1:1">
      <c r="A181" s="144"/>
    </row>
    <row r="182" spans="1:1">
      <c r="A182" s="144"/>
    </row>
    <row r="183" spans="1:1">
      <c r="A183" s="144"/>
    </row>
    <row r="184" spans="1:1">
      <c r="A184" s="144"/>
    </row>
    <row r="185" spans="1:1">
      <c r="A185" s="144"/>
    </row>
    <row r="186" spans="1:1">
      <c r="A186" s="144"/>
    </row>
    <row r="187" spans="1:1">
      <c r="A187" s="144"/>
    </row>
    <row r="188" spans="1:1">
      <c r="A188" s="144"/>
    </row>
    <row r="189" spans="1:1">
      <c r="A189" s="144"/>
    </row>
    <row r="190" spans="1:1">
      <c r="A190" s="144"/>
    </row>
    <row r="191" spans="1:1">
      <c r="A191" s="144"/>
    </row>
    <row r="192" spans="1:1">
      <c r="A192" s="144"/>
    </row>
    <row r="193" spans="1:1">
      <c r="A193" s="144"/>
    </row>
    <row r="194" spans="1:1">
      <c r="A194" s="144"/>
    </row>
    <row r="195" spans="1:1">
      <c r="A195" s="144"/>
    </row>
    <row r="196" spans="1:1">
      <c r="A196" s="144"/>
    </row>
    <row r="197" spans="1:1">
      <c r="A197" s="144"/>
    </row>
    <row r="198" spans="1:1">
      <c r="A198" s="144"/>
    </row>
    <row r="199" spans="1:1">
      <c r="A199" s="144"/>
    </row>
    <row r="200" spans="1:1">
      <c r="A200" s="144"/>
    </row>
    <row r="201" spans="1:1">
      <c r="A201" s="144"/>
    </row>
    <row r="202" spans="1:1">
      <c r="A202" s="144"/>
    </row>
    <row r="203" spans="1:1">
      <c r="A203" s="144"/>
    </row>
    <row r="204" spans="1:1">
      <c r="A204" s="144"/>
    </row>
    <row r="205" spans="1:1">
      <c r="A205" s="144"/>
    </row>
    <row r="206" spans="1:1">
      <c r="A206" s="144"/>
    </row>
    <row r="207" spans="1:1">
      <c r="A207" s="144"/>
    </row>
    <row r="208" spans="1:1">
      <c r="A208" s="144"/>
    </row>
    <row r="209" spans="1:1">
      <c r="A209" s="144"/>
    </row>
    <row r="210" spans="1:1">
      <c r="A210" s="144"/>
    </row>
    <row r="211" spans="1:1">
      <c r="A211" s="144"/>
    </row>
  </sheetData>
  <mergeCells count="6">
    <mergeCell ref="A2:H2"/>
    <mergeCell ref="A3:H3"/>
    <mergeCell ref="A4:H4"/>
    <mergeCell ref="F6:F7"/>
    <mergeCell ref="G6:G7"/>
    <mergeCell ref="H6:H7"/>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L157"/>
  <sheetViews>
    <sheetView zoomScaleNormal="100" workbookViewId="0">
      <selection activeCell="J21" sqref="J21"/>
    </sheetView>
  </sheetViews>
  <sheetFormatPr defaultRowHeight="12.75"/>
  <cols>
    <col min="1" max="1" width="36.42578125" style="24" customWidth="1"/>
    <col min="2" max="2" width="12.7109375" style="61" customWidth="1"/>
    <col min="3" max="3" width="12.7109375" style="24" customWidth="1"/>
    <col min="4" max="4" width="10.5703125" style="24" customWidth="1"/>
    <col min="5" max="8" width="12.7109375" customWidth="1"/>
    <col min="9" max="9" width="12.85546875" style="62" customWidth="1"/>
    <col min="10" max="10" width="12.7109375" bestFit="1" customWidth="1"/>
    <col min="11" max="11" width="11.140625" bestFit="1" customWidth="1"/>
    <col min="12" max="12" width="9.7109375" bestFit="1" customWidth="1"/>
  </cols>
  <sheetData>
    <row r="1" spans="1:12">
      <c r="A1" s="244"/>
      <c r="B1" s="245"/>
      <c r="C1" s="245"/>
      <c r="D1" s="245"/>
      <c r="E1" s="245"/>
      <c r="F1" s="245"/>
      <c r="G1" s="245"/>
      <c r="H1" s="245"/>
      <c r="I1" s="156"/>
    </row>
    <row r="2" spans="1:12">
      <c r="A2" s="244"/>
      <c r="B2" s="245"/>
      <c r="C2" s="245"/>
      <c r="D2" s="245"/>
      <c r="E2" s="245"/>
      <c r="F2" s="245"/>
      <c r="G2" s="245"/>
      <c r="H2" s="245"/>
      <c r="I2" s="156"/>
    </row>
    <row r="3" spans="1:12" ht="19.5" customHeight="1" thickBot="1">
      <c r="A3" s="246" t="s">
        <v>670</v>
      </c>
      <c r="B3" s="247"/>
      <c r="C3" s="247"/>
      <c r="D3" s="247"/>
      <c r="E3" s="247"/>
      <c r="F3" s="247"/>
      <c r="G3" s="247"/>
      <c r="H3" s="247"/>
      <c r="I3" s="247"/>
    </row>
    <row r="4" spans="1:12" ht="67.5">
      <c r="A4" s="25" t="s">
        <v>557</v>
      </c>
      <c r="B4" s="26" t="s">
        <v>671</v>
      </c>
      <c r="C4" s="26" t="s">
        <v>672</v>
      </c>
      <c r="D4" s="26" t="s">
        <v>673</v>
      </c>
      <c r="E4" s="26" t="s">
        <v>674</v>
      </c>
      <c r="F4" s="248" t="s">
        <v>675</v>
      </c>
      <c r="G4" s="249"/>
      <c r="H4" s="27" t="s">
        <v>676</v>
      </c>
      <c r="I4" s="28" t="s">
        <v>554</v>
      </c>
    </row>
    <row r="5" spans="1:12" ht="33.75">
      <c r="A5" s="29"/>
      <c r="B5" s="30"/>
      <c r="C5" s="30"/>
      <c r="D5" s="30"/>
      <c r="E5" s="31"/>
      <c r="F5" s="32" t="s">
        <v>677</v>
      </c>
      <c r="G5" s="32" t="s">
        <v>678</v>
      </c>
      <c r="H5" s="32" t="s">
        <v>679</v>
      </c>
      <c r="I5" s="33"/>
    </row>
    <row r="6" spans="1:12" ht="26.25" thickBot="1">
      <c r="A6" s="34" t="s">
        <v>680</v>
      </c>
      <c r="B6" s="35">
        <f>99880+91050+250528+74273+2247900+4032500+6673119</f>
        <v>13469250</v>
      </c>
      <c r="C6" s="36">
        <f>250528+74273+2247900+4032500+6673119</f>
        <v>13278320</v>
      </c>
      <c r="D6" s="36">
        <v>44551</v>
      </c>
      <c r="E6" s="36">
        <f>42980+22499+577820</f>
        <v>643299</v>
      </c>
      <c r="F6" s="36">
        <v>0</v>
      </c>
      <c r="G6" s="36">
        <f>99880+250528+4032500</f>
        <v>4382908</v>
      </c>
      <c r="H6" s="36">
        <f>91050+74273+2247900+6673119</f>
        <v>9086342</v>
      </c>
      <c r="I6" s="37">
        <f>SUM(F6:H6)</f>
        <v>13469250</v>
      </c>
      <c r="J6" s="38">
        <v>13513801</v>
      </c>
      <c r="K6">
        <v>13469250</v>
      </c>
      <c r="L6" s="38">
        <f>SUM(J6-K6)</f>
        <v>44551</v>
      </c>
    </row>
    <row r="7" spans="1:12" ht="13.5" thickBot="1">
      <c r="A7" s="39" t="s">
        <v>681</v>
      </c>
      <c r="B7" s="40">
        <f t="shared" ref="B7:H7" si="0">SUM(B6:B6)</f>
        <v>13469250</v>
      </c>
      <c r="C7" s="40">
        <f t="shared" si="0"/>
        <v>13278320</v>
      </c>
      <c r="D7" s="40">
        <f t="shared" si="0"/>
        <v>44551</v>
      </c>
      <c r="E7" s="41">
        <f t="shared" si="0"/>
        <v>643299</v>
      </c>
      <c r="F7" s="40">
        <f t="shared" si="0"/>
        <v>0</v>
      </c>
      <c r="G7" s="40">
        <f t="shared" si="0"/>
        <v>4382908</v>
      </c>
      <c r="H7" s="40">
        <f t="shared" si="0"/>
        <v>9086342</v>
      </c>
      <c r="I7" s="40">
        <f>SUM(F7:H7)</f>
        <v>13469250</v>
      </c>
      <c r="J7" s="38"/>
    </row>
    <row r="8" spans="1:12">
      <c r="A8" s="42" t="s">
        <v>682</v>
      </c>
      <c r="B8" s="35">
        <f>4087485+2358205+41367796+44551</f>
        <v>47858037</v>
      </c>
      <c r="C8" s="36">
        <v>41367796</v>
      </c>
      <c r="D8" s="36">
        <f>2358205+44551</f>
        <v>2402756</v>
      </c>
      <c r="E8" s="36">
        <f>1877734</f>
        <v>1877734</v>
      </c>
      <c r="F8" s="36">
        <v>0</v>
      </c>
      <c r="G8" s="36">
        <v>0</v>
      </c>
      <c r="H8" s="36">
        <v>47858037</v>
      </c>
      <c r="I8" s="43">
        <f>SUM(F8:H8)</f>
        <v>47858037</v>
      </c>
      <c r="J8" s="38">
        <v>47813486</v>
      </c>
      <c r="K8" s="44">
        <v>47858037</v>
      </c>
      <c r="L8" s="38">
        <f>SUM(J8-K8)</f>
        <v>-44551</v>
      </c>
    </row>
    <row r="9" spans="1:12" ht="25.5">
      <c r="A9" s="34" t="s">
        <v>683</v>
      </c>
      <c r="B9" s="35">
        <f>27321786+3531754+9851622</f>
        <v>40705162</v>
      </c>
      <c r="C9" s="36">
        <v>9851622</v>
      </c>
      <c r="D9" s="36">
        <v>3531754</v>
      </c>
      <c r="E9" s="36">
        <v>13910090</v>
      </c>
      <c r="F9" s="36">
        <v>0</v>
      </c>
      <c r="G9" s="36">
        <v>0</v>
      </c>
      <c r="H9" s="36">
        <v>40705162</v>
      </c>
      <c r="I9" s="37">
        <f>SUM(F9:H9)</f>
        <v>40705162</v>
      </c>
      <c r="J9" s="38"/>
    </row>
    <row r="10" spans="1:12" ht="13.5" thickBot="1">
      <c r="A10" s="34" t="s">
        <v>684</v>
      </c>
      <c r="B10" s="35">
        <v>10890040</v>
      </c>
      <c r="C10" s="36">
        <v>10890040</v>
      </c>
      <c r="D10" s="36">
        <v>0</v>
      </c>
      <c r="E10" s="36">
        <v>0</v>
      </c>
      <c r="F10" s="36">
        <v>0</v>
      </c>
      <c r="G10" s="36">
        <v>0</v>
      </c>
      <c r="H10" s="36">
        <v>10890040</v>
      </c>
      <c r="I10" s="37">
        <f>SUM(F10:H10)</f>
        <v>10890040</v>
      </c>
      <c r="J10" s="38"/>
    </row>
    <row r="11" spans="1:12" ht="26.25" thickBot="1">
      <c r="A11" s="39" t="s">
        <v>685</v>
      </c>
      <c r="B11" s="40">
        <f t="shared" ref="B11:I11" si="1">SUM(B8:B10)</f>
        <v>99453239</v>
      </c>
      <c r="C11" s="40">
        <f t="shared" si="1"/>
        <v>62109458</v>
      </c>
      <c r="D11" s="40">
        <f t="shared" si="1"/>
        <v>5934510</v>
      </c>
      <c r="E11" s="41">
        <f t="shared" si="1"/>
        <v>15787824</v>
      </c>
      <c r="F11" s="40">
        <f t="shared" si="1"/>
        <v>0</v>
      </c>
      <c r="G11" s="40">
        <f t="shared" si="1"/>
        <v>0</v>
      </c>
      <c r="H11" s="40">
        <f t="shared" si="1"/>
        <v>99453239</v>
      </c>
      <c r="I11" s="40">
        <f t="shared" si="1"/>
        <v>99453239</v>
      </c>
      <c r="J11" s="38" t="s">
        <v>686</v>
      </c>
      <c r="K11" t="s">
        <v>687</v>
      </c>
      <c r="L11" t="s">
        <v>688</v>
      </c>
    </row>
    <row r="12" spans="1:12">
      <c r="A12" s="45" t="s">
        <v>689</v>
      </c>
      <c r="B12" s="35">
        <f>13580800+38350641+139456845+38096932</f>
        <v>229485218</v>
      </c>
      <c r="C12" s="36">
        <v>0</v>
      </c>
      <c r="D12" s="36">
        <v>0</v>
      </c>
      <c r="E12" s="36">
        <f>7012551+32483262+90734539+32542421</f>
        <v>162772773</v>
      </c>
      <c r="F12" s="36">
        <f>38350641</f>
        <v>38350641</v>
      </c>
      <c r="G12" s="36">
        <f>139456845</f>
        <v>139456845</v>
      </c>
      <c r="H12" s="36">
        <f>13580800+38096932</f>
        <v>51677732</v>
      </c>
      <c r="I12" s="37">
        <f>SUM(F12:H12)</f>
        <v>229485218</v>
      </c>
      <c r="J12" s="38">
        <v>247054849</v>
      </c>
      <c r="K12" s="38">
        <f>SUM(B12:B13)</f>
        <v>248279405</v>
      </c>
      <c r="L12" s="38">
        <f>SUM(J12-K12)</f>
        <v>-1224556</v>
      </c>
    </row>
    <row r="13" spans="1:12">
      <c r="A13" s="42" t="s">
        <v>690</v>
      </c>
      <c r="B13" s="35">
        <f>6701496+8384729+2483406+1224556</f>
        <v>18794187</v>
      </c>
      <c r="C13" s="36">
        <v>0</v>
      </c>
      <c r="D13" s="36">
        <v>0</v>
      </c>
      <c r="E13" s="36">
        <f>6162441+7691209+2427342+1195031</f>
        <v>17476023</v>
      </c>
      <c r="F13" s="36">
        <v>6701496</v>
      </c>
      <c r="G13" s="36">
        <v>8384729</v>
      </c>
      <c r="H13" s="36">
        <f>2483406+1224556</f>
        <v>3707962</v>
      </c>
      <c r="I13" s="37">
        <f>SUM(F13:H13)</f>
        <v>18794187</v>
      </c>
      <c r="J13" s="38"/>
    </row>
    <row r="14" spans="1:12">
      <c r="A14" s="34" t="s">
        <v>691</v>
      </c>
      <c r="B14" s="35">
        <f>442940+311885200+15990885+31784033+907500</f>
        <v>361010558</v>
      </c>
      <c r="C14" s="36">
        <v>907500</v>
      </c>
      <c r="D14" s="36">
        <v>0</v>
      </c>
      <c r="E14" s="36">
        <f>429616+243970781+13332968+26857799</f>
        <v>284591164</v>
      </c>
      <c r="F14" s="36">
        <f>311885200+907500</f>
        <v>312792700</v>
      </c>
      <c r="G14" s="36">
        <f>442940+15990885</f>
        <v>16433825</v>
      </c>
      <c r="H14" s="36">
        <f>31784033</f>
        <v>31784033</v>
      </c>
      <c r="I14" s="37">
        <f>SUM(F14:H14)</f>
        <v>361010558</v>
      </c>
      <c r="J14" s="38">
        <v>362235114</v>
      </c>
      <c r="K14">
        <v>361010558</v>
      </c>
      <c r="L14" s="38">
        <f>SUM(J14-K14)</f>
        <v>1224556</v>
      </c>
    </row>
    <row r="15" spans="1:12">
      <c r="A15" s="46" t="s">
        <v>692</v>
      </c>
      <c r="B15" s="35">
        <f>884400+29712547</f>
        <v>30596947</v>
      </c>
      <c r="C15" s="36">
        <v>0</v>
      </c>
      <c r="D15" s="36">
        <v>0</v>
      </c>
      <c r="E15" s="36">
        <v>30596947</v>
      </c>
      <c r="F15" s="36">
        <v>0</v>
      </c>
      <c r="G15" s="36">
        <v>0</v>
      </c>
      <c r="H15" s="36">
        <v>30596947</v>
      </c>
      <c r="I15" s="47">
        <f>SUM(F15:H15)</f>
        <v>30596947</v>
      </c>
      <c r="J15" s="38"/>
    </row>
    <row r="16" spans="1:12" ht="13.5" thickBot="1">
      <c r="A16" s="48" t="s">
        <v>693</v>
      </c>
      <c r="B16" s="35">
        <f>359641281+7155528+93843495+58500+3723979</f>
        <v>464422783</v>
      </c>
      <c r="C16" s="36">
        <v>0</v>
      </c>
      <c r="D16" s="36">
        <v>0</v>
      </c>
      <c r="E16" s="36">
        <v>464422783</v>
      </c>
      <c r="F16" s="36">
        <f>359641281+58500</f>
        <v>359699781</v>
      </c>
      <c r="G16" s="36">
        <f>7155528</f>
        <v>7155528</v>
      </c>
      <c r="H16" s="36">
        <f>93843495+3723979</f>
        <v>97567474</v>
      </c>
      <c r="I16" s="49">
        <f>SUM(F16:H16)</f>
        <v>464422783</v>
      </c>
      <c r="J16" s="38"/>
    </row>
    <row r="17" spans="1:11" ht="26.25" thickBot="1">
      <c r="A17" s="39" t="s">
        <v>694</v>
      </c>
      <c r="B17" s="40">
        <f t="shared" ref="B17:I17" si="2">SUM(B12:B16)</f>
        <v>1104309693</v>
      </c>
      <c r="C17" s="40">
        <f t="shared" si="2"/>
        <v>907500</v>
      </c>
      <c r="D17" s="40">
        <f t="shared" si="2"/>
        <v>0</v>
      </c>
      <c r="E17" s="41">
        <f t="shared" si="2"/>
        <v>959859690</v>
      </c>
      <c r="F17" s="40">
        <f t="shared" si="2"/>
        <v>717544618</v>
      </c>
      <c r="G17" s="40">
        <f t="shared" si="2"/>
        <v>171430927</v>
      </c>
      <c r="H17" s="40">
        <f t="shared" si="2"/>
        <v>215334148</v>
      </c>
      <c r="I17" s="40">
        <f t="shared" si="2"/>
        <v>1104309693</v>
      </c>
      <c r="J17" s="38"/>
    </row>
    <row r="18" spans="1:11" ht="13.5" thickBot="1">
      <c r="A18" s="45" t="s">
        <v>695</v>
      </c>
      <c r="B18" s="35">
        <f>822906+63850</f>
        <v>886756</v>
      </c>
      <c r="C18" s="36">
        <v>822906</v>
      </c>
      <c r="D18" s="36">
        <v>63850</v>
      </c>
      <c r="E18" s="36">
        <v>0</v>
      </c>
      <c r="F18" s="36">
        <v>0</v>
      </c>
      <c r="G18" s="36">
        <v>0</v>
      </c>
      <c r="H18" s="36">
        <v>886756</v>
      </c>
      <c r="I18" s="50">
        <f>SUM(F18:H18)</f>
        <v>886756</v>
      </c>
      <c r="J18" s="38"/>
    </row>
    <row r="19" spans="1:11">
      <c r="A19" s="45" t="s">
        <v>696</v>
      </c>
      <c r="B19" s="35">
        <f>720505+17753874+236976+50881101</f>
        <v>69592456</v>
      </c>
      <c r="C19" s="36">
        <f>236976+50881101</f>
        <v>51118077</v>
      </c>
      <c r="D19" s="36">
        <v>0</v>
      </c>
      <c r="E19" s="36">
        <f>69266+5083830</f>
        <v>5153096</v>
      </c>
      <c r="F19" s="36">
        <v>0</v>
      </c>
      <c r="G19" s="36">
        <v>0</v>
      </c>
      <c r="H19" s="36">
        <v>69592456</v>
      </c>
      <c r="I19" s="37">
        <f>SUM(F19:H19)</f>
        <v>69592456</v>
      </c>
      <c r="J19" s="38"/>
    </row>
    <row r="20" spans="1:11" ht="25.5">
      <c r="A20" s="34" t="s">
        <v>697</v>
      </c>
      <c r="B20" s="35">
        <f>7900+245792240</f>
        <v>245800140</v>
      </c>
      <c r="C20" s="36">
        <v>0</v>
      </c>
      <c r="D20" s="36">
        <v>0</v>
      </c>
      <c r="E20" s="36">
        <f>7900+133121880</f>
        <v>133129780</v>
      </c>
      <c r="F20" s="36">
        <v>0</v>
      </c>
      <c r="G20" s="36">
        <v>245800140</v>
      </c>
      <c r="H20" s="36">
        <v>0</v>
      </c>
      <c r="I20" s="37">
        <f>SUM(F20:H20)</f>
        <v>245800140</v>
      </c>
      <c r="J20" s="38"/>
    </row>
    <row r="21" spans="1:11" ht="26.25" thickBot="1">
      <c r="A21" s="48" t="s">
        <v>698</v>
      </c>
      <c r="B21" s="35">
        <f>2075+11053000</f>
        <v>11055075</v>
      </c>
      <c r="C21" s="36">
        <v>0</v>
      </c>
      <c r="D21" s="36">
        <v>0</v>
      </c>
      <c r="E21" s="36">
        <f>2075+3758019</f>
        <v>3760094</v>
      </c>
      <c r="F21" s="36">
        <v>0</v>
      </c>
      <c r="G21" s="36">
        <v>0</v>
      </c>
      <c r="H21" s="36">
        <v>11055075</v>
      </c>
      <c r="I21" s="49">
        <f>SUM(F21:H21)</f>
        <v>11055075</v>
      </c>
      <c r="J21" s="38"/>
    </row>
    <row r="22" spans="1:11" ht="26.25" thickBot="1">
      <c r="A22" s="39" t="s">
        <v>699</v>
      </c>
      <c r="B22" s="40">
        <f>SUM(B18:B21)</f>
        <v>327334427</v>
      </c>
      <c r="C22" s="40">
        <f t="shared" ref="C22:H22" si="3">SUM(C18:C21)</f>
        <v>51940983</v>
      </c>
      <c r="D22" s="40">
        <f t="shared" si="3"/>
        <v>63850</v>
      </c>
      <c r="E22" s="40">
        <f t="shared" si="3"/>
        <v>142042970</v>
      </c>
      <c r="F22" s="40">
        <f t="shared" si="3"/>
        <v>0</v>
      </c>
      <c r="G22" s="40">
        <f t="shared" si="3"/>
        <v>245800140</v>
      </c>
      <c r="H22" s="40">
        <f t="shared" si="3"/>
        <v>81534287</v>
      </c>
      <c r="I22" s="40">
        <f>SUM(F22:H22)</f>
        <v>327334427</v>
      </c>
      <c r="J22" s="38"/>
    </row>
    <row r="23" spans="1:11" ht="26.25" thickBot="1">
      <c r="A23" s="39" t="s">
        <v>700</v>
      </c>
      <c r="B23" s="40">
        <f>SUM(B7+B11+B17+B22)</f>
        <v>1544566609</v>
      </c>
      <c r="C23" s="40">
        <f t="shared" ref="C23:I23" si="4">SUM(C7+C11+C17+C22)</f>
        <v>128236261</v>
      </c>
      <c r="D23" s="40">
        <f t="shared" si="4"/>
        <v>6042911</v>
      </c>
      <c r="E23" s="40">
        <f t="shared" si="4"/>
        <v>1118333783</v>
      </c>
      <c r="F23" s="40">
        <f t="shared" si="4"/>
        <v>717544618</v>
      </c>
      <c r="G23" s="40">
        <f t="shared" si="4"/>
        <v>421613975</v>
      </c>
      <c r="H23" s="40">
        <f t="shared" si="4"/>
        <v>405408016</v>
      </c>
      <c r="I23" s="40">
        <f t="shared" si="4"/>
        <v>1544566609</v>
      </c>
      <c r="J23" s="38" t="s">
        <v>701</v>
      </c>
    </row>
    <row r="24" spans="1:11">
      <c r="A24" s="51"/>
      <c r="B24" s="52"/>
      <c r="C24" s="52"/>
      <c r="D24" s="52"/>
      <c r="E24" s="52"/>
      <c r="F24" s="52"/>
      <c r="G24" s="52"/>
      <c r="H24" s="52"/>
      <c r="I24" s="52"/>
      <c r="J24" s="38"/>
    </row>
    <row r="25" spans="1:11" ht="26.25" customHeight="1" thickBot="1">
      <c r="A25" s="246" t="s">
        <v>702</v>
      </c>
      <c r="B25" s="247"/>
      <c r="C25" s="247"/>
      <c r="D25" s="247"/>
      <c r="E25" s="247"/>
      <c r="F25" s="247"/>
      <c r="G25" s="247"/>
      <c r="H25" s="247"/>
      <c r="I25" s="247"/>
      <c r="J25" s="38"/>
    </row>
    <row r="26" spans="1:11" ht="67.5">
      <c r="A26" s="25" t="s">
        <v>557</v>
      </c>
      <c r="B26" s="26" t="s">
        <v>671</v>
      </c>
      <c r="C26" s="26" t="s">
        <v>672</v>
      </c>
      <c r="D26" s="26" t="s">
        <v>673</v>
      </c>
      <c r="E26" s="26" t="s">
        <v>674</v>
      </c>
      <c r="F26" s="248" t="s">
        <v>675</v>
      </c>
      <c r="G26" s="249"/>
      <c r="H26" s="27" t="s">
        <v>676</v>
      </c>
      <c r="I26" s="28" t="s">
        <v>554</v>
      </c>
      <c r="J26" s="38"/>
    </row>
    <row r="27" spans="1:11" ht="33.75">
      <c r="A27" s="34"/>
      <c r="B27" s="53"/>
      <c r="C27" s="54"/>
      <c r="D27" s="54"/>
      <c r="E27" s="55"/>
      <c r="F27" s="32" t="s">
        <v>677</v>
      </c>
      <c r="G27" s="32" t="s">
        <v>678</v>
      </c>
      <c r="H27" s="32" t="s">
        <v>679</v>
      </c>
      <c r="I27" s="33"/>
      <c r="J27" s="38"/>
    </row>
    <row r="28" spans="1:11" ht="26.25" thickBot="1">
      <c r="A28" s="34" t="s">
        <v>680</v>
      </c>
      <c r="B28" s="36">
        <f>SUM(B6-B50-B72-B95-B117-B140)</f>
        <v>13448140</v>
      </c>
      <c r="C28" s="36">
        <f t="shared" ref="C28:H28" si="5">SUM(C6-C50-C72-C95-C117-C140)</f>
        <v>13278320</v>
      </c>
      <c r="D28" s="36">
        <f t="shared" si="5"/>
        <v>44551</v>
      </c>
      <c r="E28" s="36">
        <f t="shared" si="5"/>
        <v>625779</v>
      </c>
      <c r="F28" s="36">
        <f t="shared" si="5"/>
        <v>0</v>
      </c>
      <c r="G28" s="36">
        <f t="shared" si="5"/>
        <v>4382908</v>
      </c>
      <c r="H28" s="36">
        <f t="shared" si="5"/>
        <v>9020681</v>
      </c>
      <c r="I28" s="37">
        <f t="shared" ref="I28:I45" si="6">SUM(F28:H28)</f>
        <v>13403589</v>
      </c>
      <c r="J28" s="38"/>
    </row>
    <row r="29" spans="1:11" ht="13.5" thickBot="1">
      <c r="A29" s="39" t="s">
        <v>681</v>
      </c>
      <c r="B29" s="40">
        <f t="shared" ref="B29:H29" si="7">SUM(B28)</f>
        <v>13448140</v>
      </c>
      <c r="C29" s="40">
        <f t="shared" si="7"/>
        <v>13278320</v>
      </c>
      <c r="D29" s="40">
        <f t="shared" si="7"/>
        <v>44551</v>
      </c>
      <c r="E29" s="40">
        <f t="shared" si="7"/>
        <v>625779</v>
      </c>
      <c r="F29" s="40">
        <f t="shared" si="7"/>
        <v>0</v>
      </c>
      <c r="G29" s="40">
        <f t="shared" si="7"/>
        <v>4382908</v>
      </c>
      <c r="H29" s="40">
        <f t="shared" si="7"/>
        <v>9020681</v>
      </c>
      <c r="I29" s="40">
        <f t="shared" si="6"/>
        <v>13403589</v>
      </c>
      <c r="J29" s="38"/>
    </row>
    <row r="30" spans="1:11">
      <c r="A30" s="42" t="s">
        <v>682</v>
      </c>
      <c r="B30" s="36">
        <f t="shared" ref="B30:H32" si="8">SUM(B8-B52-B74-B97-B119-B142)</f>
        <v>43818262</v>
      </c>
      <c r="C30" s="36">
        <f t="shared" si="8"/>
        <v>40703796</v>
      </c>
      <c r="D30" s="36">
        <f t="shared" si="8"/>
        <v>1468693</v>
      </c>
      <c r="E30" s="36">
        <f t="shared" si="8"/>
        <v>519733</v>
      </c>
      <c r="F30" s="36">
        <f t="shared" si="8"/>
        <v>0</v>
      </c>
      <c r="G30" s="36">
        <f t="shared" si="8"/>
        <v>0</v>
      </c>
      <c r="H30" s="36">
        <f t="shared" si="8"/>
        <v>43862813</v>
      </c>
      <c r="I30" s="43">
        <f t="shared" si="6"/>
        <v>43862813</v>
      </c>
      <c r="J30" s="38"/>
      <c r="K30" s="38"/>
    </row>
    <row r="31" spans="1:11" ht="25.5">
      <c r="A31" s="34" t="s">
        <v>683</v>
      </c>
      <c r="B31" s="36">
        <f t="shared" si="8"/>
        <v>22892096</v>
      </c>
      <c r="C31" s="36">
        <f t="shared" si="8"/>
        <v>9368126</v>
      </c>
      <c r="D31" s="36">
        <f t="shared" si="8"/>
        <v>1142910</v>
      </c>
      <c r="E31" s="36">
        <f t="shared" si="8"/>
        <v>2578853</v>
      </c>
      <c r="F31" s="36">
        <f t="shared" si="8"/>
        <v>0</v>
      </c>
      <c r="G31" s="36">
        <f t="shared" si="8"/>
        <v>0</v>
      </c>
      <c r="H31" s="36">
        <f t="shared" si="8"/>
        <v>22892096</v>
      </c>
      <c r="I31" s="43">
        <f t="shared" si="6"/>
        <v>22892096</v>
      </c>
      <c r="J31" s="38"/>
      <c r="K31" s="38"/>
    </row>
    <row r="32" spans="1:11" ht="13.5" thickBot="1">
      <c r="A32" s="34" t="s">
        <v>684</v>
      </c>
      <c r="B32" s="36">
        <f t="shared" si="8"/>
        <v>10890040</v>
      </c>
      <c r="C32" s="36">
        <f t="shared" si="8"/>
        <v>10890040</v>
      </c>
      <c r="D32" s="36">
        <f t="shared" si="8"/>
        <v>0</v>
      </c>
      <c r="E32" s="36">
        <f t="shared" si="8"/>
        <v>0</v>
      </c>
      <c r="F32" s="36">
        <f t="shared" si="8"/>
        <v>0</v>
      </c>
      <c r="G32" s="36">
        <f t="shared" si="8"/>
        <v>0</v>
      </c>
      <c r="H32" s="36">
        <f t="shared" si="8"/>
        <v>10890040</v>
      </c>
      <c r="I32" s="43">
        <f t="shared" si="6"/>
        <v>10890040</v>
      </c>
      <c r="J32" s="38"/>
    </row>
    <row r="33" spans="1:12" ht="26.25" thickBot="1">
      <c r="A33" s="39" t="s">
        <v>685</v>
      </c>
      <c r="B33" s="40">
        <f t="shared" ref="B33:H33" si="9">SUM(B30:B32)</f>
        <v>77600398</v>
      </c>
      <c r="C33" s="40">
        <f t="shared" si="9"/>
        <v>60961962</v>
      </c>
      <c r="D33" s="40">
        <f t="shared" si="9"/>
        <v>2611603</v>
      </c>
      <c r="E33" s="40">
        <f t="shared" si="9"/>
        <v>3098586</v>
      </c>
      <c r="F33" s="40">
        <f t="shared" si="9"/>
        <v>0</v>
      </c>
      <c r="G33" s="40">
        <f t="shared" si="9"/>
        <v>0</v>
      </c>
      <c r="H33" s="40">
        <f t="shared" si="9"/>
        <v>77644949</v>
      </c>
      <c r="I33" s="40">
        <f t="shared" si="6"/>
        <v>77644949</v>
      </c>
      <c r="J33" s="38"/>
    </row>
    <row r="34" spans="1:12">
      <c r="A34" s="45" t="s">
        <v>689</v>
      </c>
      <c r="B34" s="36">
        <f t="shared" ref="B34:H38" si="10">SUM(B12-B56-B78-B101-B123-B146)</f>
        <v>229485218</v>
      </c>
      <c r="C34" s="36">
        <f t="shared" si="10"/>
        <v>0</v>
      </c>
      <c r="D34" s="36">
        <f t="shared" si="10"/>
        <v>0</v>
      </c>
      <c r="E34" s="36">
        <f t="shared" si="10"/>
        <v>162772773</v>
      </c>
      <c r="F34" s="36">
        <f t="shared" si="10"/>
        <v>38350641</v>
      </c>
      <c r="G34" s="36">
        <f t="shared" si="10"/>
        <v>139456845</v>
      </c>
      <c r="H34" s="36">
        <f t="shared" si="10"/>
        <v>51677732</v>
      </c>
      <c r="I34" s="43">
        <f t="shared" si="6"/>
        <v>229485218</v>
      </c>
      <c r="J34" s="38"/>
      <c r="K34" s="38"/>
      <c r="L34" s="38"/>
    </row>
    <row r="35" spans="1:12">
      <c r="A35" s="42" t="s">
        <v>690</v>
      </c>
      <c r="B35" s="36">
        <f t="shared" si="10"/>
        <v>11756120</v>
      </c>
      <c r="C35" s="36">
        <f t="shared" si="10"/>
        <v>0</v>
      </c>
      <c r="D35" s="36">
        <f t="shared" si="10"/>
        <v>0</v>
      </c>
      <c r="E35" s="36">
        <f t="shared" si="10"/>
        <v>10619570</v>
      </c>
      <c r="F35" s="36">
        <f t="shared" si="10"/>
        <v>5547371</v>
      </c>
      <c r="G35" s="36">
        <f t="shared" si="10"/>
        <v>6208749</v>
      </c>
      <c r="H35" s="36">
        <f t="shared" si="10"/>
        <v>0</v>
      </c>
      <c r="I35" s="43">
        <f t="shared" si="6"/>
        <v>11756120</v>
      </c>
      <c r="J35" s="38"/>
    </row>
    <row r="36" spans="1:12">
      <c r="A36" s="34" t="s">
        <v>691</v>
      </c>
      <c r="B36" s="36">
        <f t="shared" si="10"/>
        <v>361010558</v>
      </c>
      <c r="C36" s="36">
        <f t="shared" si="10"/>
        <v>907500</v>
      </c>
      <c r="D36" s="36">
        <f t="shared" si="10"/>
        <v>0</v>
      </c>
      <c r="E36" s="36">
        <f t="shared" si="10"/>
        <v>284591164</v>
      </c>
      <c r="F36" s="36">
        <f t="shared" si="10"/>
        <v>312792700</v>
      </c>
      <c r="G36" s="36">
        <f t="shared" si="10"/>
        <v>16433825</v>
      </c>
      <c r="H36" s="36">
        <f t="shared" si="10"/>
        <v>31784033</v>
      </c>
      <c r="I36" s="43">
        <f t="shared" si="6"/>
        <v>361010558</v>
      </c>
      <c r="J36" s="38"/>
    </row>
    <row r="37" spans="1:12">
      <c r="A37" s="46" t="s">
        <v>692</v>
      </c>
      <c r="B37" s="36">
        <f t="shared" si="10"/>
        <v>30596947</v>
      </c>
      <c r="C37" s="36">
        <f t="shared" si="10"/>
        <v>0</v>
      </c>
      <c r="D37" s="36">
        <f t="shared" si="10"/>
        <v>0</v>
      </c>
      <c r="E37" s="36">
        <f t="shared" si="10"/>
        <v>30596947</v>
      </c>
      <c r="F37" s="36">
        <f t="shared" si="10"/>
        <v>0</v>
      </c>
      <c r="G37" s="36">
        <f t="shared" si="10"/>
        <v>0</v>
      </c>
      <c r="H37" s="36">
        <f t="shared" si="10"/>
        <v>30596947</v>
      </c>
      <c r="I37" s="43">
        <f>SUM(G37:H37)</f>
        <v>30596947</v>
      </c>
      <c r="J37" s="38"/>
    </row>
    <row r="38" spans="1:12" ht="13.5" thickBot="1">
      <c r="A38" s="48" t="s">
        <v>693</v>
      </c>
      <c r="B38" s="36">
        <f t="shared" si="10"/>
        <v>464422783</v>
      </c>
      <c r="C38" s="36">
        <f t="shared" si="10"/>
        <v>0</v>
      </c>
      <c r="D38" s="36">
        <f t="shared" si="10"/>
        <v>0</v>
      </c>
      <c r="E38" s="36">
        <f t="shared" si="10"/>
        <v>464422783</v>
      </c>
      <c r="F38" s="36">
        <f t="shared" si="10"/>
        <v>359699781</v>
      </c>
      <c r="G38" s="36">
        <f t="shared" si="10"/>
        <v>7155528</v>
      </c>
      <c r="H38" s="36">
        <f t="shared" si="10"/>
        <v>97567474</v>
      </c>
      <c r="I38" s="43">
        <f t="shared" si="6"/>
        <v>464422783</v>
      </c>
      <c r="J38" s="38"/>
    </row>
    <row r="39" spans="1:12" ht="26.25" thickBot="1">
      <c r="A39" s="39" t="s">
        <v>694</v>
      </c>
      <c r="B39" s="40">
        <f t="shared" ref="B39:H39" si="11">SUM(B34:B38)</f>
        <v>1097271626</v>
      </c>
      <c r="C39" s="40">
        <f t="shared" si="11"/>
        <v>907500</v>
      </c>
      <c r="D39" s="40">
        <f t="shared" si="11"/>
        <v>0</v>
      </c>
      <c r="E39" s="40">
        <f t="shared" si="11"/>
        <v>953003237</v>
      </c>
      <c r="F39" s="40">
        <f t="shared" si="11"/>
        <v>716390493</v>
      </c>
      <c r="G39" s="40">
        <f t="shared" si="11"/>
        <v>169254947</v>
      </c>
      <c r="H39" s="40">
        <f t="shared" si="11"/>
        <v>211626186</v>
      </c>
      <c r="I39" s="40">
        <f t="shared" si="6"/>
        <v>1097271626</v>
      </c>
      <c r="J39" s="38"/>
    </row>
    <row r="40" spans="1:12" ht="13.5" thickBot="1">
      <c r="A40" s="45" t="s">
        <v>695</v>
      </c>
      <c r="B40" s="36">
        <f t="shared" ref="B40:I43" si="12">SUM(B18-B62-B84-B107-B129-B152)</f>
        <v>886756</v>
      </c>
      <c r="C40" s="36">
        <f t="shared" si="12"/>
        <v>822906</v>
      </c>
      <c r="D40" s="36">
        <f t="shared" si="12"/>
        <v>63850</v>
      </c>
      <c r="E40" s="36">
        <f t="shared" si="12"/>
        <v>0</v>
      </c>
      <c r="F40" s="36">
        <f t="shared" si="12"/>
        <v>0</v>
      </c>
      <c r="G40" s="36">
        <f t="shared" si="12"/>
        <v>0</v>
      </c>
      <c r="H40" s="36">
        <f t="shared" si="12"/>
        <v>886756</v>
      </c>
      <c r="I40" s="36">
        <f t="shared" si="12"/>
        <v>886756</v>
      </c>
      <c r="J40" s="38"/>
    </row>
    <row r="41" spans="1:12">
      <c r="A41" s="45" t="s">
        <v>696</v>
      </c>
      <c r="B41" s="36">
        <f t="shared" si="12"/>
        <v>69592456</v>
      </c>
      <c r="C41" s="36">
        <f t="shared" si="12"/>
        <v>51118077</v>
      </c>
      <c r="D41" s="36">
        <f t="shared" si="12"/>
        <v>0</v>
      </c>
      <c r="E41" s="36">
        <f t="shared" si="12"/>
        <v>5153096</v>
      </c>
      <c r="F41" s="36">
        <f t="shared" si="12"/>
        <v>0</v>
      </c>
      <c r="G41" s="36">
        <f t="shared" si="12"/>
        <v>0</v>
      </c>
      <c r="H41" s="36">
        <f t="shared" si="12"/>
        <v>69592456</v>
      </c>
      <c r="I41" s="36">
        <f t="shared" si="12"/>
        <v>69592456</v>
      </c>
      <c r="J41" s="38"/>
    </row>
    <row r="42" spans="1:12" ht="25.5">
      <c r="A42" s="34" t="s">
        <v>697</v>
      </c>
      <c r="B42" s="36">
        <f t="shared" si="12"/>
        <v>245800140</v>
      </c>
      <c r="C42" s="36">
        <f t="shared" si="12"/>
        <v>0</v>
      </c>
      <c r="D42" s="36">
        <f t="shared" si="12"/>
        <v>0</v>
      </c>
      <c r="E42" s="36">
        <f t="shared" si="12"/>
        <v>133129780</v>
      </c>
      <c r="F42" s="36">
        <f t="shared" si="12"/>
        <v>0</v>
      </c>
      <c r="G42" s="36">
        <f t="shared" si="12"/>
        <v>245800140</v>
      </c>
      <c r="H42" s="36">
        <f t="shared" si="12"/>
        <v>0</v>
      </c>
      <c r="I42" s="36">
        <f t="shared" si="12"/>
        <v>245800140</v>
      </c>
      <c r="J42" s="38"/>
    </row>
    <row r="43" spans="1:12" ht="26.25" thickBot="1">
      <c r="A43" s="48" t="s">
        <v>698</v>
      </c>
      <c r="B43" s="36">
        <f t="shared" si="12"/>
        <v>11055075</v>
      </c>
      <c r="C43" s="36">
        <f t="shared" si="12"/>
        <v>0</v>
      </c>
      <c r="D43" s="36">
        <f t="shared" si="12"/>
        <v>0</v>
      </c>
      <c r="E43" s="36">
        <f t="shared" si="12"/>
        <v>3760094</v>
      </c>
      <c r="F43" s="36">
        <f t="shared" si="12"/>
        <v>0</v>
      </c>
      <c r="G43" s="36">
        <f t="shared" si="12"/>
        <v>0</v>
      </c>
      <c r="H43" s="36">
        <f t="shared" si="12"/>
        <v>11055075</v>
      </c>
      <c r="I43" s="36">
        <f t="shared" si="12"/>
        <v>11055075</v>
      </c>
      <c r="J43" s="38"/>
    </row>
    <row r="44" spans="1:12" ht="26.25" thickBot="1">
      <c r="A44" s="39" t="s">
        <v>699</v>
      </c>
      <c r="B44" s="40">
        <f t="shared" ref="B44:H44" si="13">SUM(B40:B43)</f>
        <v>327334427</v>
      </c>
      <c r="C44" s="40">
        <f t="shared" si="13"/>
        <v>51940983</v>
      </c>
      <c r="D44" s="40">
        <f>SUM(D40:D43)</f>
        <v>63850</v>
      </c>
      <c r="E44" s="40">
        <f t="shared" si="13"/>
        <v>142042970</v>
      </c>
      <c r="F44" s="40">
        <f t="shared" si="13"/>
        <v>0</v>
      </c>
      <c r="G44" s="40">
        <f t="shared" si="13"/>
        <v>245800140</v>
      </c>
      <c r="H44" s="40">
        <f t="shared" si="13"/>
        <v>81534287</v>
      </c>
      <c r="I44" s="40">
        <f t="shared" si="6"/>
        <v>327334427</v>
      </c>
      <c r="J44" s="38"/>
    </row>
    <row r="45" spans="1:12" ht="26.25" thickBot="1">
      <c r="A45" s="39" t="s">
        <v>700</v>
      </c>
      <c r="B45" s="40">
        <f t="shared" ref="B45:H45" si="14">SUM(B44,B39,B33,B29)</f>
        <v>1515654591</v>
      </c>
      <c r="C45" s="40">
        <f t="shared" si="14"/>
        <v>127088765</v>
      </c>
      <c r="D45" s="40">
        <f>SUM(D44,D39,D33,D29)</f>
        <v>2720004</v>
      </c>
      <c r="E45" s="40">
        <f t="shared" si="14"/>
        <v>1098770572</v>
      </c>
      <c r="F45" s="40">
        <f t="shared" si="14"/>
        <v>716390493</v>
      </c>
      <c r="G45" s="40">
        <f t="shared" si="14"/>
        <v>419437995</v>
      </c>
      <c r="H45" s="40">
        <f t="shared" si="14"/>
        <v>379826103</v>
      </c>
      <c r="I45" s="40">
        <f t="shared" si="6"/>
        <v>1515654591</v>
      </c>
      <c r="J45" s="38"/>
    </row>
    <row r="46" spans="1:12">
      <c r="A46" s="51"/>
      <c r="B46" s="52"/>
      <c r="C46" s="52"/>
      <c r="D46" s="52"/>
      <c r="E46" s="52"/>
      <c r="F46" s="52"/>
      <c r="G46" s="52"/>
      <c r="H46" s="52"/>
      <c r="I46" s="52"/>
      <c r="J46" s="38"/>
    </row>
    <row r="47" spans="1:12" ht="19.5" customHeight="1" thickBot="1">
      <c r="A47" s="246" t="s">
        <v>703</v>
      </c>
      <c r="B47" s="247"/>
      <c r="C47" s="247"/>
      <c r="D47" s="247"/>
      <c r="E47" s="247"/>
      <c r="F47" s="247"/>
      <c r="G47" s="247"/>
      <c r="H47" s="247"/>
      <c r="I47" s="247"/>
      <c r="J47" s="38"/>
    </row>
    <row r="48" spans="1:12" ht="67.5">
      <c r="A48" s="25" t="s">
        <v>557</v>
      </c>
      <c r="B48" s="26" t="s">
        <v>671</v>
      </c>
      <c r="C48" s="26" t="s">
        <v>672</v>
      </c>
      <c r="D48" s="26" t="s">
        <v>673</v>
      </c>
      <c r="E48" s="26" t="s">
        <v>674</v>
      </c>
      <c r="F48" s="248" t="s">
        <v>704</v>
      </c>
      <c r="G48" s="249"/>
      <c r="H48" s="27" t="s">
        <v>705</v>
      </c>
      <c r="I48" s="28" t="s">
        <v>554</v>
      </c>
      <c r="J48" s="38"/>
    </row>
    <row r="49" spans="1:10" ht="33.75">
      <c r="A49" s="29"/>
      <c r="B49" s="30"/>
      <c r="C49" s="30"/>
      <c r="D49" s="30"/>
      <c r="E49" s="31"/>
      <c r="F49" s="32" t="s">
        <v>677</v>
      </c>
      <c r="G49" s="32" t="s">
        <v>678</v>
      </c>
      <c r="H49" s="32" t="s">
        <v>679</v>
      </c>
      <c r="I49" s="33"/>
      <c r="J49" s="38"/>
    </row>
    <row r="50" spans="1:10" ht="26.25" thickBot="1">
      <c r="A50" s="34" t="s">
        <v>680</v>
      </c>
      <c r="B50" s="56">
        <v>21110</v>
      </c>
      <c r="C50" s="36">
        <v>0</v>
      </c>
      <c r="D50" s="36">
        <v>0</v>
      </c>
      <c r="E50" s="57">
        <v>17520</v>
      </c>
      <c r="F50" s="36">
        <v>0</v>
      </c>
      <c r="G50" s="36">
        <v>0</v>
      </c>
      <c r="H50" s="37">
        <v>21110</v>
      </c>
      <c r="I50" s="37">
        <f t="shared" ref="I50:I67" si="15">SUM(F50:H50)</f>
        <v>21110</v>
      </c>
      <c r="J50" s="38"/>
    </row>
    <row r="51" spans="1:10" ht="13.5" thickBot="1">
      <c r="A51" s="39" t="s">
        <v>681</v>
      </c>
      <c r="B51" s="40">
        <f t="shared" ref="B51:H51" si="16">SUM(B50)</f>
        <v>21110</v>
      </c>
      <c r="C51" s="40">
        <f t="shared" si="16"/>
        <v>0</v>
      </c>
      <c r="D51" s="40">
        <f t="shared" si="16"/>
        <v>0</v>
      </c>
      <c r="E51" s="40">
        <f t="shared" si="16"/>
        <v>17520</v>
      </c>
      <c r="F51" s="40">
        <f t="shared" si="16"/>
        <v>0</v>
      </c>
      <c r="G51" s="40">
        <f t="shared" si="16"/>
        <v>0</v>
      </c>
      <c r="H51" s="40">
        <f t="shared" si="16"/>
        <v>21110</v>
      </c>
      <c r="I51" s="40">
        <f t="shared" si="15"/>
        <v>21110</v>
      </c>
      <c r="J51" s="38"/>
    </row>
    <row r="52" spans="1:10">
      <c r="A52" s="42" t="s">
        <v>682</v>
      </c>
      <c r="B52" s="58">
        <f>696403+22276</f>
        <v>718679</v>
      </c>
      <c r="C52" s="36">
        <v>0</v>
      </c>
      <c r="D52" s="36">
        <v>0</v>
      </c>
      <c r="E52" s="59">
        <v>272397</v>
      </c>
      <c r="F52" s="36">
        <v>0</v>
      </c>
      <c r="G52" s="36">
        <v>0</v>
      </c>
      <c r="H52" s="43">
        <v>718679</v>
      </c>
      <c r="I52" s="43">
        <f t="shared" si="15"/>
        <v>718679</v>
      </c>
      <c r="J52" s="38"/>
    </row>
    <row r="53" spans="1:10" ht="25.5">
      <c r="A53" s="34" t="s">
        <v>683</v>
      </c>
      <c r="B53" s="56">
        <f>710216+72000+483496</f>
        <v>1265712</v>
      </c>
      <c r="C53" s="56">
        <v>483496</v>
      </c>
      <c r="D53" s="60">
        <v>72000</v>
      </c>
      <c r="E53" s="57">
        <v>336278</v>
      </c>
      <c r="F53" s="36">
        <v>0</v>
      </c>
      <c r="G53" s="36">
        <v>0</v>
      </c>
      <c r="H53" s="37">
        <v>1265712</v>
      </c>
      <c r="I53" s="43">
        <f t="shared" si="15"/>
        <v>1265712</v>
      </c>
      <c r="J53" s="38"/>
    </row>
    <row r="54" spans="1:10" ht="13.5" thickBot="1">
      <c r="A54" s="34" t="s">
        <v>684</v>
      </c>
      <c r="B54" s="36">
        <v>0</v>
      </c>
      <c r="C54" s="36">
        <v>0</v>
      </c>
      <c r="D54" s="36">
        <v>0</v>
      </c>
      <c r="E54" s="36">
        <v>0</v>
      </c>
      <c r="F54" s="36">
        <v>0</v>
      </c>
      <c r="G54" s="36">
        <v>0</v>
      </c>
      <c r="H54" s="37"/>
      <c r="I54" s="43">
        <f t="shared" si="15"/>
        <v>0</v>
      </c>
      <c r="J54" s="38"/>
    </row>
    <row r="55" spans="1:10" ht="26.25" thickBot="1">
      <c r="A55" s="39" t="s">
        <v>685</v>
      </c>
      <c r="B55" s="40">
        <f t="shared" ref="B55:H55" si="17">SUM(B52:B54)</f>
        <v>1984391</v>
      </c>
      <c r="C55" s="40">
        <f t="shared" si="17"/>
        <v>483496</v>
      </c>
      <c r="D55" s="40">
        <f t="shared" si="17"/>
        <v>72000</v>
      </c>
      <c r="E55" s="40">
        <f t="shared" si="17"/>
        <v>608675</v>
      </c>
      <c r="F55" s="40">
        <f t="shared" si="17"/>
        <v>0</v>
      </c>
      <c r="G55" s="40">
        <f t="shared" si="17"/>
        <v>0</v>
      </c>
      <c r="H55" s="40">
        <f t="shared" si="17"/>
        <v>1984391</v>
      </c>
      <c r="I55" s="40">
        <f t="shared" si="15"/>
        <v>1984391</v>
      </c>
      <c r="J55" s="38"/>
    </row>
    <row r="56" spans="1:10">
      <c r="A56" s="45" t="s">
        <v>689</v>
      </c>
      <c r="B56" s="36">
        <v>0</v>
      </c>
      <c r="C56" s="36">
        <v>0</v>
      </c>
      <c r="D56" s="36">
        <v>0</v>
      </c>
      <c r="E56" s="36">
        <v>0</v>
      </c>
      <c r="F56" s="36">
        <v>0</v>
      </c>
      <c r="G56" s="36">
        <v>0</v>
      </c>
      <c r="H56" s="36">
        <v>0</v>
      </c>
      <c r="I56" s="43">
        <f t="shared" si="15"/>
        <v>0</v>
      </c>
      <c r="J56" s="38"/>
    </row>
    <row r="57" spans="1:10">
      <c r="A57" s="42" t="s">
        <v>690</v>
      </c>
      <c r="B57" s="36">
        <v>0</v>
      </c>
      <c r="C57" s="36">
        <v>0</v>
      </c>
      <c r="D57" s="36">
        <v>0</v>
      </c>
      <c r="E57" s="36">
        <v>0</v>
      </c>
      <c r="F57" s="36">
        <v>0</v>
      </c>
      <c r="G57" s="36">
        <v>0</v>
      </c>
      <c r="H57" s="36">
        <v>0</v>
      </c>
      <c r="I57" s="43">
        <f t="shared" si="15"/>
        <v>0</v>
      </c>
      <c r="J57" s="38"/>
    </row>
    <row r="58" spans="1:10">
      <c r="A58" s="34" t="s">
        <v>691</v>
      </c>
      <c r="B58" s="36">
        <v>0</v>
      </c>
      <c r="C58" s="36">
        <v>0</v>
      </c>
      <c r="D58" s="36">
        <v>0</v>
      </c>
      <c r="E58" s="36">
        <v>0</v>
      </c>
      <c r="F58" s="36">
        <v>0</v>
      </c>
      <c r="G58" s="36">
        <v>0</v>
      </c>
      <c r="H58" s="36">
        <v>0</v>
      </c>
      <c r="I58" s="43">
        <f t="shared" si="15"/>
        <v>0</v>
      </c>
      <c r="J58" s="38"/>
    </row>
    <row r="59" spans="1:10">
      <c r="A59" s="46" t="s">
        <v>692</v>
      </c>
      <c r="B59" s="36">
        <v>0</v>
      </c>
      <c r="C59" s="36">
        <v>0</v>
      </c>
      <c r="D59" s="36">
        <v>0</v>
      </c>
      <c r="E59" s="36">
        <v>0</v>
      </c>
      <c r="F59" s="36">
        <v>0</v>
      </c>
      <c r="G59" s="36">
        <v>0</v>
      </c>
      <c r="H59" s="36">
        <v>0</v>
      </c>
      <c r="I59" s="43">
        <f t="shared" si="15"/>
        <v>0</v>
      </c>
      <c r="J59" s="38"/>
    </row>
    <row r="60" spans="1:10" ht="13.5" thickBot="1">
      <c r="A60" s="48" t="s">
        <v>693</v>
      </c>
      <c r="B60" s="36">
        <v>0</v>
      </c>
      <c r="C60" s="36">
        <v>0</v>
      </c>
      <c r="D60" s="36">
        <v>0</v>
      </c>
      <c r="E60" s="36">
        <v>0</v>
      </c>
      <c r="F60" s="36">
        <v>0</v>
      </c>
      <c r="G60" s="36">
        <v>0</v>
      </c>
      <c r="H60" s="36">
        <v>0</v>
      </c>
      <c r="I60" s="43">
        <f t="shared" si="15"/>
        <v>0</v>
      </c>
      <c r="J60" s="38"/>
    </row>
    <row r="61" spans="1:10" ht="26.25" thickBot="1">
      <c r="A61" s="39" t="s">
        <v>694</v>
      </c>
      <c r="B61" s="40">
        <f t="shared" ref="B61:H61" si="18">SUM(B56:B60)</f>
        <v>0</v>
      </c>
      <c r="C61" s="40">
        <f t="shared" si="18"/>
        <v>0</v>
      </c>
      <c r="D61" s="40">
        <f t="shared" si="18"/>
        <v>0</v>
      </c>
      <c r="E61" s="40">
        <f t="shared" si="18"/>
        <v>0</v>
      </c>
      <c r="F61" s="40">
        <f t="shared" si="18"/>
        <v>0</v>
      </c>
      <c r="G61" s="40">
        <f t="shared" si="18"/>
        <v>0</v>
      </c>
      <c r="H61" s="40">
        <f t="shared" si="18"/>
        <v>0</v>
      </c>
      <c r="I61" s="40">
        <f t="shared" si="15"/>
        <v>0</v>
      </c>
      <c r="J61" s="38"/>
    </row>
    <row r="62" spans="1:10" ht="13.5" thickBot="1">
      <c r="A62" s="45" t="s">
        <v>695</v>
      </c>
      <c r="B62" s="36">
        <v>0</v>
      </c>
      <c r="C62" s="36">
        <v>0</v>
      </c>
      <c r="D62" s="36">
        <v>0</v>
      </c>
      <c r="E62" s="36">
        <v>0</v>
      </c>
      <c r="F62" s="36">
        <v>0</v>
      </c>
      <c r="G62" s="36">
        <v>0</v>
      </c>
      <c r="H62" s="36">
        <v>0</v>
      </c>
      <c r="I62" s="43">
        <f t="shared" si="15"/>
        <v>0</v>
      </c>
      <c r="J62" s="38"/>
    </row>
    <row r="63" spans="1:10">
      <c r="A63" s="45" t="s">
        <v>696</v>
      </c>
      <c r="B63" s="36">
        <v>0</v>
      </c>
      <c r="C63" s="36">
        <v>0</v>
      </c>
      <c r="D63" s="36">
        <v>0</v>
      </c>
      <c r="E63" s="36">
        <v>0</v>
      </c>
      <c r="F63" s="36">
        <v>0</v>
      </c>
      <c r="G63" s="36">
        <v>0</v>
      </c>
      <c r="H63" s="36">
        <v>0</v>
      </c>
      <c r="I63" s="43">
        <f t="shared" si="15"/>
        <v>0</v>
      </c>
      <c r="J63" s="38"/>
    </row>
    <row r="64" spans="1:10" ht="25.5">
      <c r="A64" s="34" t="s">
        <v>697</v>
      </c>
      <c r="B64" s="36">
        <v>0</v>
      </c>
      <c r="C64" s="36">
        <v>0</v>
      </c>
      <c r="D64" s="36">
        <v>0</v>
      </c>
      <c r="E64" s="36">
        <v>0</v>
      </c>
      <c r="F64" s="36">
        <v>0</v>
      </c>
      <c r="G64" s="36">
        <v>0</v>
      </c>
      <c r="H64" s="36">
        <v>0</v>
      </c>
      <c r="I64" s="43">
        <f t="shared" si="15"/>
        <v>0</v>
      </c>
      <c r="J64" s="38"/>
    </row>
    <row r="65" spans="1:10" ht="26.25" thickBot="1">
      <c r="A65" s="48" t="s">
        <v>698</v>
      </c>
      <c r="B65" s="36">
        <v>0</v>
      </c>
      <c r="C65" s="36">
        <v>0</v>
      </c>
      <c r="D65" s="36">
        <v>0</v>
      </c>
      <c r="E65" s="36">
        <v>0</v>
      </c>
      <c r="F65" s="36">
        <v>0</v>
      </c>
      <c r="G65" s="36">
        <v>0</v>
      </c>
      <c r="H65" s="36">
        <v>0</v>
      </c>
      <c r="I65" s="43">
        <f t="shared" si="15"/>
        <v>0</v>
      </c>
      <c r="J65" s="38"/>
    </row>
    <row r="66" spans="1:10" ht="26.25" thickBot="1">
      <c r="A66" s="39" t="s">
        <v>699</v>
      </c>
      <c r="B66" s="40">
        <f t="shared" ref="B66:H66" si="19">SUM(B63:B65)</f>
        <v>0</v>
      </c>
      <c r="C66" s="40">
        <f t="shared" si="19"/>
        <v>0</v>
      </c>
      <c r="D66" s="40">
        <f>SUM(D63:D65)</f>
        <v>0</v>
      </c>
      <c r="E66" s="40">
        <f t="shared" si="19"/>
        <v>0</v>
      </c>
      <c r="F66" s="40">
        <f t="shared" si="19"/>
        <v>0</v>
      </c>
      <c r="G66" s="40">
        <f t="shared" si="19"/>
        <v>0</v>
      </c>
      <c r="H66" s="40">
        <f t="shared" si="19"/>
        <v>0</v>
      </c>
      <c r="I66" s="40">
        <f t="shared" si="15"/>
        <v>0</v>
      </c>
      <c r="J66" s="38"/>
    </row>
    <row r="67" spans="1:10" ht="26.25" thickBot="1">
      <c r="A67" s="39" t="s">
        <v>700</v>
      </c>
      <c r="B67" s="40">
        <f t="shared" ref="B67:H67" si="20">SUM(B66,B61,B55,B51)</f>
        <v>2005501</v>
      </c>
      <c r="C67" s="40">
        <f t="shared" si="20"/>
        <v>483496</v>
      </c>
      <c r="D67" s="40">
        <f>SUM(D66,D61,D55,D51)</f>
        <v>72000</v>
      </c>
      <c r="E67" s="40">
        <f t="shared" si="20"/>
        <v>626195</v>
      </c>
      <c r="F67" s="40">
        <f t="shared" si="20"/>
        <v>0</v>
      </c>
      <c r="G67" s="40">
        <f t="shared" si="20"/>
        <v>0</v>
      </c>
      <c r="H67" s="40">
        <f t="shared" si="20"/>
        <v>2005501</v>
      </c>
      <c r="I67" s="40">
        <f t="shared" si="15"/>
        <v>2005501</v>
      </c>
      <c r="J67" s="38" t="s">
        <v>701</v>
      </c>
    </row>
    <row r="68" spans="1:10">
      <c r="J68" s="38"/>
    </row>
    <row r="69" spans="1:10" ht="31.5" customHeight="1" thickBot="1">
      <c r="A69" s="246" t="s">
        <v>706</v>
      </c>
      <c r="B69" s="247"/>
      <c r="C69" s="247"/>
      <c r="D69" s="247"/>
      <c r="E69" s="247"/>
      <c r="F69" s="247"/>
      <c r="G69" s="247"/>
      <c r="H69" s="247"/>
      <c r="I69" s="247"/>
      <c r="J69" s="38"/>
    </row>
    <row r="70" spans="1:10" ht="67.5">
      <c r="A70" s="25" t="s">
        <v>557</v>
      </c>
      <c r="B70" s="26" t="s">
        <v>671</v>
      </c>
      <c r="C70" s="26" t="s">
        <v>672</v>
      </c>
      <c r="D70" s="26" t="s">
        <v>673</v>
      </c>
      <c r="E70" s="26" t="s">
        <v>674</v>
      </c>
      <c r="F70" s="248" t="s">
        <v>675</v>
      </c>
      <c r="G70" s="249"/>
      <c r="H70" s="27" t="s">
        <v>676</v>
      </c>
      <c r="I70" s="28" t="s">
        <v>554</v>
      </c>
      <c r="J70" s="38"/>
    </row>
    <row r="71" spans="1:10" ht="33.75">
      <c r="A71" s="34"/>
      <c r="B71" s="53"/>
      <c r="C71" s="54"/>
      <c r="D71" s="54"/>
      <c r="E71" s="55"/>
      <c r="F71" s="32" t="s">
        <v>677</v>
      </c>
      <c r="G71" s="32" t="s">
        <v>678</v>
      </c>
      <c r="H71" s="32" t="s">
        <v>679</v>
      </c>
      <c r="I71" s="33"/>
      <c r="J71" s="38"/>
    </row>
    <row r="72" spans="1:10" ht="26.25" thickBot="1">
      <c r="A72" s="34" t="s">
        <v>680</v>
      </c>
      <c r="B72" s="56"/>
      <c r="C72" s="63">
        <v>0</v>
      </c>
      <c r="D72" s="56">
        <v>0</v>
      </c>
      <c r="E72" s="36">
        <v>0</v>
      </c>
      <c r="F72" s="36">
        <v>0</v>
      </c>
      <c r="G72" s="36">
        <v>0</v>
      </c>
      <c r="H72" s="37">
        <v>44551</v>
      </c>
      <c r="I72" s="37">
        <f t="shared" ref="I72:I89" si="21">SUM(F72:H72)</f>
        <v>44551</v>
      </c>
      <c r="J72" s="38"/>
    </row>
    <row r="73" spans="1:10" ht="13.5" thickBot="1">
      <c r="A73" s="39" t="s">
        <v>681</v>
      </c>
      <c r="B73" s="40">
        <f t="shared" ref="B73:H73" si="22">SUM(B72)</f>
        <v>0</v>
      </c>
      <c r="C73" s="40">
        <f t="shared" si="22"/>
        <v>0</v>
      </c>
      <c r="D73" s="40">
        <f>SUM(D72)</f>
        <v>0</v>
      </c>
      <c r="E73" s="40">
        <f t="shared" si="22"/>
        <v>0</v>
      </c>
      <c r="F73" s="40">
        <f t="shared" si="22"/>
        <v>0</v>
      </c>
      <c r="G73" s="40">
        <f t="shared" si="22"/>
        <v>0</v>
      </c>
      <c r="H73" s="40">
        <f t="shared" si="22"/>
        <v>44551</v>
      </c>
      <c r="I73" s="40">
        <f t="shared" si="21"/>
        <v>44551</v>
      </c>
      <c r="J73" s="38"/>
    </row>
    <row r="74" spans="1:10">
      <c r="A74" s="42" t="s">
        <v>682</v>
      </c>
      <c r="B74" s="58">
        <f>664000+59726+44551</f>
        <v>768277</v>
      </c>
      <c r="C74" s="56">
        <v>664000</v>
      </c>
      <c r="D74" s="58">
        <f>59726+44551</f>
        <v>104277</v>
      </c>
      <c r="E74" s="36">
        <v>0</v>
      </c>
      <c r="F74" s="36">
        <v>0</v>
      </c>
      <c r="G74" s="36">
        <v>0</v>
      </c>
      <c r="H74" s="43">
        <v>723726</v>
      </c>
      <c r="I74" s="43">
        <f t="shared" si="21"/>
        <v>723726</v>
      </c>
      <c r="J74" s="38"/>
    </row>
    <row r="75" spans="1:10" ht="25.5">
      <c r="A75" s="34" t="s">
        <v>683</v>
      </c>
      <c r="B75" s="56">
        <f>1299680+454384</f>
        <v>1754064</v>
      </c>
      <c r="C75" s="56">
        <v>0</v>
      </c>
      <c r="D75" s="56">
        <v>454384</v>
      </c>
      <c r="E75" s="57">
        <v>549298</v>
      </c>
      <c r="F75" s="36">
        <v>0</v>
      </c>
      <c r="G75" s="36">
        <v>0</v>
      </c>
      <c r="H75" s="37">
        <v>1754064</v>
      </c>
      <c r="I75" s="43">
        <f t="shared" si="21"/>
        <v>1754064</v>
      </c>
      <c r="J75" s="38"/>
    </row>
    <row r="76" spans="1:10" ht="13.5" thickBot="1">
      <c r="A76" s="34" t="s">
        <v>684</v>
      </c>
      <c r="B76" s="36">
        <v>0</v>
      </c>
      <c r="C76" s="36">
        <v>0</v>
      </c>
      <c r="D76" s="36">
        <v>0</v>
      </c>
      <c r="E76" s="36">
        <v>0</v>
      </c>
      <c r="F76" s="36">
        <v>0</v>
      </c>
      <c r="G76" s="36">
        <v>0</v>
      </c>
      <c r="H76" s="37"/>
      <c r="I76" s="43">
        <f t="shared" si="21"/>
        <v>0</v>
      </c>
      <c r="J76" s="38"/>
    </row>
    <row r="77" spans="1:10" ht="26.25" thickBot="1">
      <c r="A77" s="39" t="s">
        <v>685</v>
      </c>
      <c r="B77" s="40">
        <f t="shared" ref="B77:H77" si="23">SUM(B74:B76)</f>
        <v>2522341</v>
      </c>
      <c r="C77" s="40">
        <f t="shared" si="23"/>
        <v>664000</v>
      </c>
      <c r="D77" s="40">
        <f>SUM(D74:D76)</f>
        <v>558661</v>
      </c>
      <c r="E77" s="40">
        <f t="shared" si="23"/>
        <v>549298</v>
      </c>
      <c r="F77" s="40">
        <f t="shared" si="23"/>
        <v>0</v>
      </c>
      <c r="G77" s="40">
        <f t="shared" si="23"/>
        <v>0</v>
      </c>
      <c r="H77" s="40">
        <f t="shared" si="23"/>
        <v>2477790</v>
      </c>
      <c r="I77" s="40">
        <f t="shared" si="21"/>
        <v>2477790</v>
      </c>
      <c r="J77" s="38"/>
    </row>
    <row r="78" spans="1:10">
      <c r="A78" s="45" t="s">
        <v>689</v>
      </c>
      <c r="B78" s="36">
        <v>0</v>
      </c>
      <c r="C78" s="36">
        <v>0</v>
      </c>
      <c r="D78" s="36">
        <v>0</v>
      </c>
      <c r="E78" s="36">
        <v>0</v>
      </c>
      <c r="F78" s="36">
        <v>0</v>
      </c>
      <c r="G78" s="36">
        <v>0</v>
      </c>
      <c r="H78" s="36">
        <v>0</v>
      </c>
      <c r="I78" s="43">
        <f t="shared" si="21"/>
        <v>0</v>
      </c>
      <c r="J78" s="38"/>
    </row>
    <row r="79" spans="1:10">
      <c r="A79" s="42" t="s">
        <v>690</v>
      </c>
      <c r="B79" s="36">
        <v>0</v>
      </c>
      <c r="C79" s="36">
        <v>0</v>
      </c>
      <c r="D79" s="36">
        <v>0</v>
      </c>
      <c r="E79" s="36">
        <v>0</v>
      </c>
      <c r="F79" s="36">
        <v>0</v>
      </c>
      <c r="G79" s="36">
        <v>0</v>
      </c>
      <c r="H79" s="36">
        <v>0</v>
      </c>
      <c r="I79" s="43">
        <f t="shared" si="21"/>
        <v>0</v>
      </c>
      <c r="J79" s="38"/>
    </row>
    <row r="80" spans="1:10">
      <c r="A80" s="34" t="s">
        <v>691</v>
      </c>
      <c r="B80" s="36">
        <v>0</v>
      </c>
      <c r="C80" s="36">
        <v>0</v>
      </c>
      <c r="D80" s="36">
        <v>0</v>
      </c>
      <c r="E80" s="36">
        <v>0</v>
      </c>
      <c r="F80" s="36">
        <v>0</v>
      </c>
      <c r="G80" s="36">
        <v>0</v>
      </c>
      <c r="H80" s="36">
        <v>0</v>
      </c>
      <c r="I80" s="43">
        <f t="shared" si="21"/>
        <v>0</v>
      </c>
      <c r="J80" s="38"/>
    </row>
    <row r="81" spans="1:10">
      <c r="A81" s="46" t="s">
        <v>692</v>
      </c>
      <c r="B81" s="36">
        <v>0</v>
      </c>
      <c r="C81" s="36">
        <v>0</v>
      </c>
      <c r="D81" s="36">
        <v>0</v>
      </c>
      <c r="E81" s="36">
        <v>0</v>
      </c>
      <c r="F81" s="36">
        <v>0</v>
      </c>
      <c r="G81" s="36">
        <v>0</v>
      </c>
      <c r="H81" s="36">
        <v>0</v>
      </c>
      <c r="I81" s="43">
        <f t="shared" si="21"/>
        <v>0</v>
      </c>
      <c r="J81" s="38"/>
    </row>
    <row r="82" spans="1:10" ht="13.5" thickBot="1">
      <c r="A82" s="48" t="s">
        <v>693</v>
      </c>
      <c r="B82" s="36">
        <v>0</v>
      </c>
      <c r="C82" s="36">
        <v>0</v>
      </c>
      <c r="D82" s="36">
        <v>0</v>
      </c>
      <c r="E82" s="36">
        <v>0</v>
      </c>
      <c r="F82" s="36">
        <v>0</v>
      </c>
      <c r="G82" s="36">
        <v>0</v>
      </c>
      <c r="H82" s="36">
        <v>0</v>
      </c>
      <c r="I82" s="43">
        <f t="shared" si="21"/>
        <v>0</v>
      </c>
      <c r="J82" s="38"/>
    </row>
    <row r="83" spans="1:10" ht="26.25" thickBot="1">
      <c r="A83" s="39" t="s">
        <v>694</v>
      </c>
      <c r="B83" s="40">
        <f t="shared" ref="B83:H83" si="24">SUM(B78:B82)</f>
        <v>0</v>
      </c>
      <c r="C83" s="40">
        <f t="shared" si="24"/>
        <v>0</v>
      </c>
      <c r="D83" s="40">
        <f>SUM(D78:D82)</f>
        <v>0</v>
      </c>
      <c r="E83" s="40">
        <f t="shared" si="24"/>
        <v>0</v>
      </c>
      <c r="F83" s="40">
        <f t="shared" si="24"/>
        <v>0</v>
      </c>
      <c r="G83" s="40">
        <f t="shared" si="24"/>
        <v>0</v>
      </c>
      <c r="H83" s="40">
        <f t="shared" si="24"/>
        <v>0</v>
      </c>
      <c r="I83" s="40">
        <f t="shared" si="21"/>
        <v>0</v>
      </c>
      <c r="J83" s="38"/>
    </row>
    <row r="84" spans="1:10" ht="13.5" thickBot="1">
      <c r="A84" s="45" t="s">
        <v>695</v>
      </c>
      <c r="B84" s="36">
        <v>0</v>
      </c>
      <c r="C84" s="36">
        <v>0</v>
      </c>
      <c r="D84" s="36">
        <v>0</v>
      </c>
      <c r="E84" s="36">
        <v>0</v>
      </c>
      <c r="F84" s="36">
        <v>0</v>
      </c>
      <c r="G84" s="36">
        <v>0</v>
      </c>
      <c r="H84" s="36">
        <v>0</v>
      </c>
      <c r="I84" s="43"/>
      <c r="J84" s="38"/>
    </row>
    <row r="85" spans="1:10">
      <c r="A85" s="45" t="s">
        <v>696</v>
      </c>
      <c r="B85" s="36">
        <v>0</v>
      </c>
      <c r="C85" s="36">
        <v>0</v>
      </c>
      <c r="D85" s="36">
        <v>0</v>
      </c>
      <c r="E85" s="36">
        <v>0</v>
      </c>
      <c r="F85" s="36">
        <v>0</v>
      </c>
      <c r="G85" s="36">
        <v>0</v>
      </c>
      <c r="H85" s="36">
        <v>0</v>
      </c>
      <c r="I85" s="43">
        <f t="shared" si="21"/>
        <v>0</v>
      </c>
      <c r="J85" s="38"/>
    </row>
    <row r="86" spans="1:10" ht="25.5">
      <c r="A86" s="34" t="s">
        <v>697</v>
      </c>
      <c r="B86" s="36">
        <v>0</v>
      </c>
      <c r="C86" s="36">
        <v>0</v>
      </c>
      <c r="D86" s="36">
        <v>0</v>
      </c>
      <c r="E86" s="36">
        <v>0</v>
      </c>
      <c r="F86" s="36">
        <v>0</v>
      </c>
      <c r="G86" s="36">
        <v>0</v>
      </c>
      <c r="H86" s="36">
        <v>0</v>
      </c>
      <c r="I86" s="43">
        <f t="shared" si="21"/>
        <v>0</v>
      </c>
      <c r="J86" s="38"/>
    </row>
    <row r="87" spans="1:10" ht="26.25" thickBot="1">
      <c r="A87" s="48" t="s">
        <v>698</v>
      </c>
      <c r="B87" s="36">
        <v>0</v>
      </c>
      <c r="C87" s="36">
        <v>0</v>
      </c>
      <c r="D87" s="36">
        <v>0</v>
      </c>
      <c r="E87" s="36">
        <v>0</v>
      </c>
      <c r="F87" s="36">
        <v>0</v>
      </c>
      <c r="G87" s="36">
        <v>0</v>
      </c>
      <c r="H87" s="36">
        <v>0</v>
      </c>
      <c r="I87" s="43">
        <f t="shared" si="21"/>
        <v>0</v>
      </c>
      <c r="J87" s="38"/>
    </row>
    <row r="88" spans="1:10" ht="26.25" thickBot="1">
      <c r="A88" s="39" t="s">
        <v>699</v>
      </c>
      <c r="B88" s="40">
        <f t="shared" ref="B88:H88" si="25">SUM(B85:B87)</f>
        <v>0</v>
      </c>
      <c r="C88" s="40">
        <f t="shared" si="25"/>
        <v>0</v>
      </c>
      <c r="D88" s="40">
        <f>SUM(D85:D87)</f>
        <v>0</v>
      </c>
      <c r="E88" s="40">
        <f t="shared" si="25"/>
        <v>0</v>
      </c>
      <c r="F88" s="40">
        <f t="shared" si="25"/>
        <v>0</v>
      </c>
      <c r="G88" s="40">
        <f t="shared" si="25"/>
        <v>0</v>
      </c>
      <c r="H88" s="40">
        <f t="shared" si="25"/>
        <v>0</v>
      </c>
      <c r="I88" s="40">
        <f t="shared" si="21"/>
        <v>0</v>
      </c>
      <c r="J88" s="38"/>
    </row>
    <row r="89" spans="1:10" ht="26.25" thickBot="1">
      <c r="A89" s="39" t="s">
        <v>700</v>
      </c>
      <c r="B89" s="40">
        <f t="shared" ref="B89:H89" si="26">SUM(B88,B83,B77,B73)</f>
        <v>2522341</v>
      </c>
      <c r="C89" s="40">
        <f t="shared" si="26"/>
        <v>664000</v>
      </c>
      <c r="D89" s="40">
        <f>SUM(D88,D83,D77,D73)</f>
        <v>558661</v>
      </c>
      <c r="E89" s="40">
        <f t="shared" si="26"/>
        <v>549298</v>
      </c>
      <c r="F89" s="40">
        <f t="shared" si="26"/>
        <v>0</v>
      </c>
      <c r="G89" s="40">
        <f t="shared" si="26"/>
        <v>0</v>
      </c>
      <c r="H89" s="40">
        <f t="shared" si="26"/>
        <v>2522341</v>
      </c>
      <c r="I89" s="40">
        <f t="shared" si="21"/>
        <v>2522341</v>
      </c>
      <c r="J89" s="38" t="s">
        <v>701</v>
      </c>
    </row>
    <row r="90" spans="1:10">
      <c r="J90" s="38"/>
    </row>
    <row r="91" spans="1:10">
      <c r="J91" s="38"/>
    </row>
    <row r="92" spans="1:10" ht="14.25" thickBot="1">
      <c r="A92" s="246" t="s">
        <v>707</v>
      </c>
      <c r="B92" s="247"/>
      <c r="C92" s="247"/>
      <c r="D92" s="247"/>
      <c r="E92" s="247"/>
      <c r="F92" s="247"/>
      <c r="G92" s="247"/>
      <c r="H92" s="247"/>
      <c r="I92" s="247"/>
      <c r="J92" s="38"/>
    </row>
    <row r="93" spans="1:10" ht="67.5">
      <c r="A93" s="25" t="s">
        <v>557</v>
      </c>
      <c r="B93" s="26" t="s">
        <v>671</v>
      </c>
      <c r="C93" s="26" t="s">
        <v>672</v>
      </c>
      <c r="D93" s="26" t="s">
        <v>673</v>
      </c>
      <c r="E93" s="26" t="s">
        <v>674</v>
      </c>
      <c r="F93" s="248" t="s">
        <v>675</v>
      </c>
      <c r="G93" s="249"/>
      <c r="H93" s="27" t="s">
        <v>676</v>
      </c>
      <c r="I93" s="28" t="s">
        <v>554</v>
      </c>
      <c r="J93" s="38"/>
    </row>
    <row r="94" spans="1:10" ht="33.75">
      <c r="A94" s="34"/>
      <c r="B94" s="53"/>
      <c r="C94" s="54"/>
      <c r="D94" s="54"/>
      <c r="E94" s="55"/>
      <c r="F94" s="32" t="s">
        <v>677</v>
      </c>
      <c r="G94" s="32" t="s">
        <v>678</v>
      </c>
      <c r="H94" s="32" t="s">
        <v>679</v>
      </c>
      <c r="I94" s="33"/>
      <c r="J94" s="38"/>
    </row>
    <row r="95" spans="1:10" ht="26.25" thickBot="1">
      <c r="A95" s="34" t="s">
        <v>680</v>
      </c>
      <c r="B95" s="36">
        <v>0</v>
      </c>
      <c r="C95" s="36">
        <v>0</v>
      </c>
      <c r="D95" s="36">
        <v>0</v>
      </c>
      <c r="E95" s="36">
        <v>0</v>
      </c>
      <c r="F95" s="36">
        <v>0</v>
      </c>
      <c r="G95" s="36">
        <v>0</v>
      </c>
      <c r="H95" s="36">
        <v>0</v>
      </c>
      <c r="I95" s="37">
        <f t="shared" ref="I95:I106" si="27">SUM(F95:H95)</f>
        <v>0</v>
      </c>
      <c r="J95" s="38"/>
    </row>
    <row r="96" spans="1:10" ht="13.5" thickBot="1">
      <c r="A96" s="39" t="s">
        <v>681</v>
      </c>
      <c r="B96" s="40">
        <f t="shared" ref="B96:H96" si="28">SUM(B95)</f>
        <v>0</v>
      </c>
      <c r="C96" s="40">
        <f t="shared" si="28"/>
        <v>0</v>
      </c>
      <c r="D96" s="40">
        <f t="shared" si="28"/>
        <v>0</v>
      </c>
      <c r="E96" s="40">
        <f t="shared" si="28"/>
        <v>0</v>
      </c>
      <c r="F96" s="40">
        <f t="shared" si="28"/>
        <v>0</v>
      </c>
      <c r="G96" s="40">
        <f t="shared" si="28"/>
        <v>0</v>
      </c>
      <c r="H96" s="40">
        <f t="shared" si="28"/>
        <v>0</v>
      </c>
      <c r="I96" s="40">
        <f t="shared" si="27"/>
        <v>0</v>
      </c>
      <c r="J96" s="38"/>
    </row>
    <row r="97" spans="1:10">
      <c r="A97" s="42" t="s">
        <v>682</v>
      </c>
      <c r="B97" s="58">
        <v>778150</v>
      </c>
      <c r="C97" s="36">
        <v>0</v>
      </c>
      <c r="D97" s="36">
        <v>0</v>
      </c>
      <c r="E97" s="59">
        <v>355326</v>
      </c>
      <c r="F97" s="36">
        <v>0</v>
      </c>
      <c r="G97" s="36">
        <v>0</v>
      </c>
      <c r="H97" s="43">
        <v>778150</v>
      </c>
      <c r="I97" s="43">
        <f t="shared" si="27"/>
        <v>778150</v>
      </c>
      <c r="J97" s="38"/>
    </row>
    <row r="98" spans="1:10" ht="25.5">
      <c r="A98" s="34" t="s">
        <v>683</v>
      </c>
      <c r="B98" s="56">
        <v>12059741</v>
      </c>
      <c r="C98" s="36">
        <v>0</v>
      </c>
      <c r="D98" s="36">
        <v>0</v>
      </c>
      <c r="E98" s="57">
        <v>9707430</v>
      </c>
      <c r="F98" s="36">
        <v>0</v>
      </c>
      <c r="G98" s="36">
        <v>0</v>
      </c>
      <c r="H98" s="37">
        <v>12059741</v>
      </c>
      <c r="I98" s="43">
        <f t="shared" si="27"/>
        <v>12059741</v>
      </c>
      <c r="J98" s="38"/>
    </row>
    <row r="99" spans="1:10" ht="13.5" thickBot="1">
      <c r="A99" s="34" t="s">
        <v>684</v>
      </c>
      <c r="B99" s="36">
        <v>0</v>
      </c>
      <c r="C99" s="36">
        <v>0</v>
      </c>
      <c r="D99" s="36">
        <v>0</v>
      </c>
      <c r="E99" s="36">
        <v>0</v>
      </c>
      <c r="F99" s="36">
        <v>0</v>
      </c>
      <c r="G99" s="36">
        <v>0</v>
      </c>
      <c r="H99" s="36">
        <v>0</v>
      </c>
      <c r="I99" s="43">
        <f t="shared" si="27"/>
        <v>0</v>
      </c>
      <c r="J99" s="38"/>
    </row>
    <row r="100" spans="1:10" ht="26.25" thickBot="1">
      <c r="A100" s="39" t="s">
        <v>685</v>
      </c>
      <c r="B100" s="40">
        <f t="shared" ref="B100:H100" si="29">SUM(B97:B99)</f>
        <v>12837891</v>
      </c>
      <c r="C100" s="40">
        <f t="shared" si="29"/>
        <v>0</v>
      </c>
      <c r="D100" s="40">
        <f t="shared" si="29"/>
        <v>0</v>
      </c>
      <c r="E100" s="40">
        <f t="shared" si="29"/>
        <v>10062756</v>
      </c>
      <c r="F100" s="40">
        <f t="shared" si="29"/>
        <v>0</v>
      </c>
      <c r="G100" s="40">
        <f t="shared" si="29"/>
        <v>0</v>
      </c>
      <c r="H100" s="40">
        <f t="shared" si="29"/>
        <v>12837891</v>
      </c>
      <c r="I100" s="40">
        <f t="shared" si="27"/>
        <v>12837891</v>
      </c>
      <c r="J100" s="38"/>
    </row>
    <row r="101" spans="1:10">
      <c r="A101" s="45" t="s">
        <v>689</v>
      </c>
      <c r="B101" s="36">
        <v>0</v>
      </c>
      <c r="C101" s="36">
        <v>0</v>
      </c>
      <c r="D101" s="36">
        <v>0</v>
      </c>
      <c r="E101" s="36">
        <v>0</v>
      </c>
      <c r="F101" s="36">
        <v>0</v>
      </c>
      <c r="G101" s="36">
        <v>0</v>
      </c>
      <c r="H101" s="36">
        <v>0</v>
      </c>
      <c r="I101" s="43">
        <f t="shared" si="27"/>
        <v>0</v>
      </c>
      <c r="J101" s="38"/>
    </row>
    <row r="102" spans="1:10">
      <c r="A102" s="42" t="s">
        <v>690</v>
      </c>
      <c r="B102" s="56">
        <f>1154125+2175980+1224556</f>
        <v>4554661</v>
      </c>
      <c r="C102" s="56">
        <v>0</v>
      </c>
      <c r="D102" s="56">
        <v>0</v>
      </c>
      <c r="E102" s="59">
        <f>1114853+2119227+1195031</f>
        <v>4429111</v>
      </c>
      <c r="F102" s="56">
        <v>1154125</v>
      </c>
      <c r="G102" s="56">
        <v>2175980</v>
      </c>
      <c r="H102" s="37">
        <v>1224556</v>
      </c>
      <c r="I102" s="43">
        <f t="shared" si="27"/>
        <v>4554661</v>
      </c>
      <c r="J102" s="38"/>
    </row>
    <row r="103" spans="1:10">
      <c r="A103" s="34" t="s">
        <v>691</v>
      </c>
      <c r="B103" s="36">
        <v>0</v>
      </c>
      <c r="C103" s="36">
        <v>0</v>
      </c>
      <c r="D103" s="36">
        <v>0</v>
      </c>
      <c r="E103" s="36">
        <v>0</v>
      </c>
      <c r="F103" s="36">
        <v>0</v>
      </c>
      <c r="G103" s="36">
        <v>0</v>
      </c>
      <c r="H103" s="36">
        <v>0</v>
      </c>
      <c r="I103" s="43">
        <f t="shared" si="27"/>
        <v>0</v>
      </c>
      <c r="J103" s="38"/>
    </row>
    <row r="104" spans="1:10">
      <c r="A104" s="46" t="s">
        <v>692</v>
      </c>
      <c r="B104" s="36">
        <v>0</v>
      </c>
      <c r="C104" s="36">
        <v>0</v>
      </c>
      <c r="D104" s="36">
        <v>0</v>
      </c>
      <c r="E104" s="36">
        <v>0</v>
      </c>
      <c r="F104" s="36">
        <v>0</v>
      </c>
      <c r="G104" s="36">
        <v>0</v>
      </c>
      <c r="H104" s="36">
        <v>0</v>
      </c>
      <c r="I104" s="43">
        <f t="shared" si="27"/>
        <v>0</v>
      </c>
      <c r="J104" s="38"/>
    </row>
    <row r="105" spans="1:10" ht="13.5" thickBot="1">
      <c r="A105" s="48" t="s">
        <v>693</v>
      </c>
      <c r="B105" s="36">
        <v>0</v>
      </c>
      <c r="C105" s="36">
        <v>0</v>
      </c>
      <c r="D105" s="36">
        <v>0</v>
      </c>
      <c r="E105" s="36">
        <v>0</v>
      </c>
      <c r="F105" s="36">
        <v>0</v>
      </c>
      <c r="G105" s="36">
        <v>0</v>
      </c>
      <c r="H105" s="36">
        <v>0</v>
      </c>
      <c r="I105" s="43">
        <f t="shared" si="27"/>
        <v>0</v>
      </c>
      <c r="J105" s="38"/>
    </row>
    <row r="106" spans="1:10" ht="26.25" thickBot="1">
      <c r="A106" s="39" t="s">
        <v>694</v>
      </c>
      <c r="B106" s="40">
        <f t="shared" ref="B106:H106" si="30">SUM(B101:B105)</f>
        <v>4554661</v>
      </c>
      <c r="C106" s="40">
        <f t="shared" si="30"/>
        <v>0</v>
      </c>
      <c r="D106" s="40">
        <f t="shared" si="30"/>
        <v>0</v>
      </c>
      <c r="E106" s="40">
        <f t="shared" si="30"/>
        <v>4429111</v>
      </c>
      <c r="F106" s="40">
        <f t="shared" si="30"/>
        <v>1154125</v>
      </c>
      <c r="G106" s="40">
        <f t="shared" si="30"/>
        <v>2175980</v>
      </c>
      <c r="H106" s="40">
        <f t="shared" si="30"/>
        <v>1224556</v>
      </c>
      <c r="I106" s="40">
        <f t="shared" si="27"/>
        <v>4554661</v>
      </c>
      <c r="J106" s="38"/>
    </row>
    <row r="107" spans="1:10" ht="13.5" thickBot="1">
      <c r="A107" s="45" t="s">
        <v>695</v>
      </c>
      <c r="B107" s="36">
        <v>0</v>
      </c>
      <c r="C107" s="36">
        <v>0</v>
      </c>
      <c r="D107" s="36">
        <v>0</v>
      </c>
      <c r="E107" s="36">
        <v>0</v>
      </c>
      <c r="F107" s="36">
        <v>0</v>
      </c>
      <c r="G107" s="36">
        <v>0</v>
      </c>
      <c r="H107" s="36">
        <v>0</v>
      </c>
      <c r="I107" s="43"/>
      <c r="J107" s="38"/>
    </row>
    <row r="108" spans="1:10">
      <c r="A108" s="45" t="s">
        <v>696</v>
      </c>
      <c r="B108" s="36">
        <v>0</v>
      </c>
      <c r="C108" s="36">
        <v>0</v>
      </c>
      <c r="D108" s="36">
        <v>0</v>
      </c>
      <c r="E108" s="36">
        <v>0</v>
      </c>
      <c r="F108" s="36">
        <v>0</v>
      </c>
      <c r="G108" s="36">
        <v>0</v>
      </c>
      <c r="H108" s="36">
        <v>0</v>
      </c>
      <c r="I108" s="43">
        <f>SUM(F108:H108)</f>
        <v>0</v>
      </c>
      <c r="J108" s="38"/>
    </row>
    <row r="109" spans="1:10" ht="25.5">
      <c r="A109" s="34" t="s">
        <v>697</v>
      </c>
      <c r="B109" s="36">
        <v>0</v>
      </c>
      <c r="C109" s="36">
        <v>0</v>
      </c>
      <c r="D109" s="36">
        <v>0</v>
      </c>
      <c r="E109" s="36">
        <v>0</v>
      </c>
      <c r="F109" s="36">
        <v>0</v>
      </c>
      <c r="G109" s="36">
        <v>0</v>
      </c>
      <c r="H109" s="36">
        <v>0</v>
      </c>
      <c r="I109" s="43">
        <f>SUM(F109:H109)</f>
        <v>0</v>
      </c>
      <c r="J109" s="38"/>
    </row>
    <row r="110" spans="1:10" ht="26.25" thickBot="1">
      <c r="A110" s="48" t="s">
        <v>698</v>
      </c>
      <c r="B110" s="36">
        <v>0</v>
      </c>
      <c r="C110" s="36">
        <v>0</v>
      </c>
      <c r="D110" s="36">
        <v>0</v>
      </c>
      <c r="E110" s="36">
        <v>0</v>
      </c>
      <c r="F110" s="36">
        <v>0</v>
      </c>
      <c r="G110" s="36">
        <v>0</v>
      </c>
      <c r="H110" s="36">
        <v>0</v>
      </c>
      <c r="I110" s="43">
        <f>SUM(F110:H110)</f>
        <v>0</v>
      </c>
      <c r="J110" s="38"/>
    </row>
    <row r="111" spans="1:10" ht="26.25" thickBot="1">
      <c r="A111" s="39" t="s">
        <v>699</v>
      </c>
      <c r="B111" s="40">
        <f t="shared" ref="B111:H111" si="31">SUM(B108:B110)</f>
        <v>0</v>
      </c>
      <c r="C111" s="40">
        <f t="shared" si="31"/>
        <v>0</v>
      </c>
      <c r="D111" s="40">
        <f t="shared" si="31"/>
        <v>0</v>
      </c>
      <c r="E111" s="40">
        <f t="shared" si="31"/>
        <v>0</v>
      </c>
      <c r="F111" s="40">
        <f t="shared" si="31"/>
        <v>0</v>
      </c>
      <c r="G111" s="40">
        <f t="shared" si="31"/>
        <v>0</v>
      </c>
      <c r="H111" s="40">
        <f t="shared" si="31"/>
        <v>0</v>
      </c>
      <c r="I111" s="40">
        <f>SUM(F111:H111)</f>
        <v>0</v>
      </c>
      <c r="J111" s="38"/>
    </row>
    <row r="112" spans="1:10" ht="26.25" thickBot="1">
      <c r="A112" s="39" t="s">
        <v>700</v>
      </c>
      <c r="B112" s="40">
        <f t="shared" ref="B112:H112" si="32">SUM(B111,B106,B100,B96)</f>
        <v>17392552</v>
      </c>
      <c r="C112" s="40">
        <f t="shared" si="32"/>
        <v>0</v>
      </c>
      <c r="D112" s="40">
        <f t="shared" si="32"/>
        <v>0</v>
      </c>
      <c r="E112" s="40">
        <f t="shared" si="32"/>
        <v>14491867</v>
      </c>
      <c r="F112" s="40">
        <f t="shared" si="32"/>
        <v>1154125</v>
      </c>
      <c r="G112" s="40">
        <f t="shared" si="32"/>
        <v>2175980</v>
      </c>
      <c r="H112" s="40">
        <f t="shared" si="32"/>
        <v>14062447</v>
      </c>
      <c r="I112" s="40">
        <f>SUM(F112:H112)</f>
        <v>17392552</v>
      </c>
      <c r="J112" s="38" t="s">
        <v>701</v>
      </c>
    </row>
    <row r="113" spans="1:10">
      <c r="J113" s="38"/>
    </row>
    <row r="114" spans="1:10" ht="30.75" customHeight="1" thickBot="1">
      <c r="A114" s="246" t="s">
        <v>708</v>
      </c>
      <c r="B114" s="247"/>
      <c r="C114" s="247"/>
      <c r="D114" s="247"/>
      <c r="E114" s="247"/>
      <c r="F114" s="247"/>
      <c r="G114" s="247"/>
      <c r="H114" s="247"/>
      <c r="I114" s="247"/>
      <c r="J114" s="38"/>
    </row>
    <row r="115" spans="1:10" ht="67.5">
      <c r="A115" s="25" t="s">
        <v>557</v>
      </c>
      <c r="B115" s="26" t="s">
        <v>671</v>
      </c>
      <c r="C115" s="26" t="s">
        <v>672</v>
      </c>
      <c r="D115" s="26" t="s">
        <v>673</v>
      </c>
      <c r="E115" s="26" t="s">
        <v>674</v>
      </c>
      <c r="F115" s="248" t="s">
        <v>675</v>
      </c>
      <c r="G115" s="249"/>
      <c r="H115" s="27" t="s">
        <v>676</v>
      </c>
      <c r="I115" s="28" t="s">
        <v>554</v>
      </c>
      <c r="J115" s="38"/>
    </row>
    <row r="116" spans="1:10" ht="33.75">
      <c r="A116" s="34"/>
      <c r="B116" s="53"/>
      <c r="C116" s="54"/>
      <c r="D116" s="53"/>
      <c r="E116" s="55"/>
      <c r="F116" s="32" t="s">
        <v>677</v>
      </c>
      <c r="G116" s="32" t="s">
        <v>678</v>
      </c>
      <c r="H116" s="32" t="s">
        <v>679</v>
      </c>
      <c r="I116" s="33"/>
      <c r="J116" s="38"/>
    </row>
    <row r="117" spans="1:10" ht="26.25" thickBot="1">
      <c r="A117" s="34" t="s">
        <v>680</v>
      </c>
      <c r="B117" s="56">
        <v>0</v>
      </c>
      <c r="C117" s="63">
        <v>0</v>
      </c>
      <c r="D117" s="56">
        <v>0</v>
      </c>
      <c r="E117" s="57">
        <v>0</v>
      </c>
      <c r="F117" s="56">
        <v>0</v>
      </c>
      <c r="G117" s="63">
        <v>0</v>
      </c>
      <c r="H117" s="37">
        <v>0</v>
      </c>
      <c r="I117" s="37">
        <f t="shared" ref="I117:I134" si="33">SUM(F117:H117)</f>
        <v>0</v>
      </c>
      <c r="J117" s="38"/>
    </row>
    <row r="118" spans="1:10" ht="13.5" thickBot="1">
      <c r="A118" s="39" t="s">
        <v>681</v>
      </c>
      <c r="B118" s="40">
        <f t="shared" ref="B118:H118" si="34">SUM(B117)</f>
        <v>0</v>
      </c>
      <c r="C118" s="40">
        <f t="shared" si="34"/>
        <v>0</v>
      </c>
      <c r="D118" s="40">
        <f>SUM(D117)</f>
        <v>0</v>
      </c>
      <c r="E118" s="40">
        <f t="shared" si="34"/>
        <v>0</v>
      </c>
      <c r="F118" s="40">
        <f t="shared" si="34"/>
        <v>0</v>
      </c>
      <c r="G118" s="40">
        <f t="shared" si="34"/>
        <v>0</v>
      </c>
      <c r="H118" s="40">
        <f t="shared" si="34"/>
        <v>0</v>
      </c>
      <c r="I118" s="40">
        <f t="shared" si="33"/>
        <v>0</v>
      </c>
      <c r="J118" s="38"/>
    </row>
    <row r="119" spans="1:10">
      <c r="A119" s="42" t="s">
        <v>682</v>
      </c>
      <c r="B119" s="58"/>
      <c r="C119" s="56"/>
      <c r="D119" s="58"/>
      <c r="E119" s="59"/>
      <c r="F119" s="58"/>
      <c r="G119" s="56"/>
      <c r="H119" s="43"/>
      <c r="I119" s="43">
        <f t="shared" si="33"/>
        <v>0</v>
      </c>
      <c r="J119" s="38"/>
    </row>
    <row r="120" spans="1:10" ht="25.5">
      <c r="A120" s="34" t="s">
        <v>683</v>
      </c>
      <c r="B120" s="56">
        <v>634869</v>
      </c>
      <c r="C120" s="56">
        <v>0</v>
      </c>
      <c r="D120" s="56">
        <v>0</v>
      </c>
      <c r="E120" s="57">
        <v>527254</v>
      </c>
      <c r="F120" s="56">
        <v>0</v>
      </c>
      <c r="G120" s="56">
        <v>0</v>
      </c>
      <c r="H120" s="37">
        <v>634869</v>
      </c>
      <c r="I120" s="43">
        <f t="shared" si="33"/>
        <v>634869</v>
      </c>
      <c r="J120" s="38"/>
    </row>
    <row r="121" spans="1:10" ht="13.5" thickBot="1">
      <c r="A121" s="34" t="s">
        <v>684</v>
      </c>
      <c r="B121" s="56"/>
      <c r="C121" s="63"/>
      <c r="D121" s="56"/>
      <c r="E121" s="57"/>
      <c r="F121" s="56"/>
      <c r="G121" s="63"/>
      <c r="H121" s="37"/>
      <c r="I121" s="43">
        <f t="shared" si="33"/>
        <v>0</v>
      </c>
      <c r="J121" s="38"/>
    </row>
    <row r="122" spans="1:10" ht="26.25" thickBot="1">
      <c r="A122" s="39" t="s">
        <v>685</v>
      </c>
      <c r="B122" s="40">
        <f t="shared" ref="B122:H122" si="35">SUM(B119:B121)</f>
        <v>634869</v>
      </c>
      <c r="C122" s="40">
        <f t="shared" si="35"/>
        <v>0</v>
      </c>
      <c r="D122" s="40">
        <f>SUM(D119:D121)</f>
        <v>0</v>
      </c>
      <c r="E122" s="40">
        <f t="shared" si="35"/>
        <v>527254</v>
      </c>
      <c r="F122" s="40">
        <f t="shared" si="35"/>
        <v>0</v>
      </c>
      <c r="G122" s="40">
        <f t="shared" si="35"/>
        <v>0</v>
      </c>
      <c r="H122" s="40">
        <f t="shared" si="35"/>
        <v>634869</v>
      </c>
      <c r="I122" s="40">
        <f t="shared" si="33"/>
        <v>634869</v>
      </c>
      <c r="J122" s="38"/>
    </row>
    <row r="123" spans="1:10" ht="13.5" thickBot="1">
      <c r="A123" s="34" t="s">
        <v>689</v>
      </c>
      <c r="B123" s="56"/>
      <c r="C123" s="56"/>
      <c r="D123" s="56"/>
      <c r="E123" s="56"/>
      <c r="F123" s="56"/>
      <c r="G123" s="56"/>
      <c r="H123" s="56"/>
      <c r="I123" s="43">
        <f t="shared" si="33"/>
        <v>0</v>
      </c>
      <c r="J123" s="38"/>
    </row>
    <row r="124" spans="1:10">
      <c r="A124" s="42" t="s">
        <v>690</v>
      </c>
      <c r="B124" s="56">
        <v>2483406</v>
      </c>
      <c r="C124" s="56">
        <v>0</v>
      </c>
      <c r="D124" s="56">
        <v>0</v>
      </c>
      <c r="E124" s="64">
        <v>2427342</v>
      </c>
      <c r="F124" s="56"/>
      <c r="G124" s="56"/>
      <c r="H124" s="37">
        <v>2483406</v>
      </c>
      <c r="I124" s="43">
        <f t="shared" si="33"/>
        <v>2483406</v>
      </c>
      <c r="J124" s="38"/>
    </row>
    <row r="125" spans="1:10">
      <c r="A125" s="34" t="s">
        <v>691</v>
      </c>
      <c r="B125" s="56"/>
      <c r="C125" s="56"/>
      <c r="D125" s="56"/>
      <c r="E125" s="56"/>
      <c r="F125" s="56"/>
      <c r="G125" s="56"/>
      <c r="H125" s="56"/>
      <c r="I125" s="43">
        <f t="shared" si="33"/>
        <v>0</v>
      </c>
      <c r="J125" s="38"/>
    </row>
    <row r="126" spans="1:10">
      <c r="A126" s="46" t="s">
        <v>692</v>
      </c>
      <c r="B126" s="56"/>
      <c r="C126" s="56"/>
      <c r="D126" s="56"/>
      <c r="E126" s="56"/>
      <c r="F126" s="56"/>
      <c r="G126" s="56"/>
      <c r="H126" s="56"/>
      <c r="I126" s="43">
        <f t="shared" si="33"/>
        <v>0</v>
      </c>
      <c r="J126" s="38"/>
    </row>
    <row r="127" spans="1:10" ht="13.5" thickBot="1">
      <c r="A127" s="48" t="s">
        <v>693</v>
      </c>
      <c r="B127" s="56"/>
      <c r="C127" s="56"/>
      <c r="D127" s="56"/>
      <c r="E127" s="56"/>
      <c r="F127" s="56"/>
      <c r="G127" s="56"/>
      <c r="H127" s="37"/>
      <c r="I127" s="43">
        <f t="shared" si="33"/>
        <v>0</v>
      </c>
      <c r="J127" s="38"/>
    </row>
    <row r="128" spans="1:10" ht="26.25" thickBot="1">
      <c r="A128" s="39" t="s">
        <v>694</v>
      </c>
      <c r="B128" s="40">
        <f t="shared" ref="B128:H128" si="36">SUM(B124:B127)</f>
        <v>2483406</v>
      </c>
      <c r="C128" s="40">
        <f t="shared" si="36"/>
        <v>0</v>
      </c>
      <c r="D128" s="40">
        <f t="shared" si="36"/>
        <v>0</v>
      </c>
      <c r="E128" s="40">
        <f t="shared" si="36"/>
        <v>2427342</v>
      </c>
      <c r="F128" s="40">
        <f t="shared" si="36"/>
        <v>0</v>
      </c>
      <c r="G128" s="40">
        <f t="shared" si="36"/>
        <v>0</v>
      </c>
      <c r="H128" s="40">
        <f t="shared" si="36"/>
        <v>2483406</v>
      </c>
      <c r="I128" s="40">
        <f t="shared" si="33"/>
        <v>2483406</v>
      </c>
      <c r="J128" s="38"/>
    </row>
    <row r="129" spans="1:10" ht="13.5" thickBot="1">
      <c r="A129" s="45" t="s">
        <v>695</v>
      </c>
      <c r="B129" s="56">
        <v>0</v>
      </c>
      <c r="C129" s="56">
        <v>0</v>
      </c>
      <c r="D129" s="56">
        <v>0</v>
      </c>
      <c r="E129" s="56">
        <v>0</v>
      </c>
      <c r="F129" s="56">
        <v>0</v>
      </c>
      <c r="G129" s="56">
        <v>0</v>
      </c>
      <c r="H129" s="56">
        <v>0</v>
      </c>
      <c r="I129" s="43"/>
      <c r="J129" s="38"/>
    </row>
    <row r="130" spans="1:10">
      <c r="A130" s="45" t="s">
        <v>696</v>
      </c>
      <c r="B130" s="56">
        <v>0</v>
      </c>
      <c r="C130" s="56">
        <v>0</v>
      </c>
      <c r="D130" s="56">
        <v>0</v>
      </c>
      <c r="E130" s="56">
        <v>0</v>
      </c>
      <c r="F130" s="56">
        <v>0</v>
      </c>
      <c r="G130" s="56">
        <v>0</v>
      </c>
      <c r="H130" s="56">
        <v>0</v>
      </c>
      <c r="I130" s="43">
        <f t="shared" si="33"/>
        <v>0</v>
      </c>
      <c r="J130" s="38"/>
    </row>
    <row r="131" spans="1:10" ht="25.5">
      <c r="A131" s="34" t="s">
        <v>697</v>
      </c>
      <c r="B131" s="56">
        <v>0</v>
      </c>
      <c r="C131" s="56">
        <v>0</v>
      </c>
      <c r="D131" s="56">
        <v>0</v>
      </c>
      <c r="E131" s="56">
        <v>0</v>
      </c>
      <c r="F131" s="56">
        <v>0</v>
      </c>
      <c r="G131" s="56">
        <v>0</v>
      </c>
      <c r="H131" s="56">
        <v>0</v>
      </c>
      <c r="I131" s="43">
        <f t="shared" si="33"/>
        <v>0</v>
      </c>
      <c r="J131" s="38"/>
    </row>
    <row r="132" spans="1:10" ht="26.25" thickBot="1">
      <c r="A132" s="48" t="s">
        <v>698</v>
      </c>
      <c r="B132" s="56">
        <v>0</v>
      </c>
      <c r="C132" s="56">
        <v>0</v>
      </c>
      <c r="D132" s="56">
        <v>0</v>
      </c>
      <c r="E132" s="56">
        <v>0</v>
      </c>
      <c r="F132" s="56">
        <v>0</v>
      </c>
      <c r="G132" s="56">
        <v>0</v>
      </c>
      <c r="H132" s="56">
        <v>0</v>
      </c>
      <c r="I132" s="43">
        <f t="shared" si="33"/>
        <v>0</v>
      </c>
      <c r="J132" s="38"/>
    </row>
    <row r="133" spans="1:10" ht="26.25" thickBot="1">
      <c r="A133" s="39" t="s">
        <v>699</v>
      </c>
      <c r="B133" s="40">
        <f t="shared" ref="B133:H133" si="37">SUM(B130:B132)</f>
        <v>0</v>
      </c>
      <c r="C133" s="40">
        <f t="shared" si="37"/>
        <v>0</v>
      </c>
      <c r="D133" s="40">
        <f>SUM(D130:D132)</f>
        <v>0</v>
      </c>
      <c r="E133" s="40">
        <f t="shared" si="37"/>
        <v>0</v>
      </c>
      <c r="F133" s="40">
        <f t="shared" si="37"/>
        <v>0</v>
      </c>
      <c r="G133" s="40">
        <f t="shared" si="37"/>
        <v>0</v>
      </c>
      <c r="H133" s="40">
        <f t="shared" si="37"/>
        <v>0</v>
      </c>
      <c r="I133" s="40">
        <f t="shared" si="33"/>
        <v>0</v>
      </c>
      <c r="J133" s="38"/>
    </row>
    <row r="134" spans="1:10" ht="26.25" thickBot="1">
      <c r="A134" s="39" t="s">
        <v>700</v>
      </c>
      <c r="B134" s="40">
        <f t="shared" ref="B134:H134" si="38">SUM(B133,B128,B122,B118)</f>
        <v>3118275</v>
      </c>
      <c r="C134" s="40">
        <f t="shared" si="38"/>
        <v>0</v>
      </c>
      <c r="D134" s="40">
        <f>SUM(D133,D128,D122,D118)</f>
        <v>0</v>
      </c>
      <c r="E134" s="40">
        <f t="shared" si="38"/>
        <v>2954596</v>
      </c>
      <c r="F134" s="40">
        <f t="shared" si="38"/>
        <v>0</v>
      </c>
      <c r="G134" s="40">
        <f t="shared" si="38"/>
        <v>0</v>
      </c>
      <c r="H134" s="40">
        <f t="shared" si="38"/>
        <v>3118275</v>
      </c>
      <c r="I134" s="40">
        <f t="shared" si="33"/>
        <v>3118275</v>
      </c>
      <c r="J134" s="38" t="s">
        <v>701</v>
      </c>
    </row>
    <row r="135" spans="1:10">
      <c r="J135" s="38"/>
    </row>
    <row r="137" spans="1:10" ht="14.25" thickBot="1">
      <c r="A137" s="246" t="s">
        <v>709</v>
      </c>
      <c r="B137" s="247"/>
      <c r="C137" s="247"/>
      <c r="D137" s="247"/>
      <c r="E137" s="247"/>
      <c r="F137" s="247"/>
      <c r="G137" s="247"/>
      <c r="H137" s="247"/>
      <c r="I137" s="247"/>
    </row>
    <row r="138" spans="1:10" ht="67.5">
      <c r="A138" s="25" t="s">
        <v>557</v>
      </c>
      <c r="B138" s="26" t="s">
        <v>671</v>
      </c>
      <c r="C138" s="26" t="s">
        <v>672</v>
      </c>
      <c r="D138" s="26" t="s">
        <v>673</v>
      </c>
      <c r="E138" s="26" t="s">
        <v>674</v>
      </c>
      <c r="F138" s="248" t="s">
        <v>675</v>
      </c>
      <c r="G138" s="249"/>
      <c r="H138" s="27" t="s">
        <v>676</v>
      </c>
      <c r="I138" s="28" t="s">
        <v>554</v>
      </c>
    </row>
    <row r="139" spans="1:10" ht="33.75">
      <c r="A139" s="34"/>
      <c r="B139" s="53"/>
      <c r="C139" s="54"/>
      <c r="D139" s="54"/>
      <c r="E139" s="55"/>
      <c r="F139" s="32" t="s">
        <v>677</v>
      </c>
      <c r="G139" s="32" t="s">
        <v>678</v>
      </c>
      <c r="H139" s="32" t="s">
        <v>679</v>
      </c>
      <c r="I139" s="33"/>
    </row>
    <row r="140" spans="1:10" ht="26.25" thickBot="1">
      <c r="A140" s="34" t="s">
        <v>680</v>
      </c>
      <c r="B140" s="56">
        <v>0</v>
      </c>
      <c r="C140" s="63">
        <v>0</v>
      </c>
      <c r="D140" s="56">
        <v>0</v>
      </c>
      <c r="E140" s="57">
        <v>0</v>
      </c>
      <c r="F140" s="56">
        <v>0</v>
      </c>
      <c r="G140" s="63">
        <v>0</v>
      </c>
      <c r="H140" s="37">
        <v>0</v>
      </c>
      <c r="I140" s="37">
        <f t="shared" ref="I140:I151" si="39">SUM(F140:H140)</f>
        <v>0</v>
      </c>
    </row>
    <row r="141" spans="1:10" ht="13.5" thickBot="1">
      <c r="A141" s="39" t="s">
        <v>681</v>
      </c>
      <c r="B141" s="40">
        <f t="shared" ref="B141:H141" si="40">SUM(B140)</f>
        <v>0</v>
      </c>
      <c r="C141" s="40">
        <f t="shared" si="40"/>
        <v>0</v>
      </c>
      <c r="D141" s="40">
        <f>SUM(D140)</f>
        <v>0</v>
      </c>
      <c r="E141" s="40">
        <f t="shared" si="40"/>
        <v>0</v>
      </c>
      <c r="F141" s="40">
        <f t="shared" si="40"/>
        <v>0</v>
      </c>
      <c r="G141" s="40">
        <f t="shared" si="40"/>
        <v>0</v>
      </c>
      <c r="H141" s="40">
        <f t="shared" si="40"/>
        <v>0</v>
      </c>
      <c r="I141" s="40">
        <f t="shared" si="39"/>
        <v>0</v>
      </c>
    </row>
    <row r="142" spans="1:10">
      <c r="A142" s="42" t="s">
        <v>682</v>
      </c>
      <c r="B142" s="58">
        <f>944883+829786</f>
        <v>1774669</v>
      </c>
      <c r="C142" s="56">
        <v>0</v>
      </c>
      <c r="D142" s="58">
        <v>829786</v>
      </c>
      <c r="E142" s="59">
        <v>730278</v>
      </c>
      <c r="F142" s="58"/>
      <c r="G142" s="56"/>
      <c r="H142" s="43">
        <v>1774669</v>
      </c>
      <c r="I142" s="43">
        <f t="shared" si="39"/>
        <v>1774669</v>
      </c>
    </row>
    <row r="143" spans="1:10" ht="25.5">
      <c r="A143" s="34" t="s">
        <v>683</v>
      </c>
      <c r="B143" s="56">
        <f>236220+1862460</f>
        <v>2098680</v>
      </c>
      <c r="C143" s="56"/>
      <c r="D143" s="56">
        <v>1862460</v>
      </c>
      <c r="E143" s="57">
        <v>210977</v>
      </c>
      <c r="F143" s="56"/>
      <c r="G143" s="56"/>
      <c r="H143" s="37">
        <v>2098680</v>
      </c>
      <c r="I143" s="43">
        <f t="shared" si="39"/>
        <v>2098680</v>
      </c>
    </row>
    <row r="144" spans="1:10" ht="13.5" thickBot="1">
      <c r="A144" s="34" t="s">
        <v>684</v>
      </c>
      <c r="B144" s="56"/>
      <c r="C144" s="63"/>
      <c r="D144" s="56"/>
      <c r="E144" s="57"/>
      <c r="F144" s="56"/>
      <c r="G144" s="63"/>
      <c r="H144" s="37"/>
      <c r="I144" s="43">
        <f t="shared" si="39"/>
        <v>0</v>
      </c>
    </row>
    <row r="145" spans="1:10" ht="26.25" thickBot="1">
      <c r="A145" s="39" t="s">
        <v>685</v>
      </c>
      <c r="B145" s="40">
        <f t="shared" ref="B145:H145" si="41">SUM(B142:B144)</f>
        <v>3873349</v>
      </c>
      <c r="C145" s="40">
        <f t="shared" si="41"/>
        <v>0</v>
      </c>
      <c r="D145" s="40">
        <f>SUM(D142:D144)</f>
        <v>2692246</v>
      </c>
      <c r="E145" s="40">
        <f t="shared" si="41"/>
        <v>941255</v>
      </c>
      <c r="F145" s="40">
        <f t="shared" si="41"/>
        <v>0</v>
      </c>
      <c r="G145" s="40">
        <f t="shared" si="41"/>
        <v>0</v>
      </c>
      <c r="H145" s="40">
        <f t="shared" si="41"/>
        <v>3873349</v>
      </c>
      <c r="I145" s="40">
        <f t="shared" si="39"/>
        <v>3873349</v>
      </c>
    </row>
    <row r="146" spans="1:10">
      <c r="A146" s="45" t="s">
        <v>689</v>
      </c>
      <c r="B146" s="56"/>
      <c r="C146" s="56"/>
      <c r="D146" s="56"/>
      <c r="E146" s="64"/>
      <c r="F146" s="56"/>
      <c r="G146" s="56"/>
      <c r="H146" s="37"/>
      <c r="I146" s="43">
        <f t="shared" si="39"/>
        <v>0</v>
      </c>
    </row>
    <row r="147" spans="1:10">
      <c r="A147" s="42" t="s">
        <v>690</v>
      </c>
      <c r="B147" s="56"/>
      <c r="C147" s="56">
        <v>0</v>
      </c>
      <c r="D147" s="56"/>
      <c r="E147" s="59"/>
      <c r="F147" s="56"/>
      <c r="G147" s="56"/>
      <c r="H147" s="37"/>
      <c r="I147" s="43">
        <f t="shared" si="39"/>
        <v>0</v>
      </c>
    </row>
    <row r="148" spans="1:10">
      <c r="A148" s="34" t="s">
        <v>691</v>
      </c>
      <c r="B148" s="56"/>
      <c r="C148" s="56"/>
      <c r="D148" s="56"/>
      <c r="E148" s="56"/>
      <c r="F148" s="56"/>
      <c r="G148" s="56"/>
      <c r="H148" s="56"/>
      <c r="I148" s="43">
        <f t="shared" si="39"/>
        <v>0</v>
      </c>
    </row>
    <row r="149" spans="1:10">
      <c r="A149" s="46" t="s">
        <v>692</v>
      </c>
      <c r="B149" s="56"/>
      <c r="C149" s="56"/>
      <c r="D149" s="56"/>
      <c r="E149" s="56"/>
      <c r="F149" s="56"/>
      <c r="G149" s="56"/>
      <c r="H149" s="56"/>
      <c r="I149" s="43">
        <f t="shared" si="39"/>
        <v>0</v>
      </c>
    </row>
    <row r="150" spans="1:10" ht="13.5" thickBot="1">
      <c r="A150" s="48" t="s">
        <v>693</v>
      </c>
      <c r="B150" s="56"/>
      <c r="C150" s="56"/>
      <c r="D150" s="56"/>
      <c r="E150" s="56"/>
      <c r="F150" s="56"/>
      <c r="G150" s="56"/>
      <c r="H150" s="37"/>
      <c r="I150" s="43">
        <f t="shared" si="39"/>
        <v>0</v>
      </c>
    </row>
    <row r="151" spans="1:10" ht="26.25" thickBot="1">
      <c r="A151" s="39" t="s">
        <v>694</v>
      </c>
      <c r="B151" s="40">
        <f t="shared" ref="B151:H151" si="42">SUM(B146:B150)</f>
        <v>0</v>
      </c>
      <c r="C151" s="40">
        <f t="shared" si="42"/>
        <v>0</v>
      </c>
      <c r="D151" s="40">
        <f>SUM(D146:D150)</f>
        <v>0</v>
      </c>
      <c r="E151" s="40">
        <f t="shared" si="42"/>
        <v>0</v>
      </c>
      <c r="F151" s="40">
        <f t="shared" si="42"/>
        <v>0</v>
      </c>
      <c r="G151" s="40">
        <f t="shared" si="42"/>
        <v>0</v>
      </c>
      <c r="H151" s="40">
        <f t="shared" si="42"/>
        <v>0</v>
      </c>
      <c r="I151" s="40">
        <f t="shared" si="39"/>
        <v>0</v>
      </c>
    </row>
    <row r="152" spans="1:10" ht="13.5" thickBot="1">
      <c r="A152" s="45" t="s">
        <v>695</v>
      </c>
      <c r="B152" s="56">
        <v>0</v>
      </c>
      <c r="C152" s="56">
        <v>0</v>
      </c>
      <c r="D152" s="56">
        <v>0</v>
      </c>
      <c r="E152" s="56">
        <v>0</v>
      </c>
      <c r="F152" s="56">
        <v>0</v>
      </c>
      <c r="G152" s="56">
        <v>0</v>
      </c>
      <c r="H152" s="56">
        <v>0</v>
      </c>
      <c r="I152" s="43"/>
    </row>
    <row r="153" spans="1:10">
      <c r="A153" s="45" t="s">
        <v>696</v>
      </c>
      <c r="B153" s="56">
        <v>0</v>
      </c>
      <c r="C153" s="56">
        <v>0</v>
      </c>
      <c r="D153" s="56">
        <v>0</v>
      </c>
      <c r="E153" s="56">
        <v>0</v>
      </c>
      <c r="F153" s="56">
        <v>0</v>
      </c>
      <c r="G153" s="56">
        <v>0</v>
      </c>
      <c r="H153" s="56">
        <v>0</v>
      </c>
      <c r="I153" s="43">
        <f>SUM(F153:H153)</f>
        <v>0</v>
      </c>
    </row>
    <row r="154" spans="1:10" ht="25.5">
      <c r="A154" s="34" t="s">
        <v>697</v>
      </c>
      <c r="B154" s="56">
        <v>0</v>
      </c>
      <c r="C154" s="56">
        <v>0</v>
      </c>
      <c r="D154" s="56">
        <v>0</v>
      </c>
      <c r="E154" s="56">
        <v>0</v>
      </c>
      <c r="F154" s="56">
        <v>0</v>
      </c>
      <c r="G154" s="56">
        <v>0</v>
      </c>
      <c r="H154" s="56">
        <v>0</v>
      </c>
      <c r="I154" s="43">
        <f>SUM(F154:H154)</f>
        <v>0</v>
      </c>
    </row>
    <row r="155" spans="1:10" ht="26.25" thickBot="1">
      <c r="A155" s="48" t="s">
        <v>698</v>
      </c>
      <c r="B155" s="56">
        <v>0</v>
      </c>
      <c r="C155" s="56">
        <v>0</v>
      </c>
      <c r="D155" s="56">
        <v>0</v>
      </c>
      <c r="E155" s="56">
        <v>0</v>
      </c>
      <c r="F155" s="56">
        <v>0</v>
      </c>
      <c r="G155" s="56">
        <v>0</v>
      </c>
      <c r="H155" s="56">
        <v>0</v>
      </c>
      <c r="I155" s="43">
        <f>SUM(F155:H155)</f>
        <v>0</v>
      </c>
    </row>
    <row r="156" spans="1:10" ht="26.25" thickBot="1">
      <c r="A156" s="39" t="s">
        <v>699</v>
      </c>
      <c r="B156" s="40">
        <f t="shared" ref="B156:H156" si="43">SUM(B153:B155)</f>
        <v>0</v>
      </c>
      <c r="C156" s="40">
        <f t="shared" si="43"/>
        <v>0</v>
      </c>
      <c r="D156" s="40">
        <f>SUM(D153:D155)</f>
        <v>0</v>
      </c>
      <c r="E156" s="40">
        <f t="shared" si="43"/>
        <v>0</v>
      </c>
      <c r="F156" s="40">
        <f t="shared" si="43"/>
        <v>0</v>
      </c>
      <c r="G156" s="40">
        <f t="shared" si="43"/>
        <v>0</v>
      </c>
      <c r="H156" s="40">
        <f t="shared" si="43"/>
        <v>0</v>
      </c>
      <c r="I156" s="40">
        <f>SUM(F156:H156)</f>
        <v>0</v>
      </c>
    </row>
    <row r="157" spans="1:10" ht="26.25" thickBot="1">
      <c r="A157" s="39" t="s">
        <v>700</v>
      </c>
      <c r="B157" s="40">
        <f t="shared" ref="B157:H157" si="44">SUM(B156,B151,B145,B141)</f>
        <v>3873349</v>
      </c>
      <c r="C157" s="40">
        <f t="shared" si="44"/>
        <v>0</v>
      </c>
      <c r="D157" s="40">
        <f>SUM(D156,D151,D145,D141)</f>
        <v>2692246</v>
      </c>
      <c r="E157" s="40">
        <f t="shared" si="44"/>
        <v>941255</v>
      </c>
      <c r="F157" s="40">
        <f t="shared" si="44"/>
        <v>0</v>
      </c>
      <c r="G157" s="40">
        <f t="shared" si="44"/>
        <v>0</v>
      </c>
      <c r="H157" s="40">
        <f t="shared" si="44"/>
        <v>3873349</v>
      </c>
      <c r="I157" s="40">
        <f>SUM(F157:H157)</f>
        <v>3873349</v>
      </c>
      <c r="J157" t="s">
        <v>701</v>
      </c>
    </row>
  </sheetData>
  <mergeCells count="15">
    <mergeCell ref="A47:I47"/>
    <mergeCell ref="F115:G115"/>
    <mergeCell ref="A137:I137"/>
    <mergeCell ref="F138:G138"/>
    <mergeCell ref="F48:G48"/>
    <mergeCell ref="A69:I69"/>
    <mergeCell ref="F70:G70"/>
    <mergeCell ref="A92:I92"/>
    <mergeCell ref="F93:G93"/>
    <mergeCell ref="A114:I114"/>
    <mergeCell ref="A1:I2"/>
    <mergeCell ref="A3:I3"/>
    <mergeCell ref="F4:G4"/>
    <mergeCell ref="A25:I25"/>
    <mergeCell ref="F26:G26"/>
  </mergeCells>
  <pageMargins left="0.75" right="0.75" top="1" bottom="1" header="0.5" footer="0.5"/>
  <pageSetup paperSize="9" scale="95" orientation="landscape" r:id="rId1"/>
  <headerFooter alignWithMargins="0"/>
  <rowBreaks count="2" manualBreakCount="2">
    <brk id="23" max="16383" man="1"/>
    <brk id="45" max="16383" man="1"/>
  </rowBreaks>
</worksheet>
</file>

<file path=xl/worksheets/sheet7.xml><?xml version="1.0" encoding="utf-8"?>
<worksheet xmlns="http://schemas.openxmlformats.org/spreadsheetml/2006/main" xmlns:r="http://schemas.openxmlformats.org/officeDocument/2006/relationships">
  <dimension ref="A11:F35"/>
  <sheetViews>
    <sheetView workbookViewId="0">
      <selection activeCell="E47" sqref="E47"/>
    </sheetView>
  </sheetViews>
  <sheetFormatPr defaultRowHeight="12.75"/>
  <sheetData>
    <row r="11" spans="3:5" ht="20.25">
      <c r="C11" s="147" t="s">
        <v>1588</v>
      </c>
    </row>
    <row r="13" spans="3:5" ht="20.25">
      <c r="D13" s="147"/>
      <c r="E13" s="147" t="s">
        <v>1589</v>
      </c>
    </row>
    <row r="15" spans="3:5" ht="20.25">
      <c r="C15" s="147" t="s">
        <v>1590</v>
      </c>
    </row>
    <row r="22" spans="2:6">
      <c r="B22" s="145" t="s">
        <v>1591</v>
      </c>
    </row>
    <row r="27" spans="2:6">
      <c r="C27" s="145" t="s">
        <v>1592</v>
      </c>
      <c r="F27" s="145" t="s">
        <v>1593</v>
      </c>
    </row>
    <row r="28" spans="2:6">
      <c r="C28" s="145" t="s">
        <v>1594</v>
      </c>
      <c r="F28" s="145" t="s">
        <v>1595</v>
      </c>
    </row>
    <row r="34" spans="1:2">
      <c r="A34" s="145" t="s">
        <v>1596</v>
      </c>
    </row>
    <row r="35" spans="1:2">
      <c r="B35" s="145" t="s">
        <v>1597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pageSetUpPr fitToPage="1"/>
  </sheetPr>
  <dimension ref="A2:E275"/>
  <sheetViews>
    <sheetView workbookViewId="0">
      <pane ySplit="4" topLeftCell="A5" activePane="bottomLeft" state="frozen"/>
      <selection pane="bottomLeft" activeCell="A213" sqref="A213:IV274"/>
    </sheetView>
  </sheetViews>
  <sheetFormatPr defaultRowHeight="12.75"/>
  <cols>
    <col min="1" max="1" width="8.140625" style="146" customWidth="1"/>
    <col min="2" max="2" width="82" style="146" customWidth="1"/>
    <col min="3" max="5" width="19.140625" style="146" customWidth="1"/>
    <col min="6" max="16384" width="9.140625" style="146"/>
  </cols>
  <sheetData>
    <row r="2" spans="1:5" ht="30.75" customHeight="1">
      <c r="A2" s="250" t="s">
        <v>1600</v>
      </c>
      <c r="B2" s="251"/>
      <c r="C2" s="251"/>
      <c r="D2" s="251"/>
      <c r="E2" s="251"/>
    </row>
    <row r="3" spans="1:5" ht="30">
      <c r="A3" s="154"/>
      <c r="B3" s="154" t="s">
        <v>557</v>
      </c>
      <c r="C3" s="154" t="s">
        <v>780</v>
      </c>
      <c r="D3" s="154" t="s">
        <v>781</v>
      </c>
      <c r="E3" s="154" t="s">
        <v>782</v>
      </c>
    </row>
    <row r="4" spans="1:5" ht="15">
      <c r="A4" s="154">
        <v>2</v>
      </c>
      <c r="B4" s="154">
        <v>3</v>
      </c>
      <c r="C4" s="154">
        <v>4</v>
      </c>
      <c r="D4" s="154">
        <v>5</v>
      </c>
      <c r="E4" s="154">
        <v>6</v>
      </c>
    </row>
    <row r="5" spans="1:5">
      <c r="A5" s="148" t="s">
        <v>284</v>
      </c>
      <c r="B5" s="149" t="s">
        <v>783</v>
      </c>
      <c r="C5" s="150">
        <v>75981</v>
      </c>
      <c r="D5" s="150">
        <v>0</v>
      </c>
      <c r="E5" s="150">
        <v>75981</v>
      </c>
    </row>
    <row r="6" spans="1:5">
      <c r="A6" s="148" t="s">
        <v>287</v>
      </c>
      <c r="B6" s="149" t="s">
        <v>784</v>
      </c>
      <c r="C6" s="150">
        <v>0</v>
      </c>
      <c r="D6" s="150">
        <v>0</v>
      </c>
      <c r="E6" s="150">
        <v>0</v>
      </c>
    </row>
    <row r="7" spans="1:5">
      <c r="A7" s="148" t="s">
        <v>290</v>
      </c>
      <c r="B7" s="149" t="s">
        <v>785</v>
      </c>
      <c r="C7" s="150">
        <v>328</v>
      </c>
      <c r="D7" s="150">
        <v>0</v>
      </c>
      <c r="E7" s="150">
        <v>328</v>
      </c>
    </row>
    <row r="8" spans="1:5">
      <c r="A8" s="148" t="s">
        <v>293</v>
      </c>
      <c r="B8" s="149" t="s">
        <v>786</v>
      </c>
      <c r="C8" s="150">
        <v>0</v>
      </c>
      <c r="D8" s="150">
        <v>0</v>
      </c>
      <c r="E8" s="150">
        <v>0</v>
      </c>
    </row>
    <row r="9" spans="1:5">
      <c r="A9" s="148" t="s">
        <v>296</v>
      </c>
      <c r="B9" s="149" t="s">
        <v>787</v>
      </c>
      <c r="C9" s="150">
        <v>0</v>
      </c>
      <c r="D9" s="150">
        <v>0</v>
      </c>
      <c r="E9" s="150">
        <v>0</v>
      </c>
    </row>
    <row r="10" spans="1:5">
      <c r="A10" s="148" t="s">
        <v>299</v>
      </c>
      <c r="B10" s="149" t="s">
        <v>788</v>
      </c>
      <c r="C10" s="150">
        <v>421</v>
      </c>
      <c r="D10" s="150">
        <v>0</v>
      </c>
      <c r="E10" s="150">
        <v>421</v>
      </c>
    </row>
    <row r="11" spans="1:5">
      <c r="A11" s="148" t="s">
        <v>302</v>
      </c>
      <c r="B11" s="149" t="s">
        <v>789</v>
      </c>
      <c r="C11" s="150">
        <v>1976</v>
      </c>
      <c r="D11" s="150">
        <v>0</v>
      </c>
      <c r="E11" s="150">
        <v>1976</v>
      </c>
    </row>
    <row r="12" spans="1:5">
      <c r="A12" s="148" t="s">
        <v>305</v>
      </c>
      <c r="B12" s="149" t="s">
        <v>790</v>
      </c>
      <c r="C12" s="150">
        <v>0</v>
      </c>
      <c r="D12" s="150">
        <v>0</v>
      </c>
      <c r="E12" s="150">
        <v>0</v>
      </c>
    </row>
    <row r="13" spans="1:5">
      <c r="A13" s="148" t="s">
        <v>308</v>
      </c>
      <c r="B13" s="149" t="s">
        <v>791</v>
      </c>
      <c r="C13" s="150">
        <v>1982</v>
      </c>
      <c r="D13" s="150">
        <v>0</v>
      </c>
      <c r="E13" s="150">
        <v>1982</v>
      </c>
    </row>
    <row r="14" spans="1:5">
      <c r="A14" s="148" t="s">
        <v>311</v>
      </c>
      <c r="B14" s="149" t="s">
        <v>792</v>
      </c>
      <c r="C14" s="150">
        <v>464</v>
      </c>
      <c r="D14" s="150">
        <v>0</v>
      </c>
      <c r="E14" s="150">
        <v>464</v>
      </c>
    </row>
    <row r="15" spans="1:5">
      <c r="A15" s="148" t="s">
        <v>314</v>
      </c>
      <c r="B15" s="149" t="s">
        <v>793</v>
      </c>
      <c r="C15" s="150">
        <v>0</v>
      </c>
      <c r="D15" s="150">
        <v>0</v>
      </c>
      <c r="E15" s="150">
        <v>0</v>
      </c>
    </row>
    <row r="16" spans="1:5">
      <c r="A16" s="148" t="s">
        <v>317</v>
      </c>
      <c r="B16" s="149" t="s">
        <v>794</v>
      </c>
      <c r="C16" s="150">
        <v>0</v>
      </c>
      <c r="D16" s="150">
        <v>0</v>
      </c>
      <c r="E16" s="150">
        <v>0</v>
      </c>
    </row>
    <row r="17" spans="1:5">
      <c r="A17" s="148" t="s">
        <v>320</v>
      </c>
      <c r="B17" s="149" t="s">
        <v>795</v>
      </c>
      <c r="C17" s="150">
        <v>1407</v>
      </c>
      <c r="D17" s="150">
        <v>0</v>
      </c>
      <c r="E17" s="150">
        <v>1407</v>
      </c>
    </row>
    <row r="18" spans="1:5">
      <c r="A18" s="148" t="s">
        <v>323</v>
      </c>
      <c r="B18" s="149" t="s">
        <v>796</v>
      </c>
      <c r="C18" s="150">
        <v>0</v>
      </c>
      <c r="D18" s="150">
        <v>0</v>
      </c>
      <c r="E18" s="150">
        <v>0</v>
      </c>
    </row>
    <row r="19" spans="1:5">
      <c r="A19" s="151" t="s">
        <v>326</v>
      </c>
      <c r="B19" s="152" t="s">
        <v>797</v>
      </c>
      <c r="C19" s="153">
        <v>82559</v>
      </c>
      <c r="D19" s="153">
        <v>0</v>
      </c>
      <c r="E19" s="153">
        <v>82559</v>
      </c>
    </row>
    <row r="20" spans="1:5">
      <c r="A20" s="148" t="s">
        <v>329</v>
      </c>
      <c r="B20" s="149" t="s">
        <v>798</v>
      </c>
      <c r="C20" s="150">
        <v>12141</v>
      </c>
      <c r="D20" s="150">
        <v>0</v>
      </c>
      <c r="E20" s="150">
        <v>12141</v>
      </c>
    </row>
    <row r="21" spans="1:5" ht="25.5">
      <c r="A21" s="148" t="s">
        <v>332</v>
      </c>
      <c r="B21" s="149" t="s">
        <v>799</v>
      </c>
      <c r="C21" s="150">
        <v>1341</v>
      </c>
      <c r="D21" s="150">
        <v>0</v>
      </c>
      <c r="E21" s="150">
        <v>1341</v>
      </c>
    </row>
    <row r="22" spans="1:5">
      <c r="A22" s="148" t="s">
        <v>335</v>
      </c>
      <c r="B22" s="149" t="s">
        <v>800</v>
      </c>
      <c r="C22" s="150">
        <v>4085</v>
      </c>
      <c r="D22" s="150">
        <v>0</v>
      </c>
      <c r="E22" s="150">
        <v>4085</v>
      </c>
    </row>
    <row r="23" spans="1:5">
      <c r="A23" s="151" t="s">
        <v>338</v>
      </c>
      <c r="B23" s="152" t="s">
        <v>801</v>
      </c>
      <c r="C23" s="153">
        <v>17567</v>
      </c>
      <c r="D23" s="153">
        <v>0</v>
      </c>
      <c r="E23" s="153">
        <v>17567</v>
      </c>
    </row>
    <row r="24" spans="1:5">
      <c r="A24" s="151" t="s">
        <v>341</v>
      </c>
      <c r="B24" s="152" t="s">
        <v>802</v>
      </c>
      <c r="C24" s="153">
        <v>100126</v>
      </c>
      <c r="D24" s="153">
        <v>0</v>
      </c>
      <c r="E24" s="153">
        <v>100126</v>
      </c>
    </row>
    <row r="25" spans="1:5" ht="25.5">
      <c r="A25" s="151" t="s">
        <v>344</v>
      </c>
      <c r="B25" s="152" t="s">
        <v>803</v>
      </c>
      <c r="C25" s="153">
        <v>22934</v>
      </c>
      <c r="D25" s="153">
        <v>0</v>
      </c>
      <c r="E25" s="153">
        <v>22934</v>
      </c>
    </row>
    <row r="26" spans="1:5">
      <c r="A26" s="148" t="s">
        <v>347</v>
      </c>
      <c r="B26" s="149" t="s">
        <v>804</v>
      </c>
      <c r="C26" s="150">
        <v>20239</v>
      </c>
      <c r="D26" s="150">
        <v>0</v>
      </c>
      <c r="E26" s="150">
        <v>20239</v>
      </c>
    </row>
    <row r="27" spans="1:5">
      <c r="A27" s="148" t="s">
        <v>350</v>
      </c>
      <c r="B27" s="149" t="s">
        <v>805</v>
      </c>
      <c r="C27" s="150">
        <v>0</v>
      </c>
      <c r="D27" s="150">
        <v>0</v>
      </c>
      <c r="E27" s="150">
        <v>0</v>
      </c>
    </row>
    <row r="28" spans="1:5">
      <c r="A28" s="148" t="s">
        <v>353</v>
      </c>
      <c r="B28" s="149" t="s">
        <v>806</v>
      </c>
      <c r="C28" s="150">
        <v>1485</v>
      </c>
      <c r="D28" s="150">
        <v>0</v>
      </c>
      <c r="E28" s="150">
        <v>1485</v>
      </c>
    </row>
    <row r="29" spans="1:5">
      <c r="A29" s="148" t="s">
        <v>356</v>
      </c>
      <c r="B29" s="149" t="s">
        <v>807</v>
      </c>
      <c r="C29" s="150">
        <v>565</v>
      </c>
      <c r="D29" s="150">
        <v>0</v>
      </c>
      <c r="E29" s="150">
        <v>565</v>
      </c>
    </row>
    <row r="30" spans="1:5">
      <c r="A30" s="148" t="s">
        <v>359</v>
      </c>
      <c r="B30" s="149" t="s">
        <v>808</v>
      </c>
      <c r="C30" s="150">
        <v>116</v>
      </c>
      <c r="D30" s="150">
        <v>0</v>
      </c>
      <c r="E30" s="150">
        <v>116</v>
      </c>
    </row>
    <row r="31" spans="1:5" ht="25.5">
      <c r="A31" s="148" t="s">
        <v>362</v>
      </c>
      <c r="B31" s="149" t="s">
        <v>809</v>
      </c>
      <c r="C31" s="150">
        <v>0</v>
      </c>
      <c r="D31" s="150">
        <v>0</v>
      </c>
      <c r="E31" s="150">
        <v>0</v>
      </c>
    </row>
    <row r="32" spans="1:5">
      <c r="A32" s="148" t="s">
        <v>365</v>
      </c>
      <c r="B32" s="149" t="s">
        <v>810</v>
      </c>
      <c r="C32" s="150">
        <v>529</v>
      </c>
      <c r="D32" s="150">
        <v>0</v>
      </c>
      <c r="E32" s="150">
        <v>529</v>
      </c>
    </row>
    <row r="33" spans="1:5">
      <c r="A33" s="148" t="s">
        <v>368</v>
      </c>
      <c r="B33" s="149" t="s">
        <v>811</v>
      </c>
      <c r="C33" s="150">
        <v>706</v>
      </c>
      <c r="D33" s="150">
        <v>0</v>
      </c>
      <c r="E33" s="150">
        <v>706</v>
      </c>
    </row>
    <row r="34" spans="1:5">
      <c r="A34" s="148" t="s">
        <v>371</v>
      </c>
      <c r="B34" s="149" t="s">
        <v>812</v>
      </c>
      <c r="C34" s="150">
        <v>7835</v>
      </c>
      <c r="D34" s="150">
        <v>0</v>
      </c>
      <c r="E34" s="150">
        <v>7835</v>
      </c>
    </row>
    <row r="35" spans="1:5">
      <c r="A35" s="148" t="s">
        <v>374</v>
      </c>
      <c r="B35" s="149" t="s">
        <v>813</v>
      </c>
      <c r="C35" s="150">
        <v>0</v>
      </c>
      <c r="D35" s="150">
        <v>0</v>
      </c>
      <c r="E35" s="150">
        <v>0</v>
      </c>
    </row>
    <row r="36" spans="1:5">
      <c r="A36" s="151" t="s">
        <v>377</v>
      </c>
      <c r="B36" s="152" t="s">
        <v>814</v>
      </c>
      <c r="C36" s="153">
        <v>8541</v>
      </c>
      <c r="D36" s="153">
        <v>0</v>
      </c>
      <c r="E36" s="153">
        <v>8541</v>
      </c>
    </row>
    <row r="37" spans="1:5">
      <c r="A37" s="148" t="s">
        <v>380</v>
      </c>
      <c r="B37" s="149" t="s">
        <v>815</v>
      </c>
      <c r="C37" s="150">
        <v>1091</v>
      </c>
      <c r="D37" s="150">
        <v>0</v>
      </c>
      <c r="E37" s="150">
        <v>1091</v>
      </c>
    </row>
    <row r="38" spans="1:5">
      <c r="A38" s="148" t="s">
        <v>383</v>
      </c>
      <c r="B38" s="149" t="s">
        <v>816</v>
      </c>
      <c r="C38" s="150">
        <v>700</v>
      </c>
      <c r="D38" s="150">
        <v>0</v>
      </c>
      <c r="E38" s="150">
        <v>700</v>
      </c>
    </row>
    <row r="39" spans="1:5">
      <c r="A39" s="151" t="s">
        <v>386</v>
      </c>
      <c r="B39" s="152" t="s">
        <v>817</v>
      </c>
      <c r="C39" s="153">
        <v>1791</v>
      </c>
      <c r="D39" s="153">
        <v>0</v>
      </c>
      <c r="E39" s="153">
        <v>1791</v>
      </c>
    </row>
    <row r="40" spans="1:5">
      <c r="A40" s="148" t="s">
        <v>389</v>
      </c>
      <c r="B40" s="149" t="s">
        <v>818</v>
      </c>
      <c r="C40" s="150">
        <v>25508</v>
      </c>
      <c r="D40" s="150">
        <v>0</v>
      </c>
      <c r="E40" s="150">
        <v>25508</v>
      </c>
    </row>
    <row r="41" spans="1:5">
      <c r="A41" s="148" t="s">
        <v>392</v>
      </c>
      <c r="B41" s="149" t="s">
        <v>819</v>
      </c>
      <c r="C41" s="150">
        <v>13995</v>
      </c>
      <c r="D41" s="150">
        <v>0</v>
      </c>
      <c r="E41" s="150">
        <v>13995</v>
      </c>
    </row>
    <row r="42" spans="1:5">
      <c r="A42" s="148" t="s">
        <v>395</v>
      </c>
      <c r="B42" s="149" t="s">
        <v>820</v>
      </c>
      <c r="C42" s="150">
        <v>450</v>
      </c>
      <c r="D42" s="150">
        <v>0</v>
      </c>
      <c r="E42" s="150">
        <v>450</v>
      </c>
    </row>
    <row r="43" spans="1:5" ht="25.5">
      <c r="A43" s="148" t="s">
        <v>398</v>
      </c>
      <c r="B43" s="149" t="s">
        <v>821</v>
      </c>
      <c r="C43" s="150">
        <v>0</v>
      </c>
      <c r="D43" s="150">
        <v>0</v>
      </c>
      <c r="E43" s="150">
        <v>0</v>
      </c>
    </row>
    <row r="44" spans="1:5">
      <c r="A44" s="148" t="s">
        <v>401</v>
      </c>
      <c r="B44" s="149" t="s">
        <v>822</v>
      </c>
      <c r="C44" s="150">
        <v>4198</v>
      </c>
      <c r="D44" s="150">
        <v>0</v>
      </c>
      <c r="E44" s="150">
        <v>4198</v>
      </c>
    </row>
    <row r="45" spans="1:5">
      <c r="A45" s="148" t="s">
        <v>404</v>
      </c>
      <c r="B45" s="149" t="s">
        <v>823</v>
      </c>
      <c r="C45" s="150">
        <v>1805</v>
      </c>
      <c r="D45" s="150">
        <v>0</v>
      </c>
      <c r="E45" s="150">
        <v>1805</v>
      </c>
    </row>
    <row r="46" spans="1:5">
      <c r="A46" s="148" t="s">
        <v>407</v>
      </c>
      <c r="B46" s="149" t="s">
        <v>824</v>
      </c>
      <c r="C46" s="150">
        <v>1316</v>
      </c>
      <c r="D46" s="150">
        <v>0</v>
      </c>
      <c r="E46" s="150">
        <v>1316</v>
      </c>
    </row>
    <row r="47" spans="1:5">
      <c r="A47" s="148" t="s">
        <v>410</v>
      </c>
      <c r="B47" s="149" t="s">
        <v>825</v>
      </c>
      <c r="C47" s="150">
        <v>65</v>
      </c>
      <c r="D47" s="150">
        <v>0</v>
      </c>
      <c r="E47" s="150">
        <v>65</v>
      </c>
    </row>
    <row r="48" spans="1:5">
      <c r="A48" s="148" t="s">
        <v>413</v>
      </c>
      <c r="B48" s="149" t="s">
        <v>826</v>
      </c>
      <c r="C48" s="150">
        <v>18669</v>
      </c>
      <c r="D48" s="150">
        <v>0</v>
      </c>
      <c r="E48" s="150">
        <v>18669</v>
      </c>
    </row>
    <row r="49" spans="1:5">
      <c r="A49" s="151" t="s">
        <v>558</v>
      </c>
      <c r="B49" s="152" t="s">
        <v>827</v>
      </c>
      <c r="C49" s="153">
        <v>64690</v>
      </c>
      <c r="D49" s="153">
        <v>0</v>
      </c>
      <c r="E49" s="153">
        <v>64690</v>
      </c>
    </row>
    <row r="50" spans="1:5">
      <c r="A50" s="148" t="s">
        <v>559</v>
      </c>
      <c r="B50" s="149" t="s">
        <v>828</v>
      </c>
      <c r="C50" s="150">
        <v>4</v>
      </c>
      <c r="D50" s="150">
        <v>0</v>
      </c>
      <c r="E50" s="150">
        <v>4</v>
      </c>
    </row>
    <row r="51" spans="1:5">
      <c r="A51" s="148" t="s">
        <v>560</v>
      </c>
      <c r="B51" s="149" t="s">
        <v>829</v>
      </c>
      <c r="C51" s="150">
        <v>0</v>
      </c>
      <c r="D51" s="150">
        <v>0</v>
      </c>
      <c r="E51" s="150">
        <v>0</v>
      </c>
    </row>
    <row r="52" spans="1:5">
      <c r="A52" s="151" t="s">
        <v>561</v>
      </c>
      <c r="B52" s="152" t="s">
        <v>830</v>
      </c>
      <c r="C52" s="153">
        <v>4</v>
      </c>
      <c r="D52" s="153">
        <v>0</v>
      </c>
      <c r="E52" s="153">
        <v>4</v>
      </c>
    </row>
    <row r="53" spans="1:5">
      <c r="A53" s="148" t="s">
        <v>562</v>
      </c>
      <c r="B53" s="149" t="s">
        <v>831</v>
      </c>
      <c r="C53" s="150">
        <v>17623</v>
      </c>
      <c r="D53" s="150">
        <v>0</v>
      </c>
      <c r="E53" s="150">
        <v>17623</v>
      </c>
    </row>
    <row r="54" spans="1:5">
      <c r="A54" s="148" t="s">
        <v>563</v>
      </c>
      <c r="B54" s="149" t="s">
        <v>832</v>
      </c>
      <c r="C54" s="150">
        <v>0</v>
      </c>
      <c r="D54" s="150">
        <v>0</v>
      </c>
      <c r="E54" s="150">
        <v>0</v>
      </c>
    </row>
    <row r="55" spans="1:5">
      <c r="A55" s="148" t="s">
        <v>564</v>
      </c>
      <c r="B55" s="149" t="s">
        <v>833</v>
      </c>
      <c r="C55" s="150">
        <v>84</v>
      </c>
      <c r="D55" s="150">
        <v>0</v>
      </c>
      <c r="E55" s="150">
        <v>84</v>
      </c>
    </row>
    <row r="56" spans="1:5" hidden="1">
      <c r="A56" s="148" t="s">
        <v>565</v>
      </c>
      <c r="B56" s="149" t="s">
        <v>834</v>
      </c>
      <c r="C56" s="150">
        <v>0</v>
      </c>
      <c r="D56" s="150">
        <v>0</v>
      </c>
      <c r="E56" s="150">
        <v>0</v>
      </c>
    </row>
    <row r="57" spans="1:5" hidden="1">
      <c r="A57" s="148" t="s">
        <v>566</v>
      </c>
      <c r="B57" s="149" t="s">
        <v>835</v>
      </c>
      <c r="C57" s="150">
        <v>0</v>
      </c>
      <c r="D57" s="150">
        <v>0</v>
      </c>
      <c r="E57" s="150">
        <v>0</v>
      </c>
    </row>
    <row r="58" spans="1:5" hidden="1">
      <c r="A58" s="148" t="s">
        <v>567</v>
      </c>
      <c r="B58" s="149" t="s">
        <v>836</v>
      </c>
      <c r="C58" s="150">
        <v>0</v>
      </c>
      <c r="D58" s="150">
        <v>0</v>
      </c>
      <c r="E58" s="150">
        <v>0</v>
      </c>
    </row>
    <row r="59" spans="1:5" hidden="1">
      <c r="A59" s="148" t="s">
        <v>568</v>
      </c>
      <c r="B59" s="149" t="s">
        <v>837</v>
      </c>
      <c r="C59" s="150">
        <v>0</v>
      </c>
      <c r="D59" s="150">
        <v>0</v>
      </c>
      <c r="E59" s="150">
        <v>0</v>
      </c>
    </row>
    <row r="60" spans="1:5" hidden="1">
      <c r="A60" s="148" t="s">
        <v>569</v>
      </c>
      <c r="B60" s="149" t="s">
        <v>838</v>
      </c>
      <c r="C60" s="150">
        <v>0</v>
      </c>
      <c r="D60" s="150">
        <v>0</v>
      </c>
      <c r="E60" s="150">
        <v>0</v>
      </c>
    </row>
    <row r="61" spans="1:5" hidden="1">
      <c r="A61" s="148" t="s">
        <v>570</v>
      </c>
      <c r="B61" s="149" t="s">
        <v>839</v>
      </c>
      <c r="C61" s="150">
        <v>0</v>
      </c>
      <c r="D61" s="150">
        <v>0</v>
      </c>
      <c r="E61" s="150">
        <v>0</v>
      </c>
    </row>
    <row r="62" spans="1:5">
      <c r="A62" s="148" t="s">
        <v>571</v>
      </c>
      <c r="B62" s="149" t="s">
        <v>840</v>
      </c>
      <c r="C62" s="150">
        <v>2230</v>
      </c>
      <c r="D62" s="150">
        <v>0</v>
      </c>
      <c r="E62" s="150">
        <v>2230</v>
      </c>
    </row>
    <row r="63" spans="1:5">
      <c r="A63" s="151" t="s">
        <v>572</v>
      </c>
      <c r="B63" s="152" t="s">
        <v>841</v>
      </c>
      <c r="C63" s="153">
        <v>19937</v>
      </c>
      <c r="D63" s="153">
        <v>0</v>
      </c>
      <c r="E63" s="153">
        <v>19937</v>
      </c>
    </row>
    <row r="64" spans="1:5">
      <c r="A64" s="151" t="s">
        <v>573</v>
      </c>
      <c r="B64" s="152" t="s">
        <v>842</v>
      </c>
      <c r="C64" s="153">
        <v>94963</v>
      </c>
      <c r="D64" s="153">
        <v>0</v>
      </c>
      <c r="E64" s="153">
        <v>94963</v>
      </c>
    </row>
    <row r="65" spans="1:5">
      <c r="A65" s="148" t="s">
        <v>574</v>
      </c>
      <c r="B65" s="149" t="s">
        <v>843</v>
      </c>
      <c r="C65" s="150">
        <v>0</v>
      </c>
      <c r="D65" s="150">
        <v>0</v>
      </c>
      <c r="E65" s="150">
        <v>0</v>
      </c>
    </row>
    <row r="66" spans="1:5">
      <c r="A66" s="148" t="s">
        <v>575</v>
      </c>
      <c r="B66" s="149" t="s">
        <v>844</v>
      </c>
      <c r="C66" s="150">
        <v>605</v>
      </c>
      <c r="D66" s="150">
        <v>0</v>
      </c>
      <c r="E66" s="150">
        <v>605</v>
      </c>
    </row>
    <row r="67" spans="1:5" hidden="1">
      <c r="A67" s="148" t="s">
        <v>576</v>
      </c>
      <c r="B67" s="149" t="s">
        <v>845</v>
      </c>
      <c r="C67" s="150">
        <v>0</v>
      </c>
      <c r="D67" s="150">
        <v>0</v>
      </c>
      <c r="E67" s="150">
        <v>0</v>
      </c>
    </row>
    <row r="68" spans="1:5" hidden="1">
      <c r="A68" s="148" t="s">
        <v>577</v>
      </c>
      <c r="B68" s="149" t="s">
        <v>846</v>
      </c>
      <c r="C68" s="150">
        <v>0</v>
      </c>
      <c r="D68" s="150">
        <v>0</v>
      </c>
      <c r="E68" s="150">
        <v>0</v>
      </c>
    </row>
    <row r="69" spans="1:5" hidden="1">
      <c r="A69" s="148" t="s">
        <v>578</v>
      </c>
      <c r="B69" s="149" t="s">
        <v>847</v>
      </c>
      <c r="C69" s="150">
        <v>0</v>
      </c>
      <c r="D69" s="150">
        <v>0</v>
      </c>
      <c r="E69" s="150">
        <v>0</v>
      </c>
    </row>
    <row r="70" spans="1:5" hidden="1">
      <c r="A70" s="148" t="s">
        <v>579</v>
      </c>
      <c r="B70" s="149" t="s">
        <v>848</v>
      </c>
      <c r="C70" s="150">
        <v>0</v>
      </c>
      <c r="D70" s="150">
        <v>0</v>
      </c>
      <c r="E70" s="150">
        <v>0</v>
      </c>
    </row>
    <row r="71" spans="1:5" hidden="1">
      <c r="A71" s="148" t="s">
        <v>580</v>
      </c>
      <c r="B71" s="149" t="s">
        <v>849</v>
      </c>
      <c r="C71" s="150">
        <v>0</v>
      </c>
      <c r="D71" s="150">
        <v>0</v>
      </c>
      <c r="E71" s="150">
        <v>0</v>
      </c>
    </row>
    <row r="72" spans="1:5" hidden="1">
      <c r="A72" s="148" t="s">
        <v>581</v>
      </c>
      <c r="B72" s="149" t="s">
        <v>850</v>
      </c>
      <c r="C72" s="150">
        <v>0</v>
      </c>
      <c r="D72" s="150">
        <v>0</v>
      </c>
      <c r="E72" s="150">
        <v>0</v>
      </c>
    </row>
    <row r="73" spans="1:5" hidden="1">
      <c r="A73" s="148" t="s">
        <v>582</v>
      </c>
      <c r="B73" s="149" t="s">
        <v>851</v>
      </c>
      <c r="C73" s="150">
        <v>0</v>
      </c>
      <c r="D73" s="150">
        <v>0</v>
      </c>
      <c r="E73" s="150">
        <v>0</v>
      </c>
    </row>
    <row r="74" spans="1:5" hidden="1">
      <c r="A74" s="148" t="s">
        <v>583</v>
      </c>
      <c r="B74" s="149" t="s">
        <v>852</v>
      </c>
      <c r="C74" s="150">
        <v>0</v>
      </c>
      <c r="D74" s="150">
        <v>0</v>
      </c>
      <c r="E74" s="150">
        <v>0</v>
      </c>
    </row>
    <row r="75" spans="1:5" hidden="1">
      <c r="A75" s="148" t="s">
        <v>584</v>
      </c>
      <c r="B75" s="149" t="s">
        <v>853</v>
      </c>
      <c r="C75" s="150">
        <v>0</v>
      </c>
      <c r="D75" s="150">
        <v>0</v>
      </c>
      <c r="E75" s="150">
        <v>0</v>
      </c>
    </row>
    <row r="76" spans="1:5">
      <c r="A76" s="148" t="s">
        <v>585</v>
      </c>
      <c r="B76" s="149" t="s">
        <v>854</v>
      </c>
      <c r="C76" s="150">
        <v>60</v>
      </c>
      <c r="D76" s="150">
        <v>0</v>
      </c>
      <c r="E76" s="150">
        <v>60</v>
      </c>
    </row>
    <row r="77" spans="1:5">
      <c r="A77" s="148" t="s">
        <v>586</v>
      </c>
      <c r="B77" s="149" t="s">
        <v>855</v>
      </c>
      <c r="C77" s="150">
        <v>545</v>
      </c>
      <c r="D77" s="150">
        <v>0</v>
      </c>
      <c r="E77" s="150">
        <v>545</v>
      </c>
    </row>
    <row r="78" spans="1:5">
      <c r="A78" s="148" t="s">
        <v>587</v>
      </c>
      <c r="B78" s="149" t="s">
        <v>856</v>
      </c>
      <c r="C78" s="150">
        <v>412</v>
      </c>
      <c r="D78" s="150">
        <v>0</v>
      </c>
      <c r="E78" s="150">
        <v>412</v>
      </c>
    </row>
    <row r="79" spans="1:5">
      <c r="A79" s="148" t="s">
        <v>588</v>
      </c>
      <c r="B79" s="149" t="s">
        <v>857</v>
      </c>
      <c r="C79" s="150">
        <v>798</v>
      </c>
      <c r="D79" s="150">
        <v>0</v>
      </c>
      <c r="E79" s="150">
        <v>798</v>
      </c>
    </row>
    <row r="80" spans="1:5" hidden="1">
      <c r="A80" s="148" t="s">
        <v>589</v>
      </c>
      <c r="B80" s="149" t="s">
        <v>858</v>
      </c>
      <c r="C80" s="150">
        <v>0</v>
      </c>
      <c r="D80" s="150">
        <v>0</v>
      </c>
      <c r="E80" s="150">
        <v>0</v>
      </c>
    </row>
    <row r="81" spans="1:5" hidden="1">
      <c r="A81" s="148" t="s">
        <v>590</v>
      </c>
      <c r="B81" s="149" t="s">
        <v>859</v>
      </c>
      <c r="C81" s="150">
        <v>0</v>
      </c>
      <c r="D81" s="150">
        <v>0</v>
      </c>
      <c r="E81" s="150">
        <v>0</v>
      </c>
    </row>
    <row r="82" spans="1:5" hidden="1">
      <c r="A82" s="148" t="s">
        <v>591</v>
      </c>
      <c r="B82" s="149" t="s">
        <v>860</v>
      </c>
      <c r="C82" s="150">
        <v>0</v>
      </c>
      <c r="D82" s="150">
        <v>0</v>
      </c>
      <c r="E82" s="150">
        <v>0</v>
      </c>
    </row>
    <row r="83" spans="1:5" ht="25.5" hidden="1">
      <c r="A83" s="148" t="s">
        <v>592</v>
      </c>
      <c r="B83" s="149" t="s">
        <v>861</v>
      </c>
      <c r="C83" s="150">
        <v>0</v>
      </c>
      <c r="D83" s="150">
        <v>0</v>
      </c>
      <c r="E83" s="150">
        <v>0</v>
      </c>
    </row>
    <row r="84" spans="1:5" hidden="1">
      <c r="A84" s="148" t="s">
        <v>593</v>
      </c>
      <c r="B84" s="149" t="s">
        <v>862</v>
      </c>
      <c r="C84" s="150">
        <v>0</v>
      </c>
      <c r="D84" s="150">
        <v>0</v>
      </c>
      <c r="E84" s="150">
        <v>0</v>
      </c>
    </row>
    <row r="85" spans="1:5" hidden="1">
      <c r="A85" s="148" t="s">
        <v>594</v>
      </c>
      <c r="B85" s="149" t="s">
        <v>863</v>
      </c>
      <c r="C85" s="150">
        <v>0</v>
      </c>
      <c r="D85" s="150">
        <v>0</v>
      </c>
      <c r="E85" s="150">
        <v>0</v>
      </c>
    </row>
    <row r="86" spans="1:5">
      <c r="A86" s="148" t="s">
        <v>595</v>
      </c>
      <c r="B86" s="149" t="s">
        <v>864</v>
      </c>
      <c r="C86" s="150">
        <v>798</v>
      </c>
      <c r="D86" s="150">
        <v>0</v>
      </c>
      <c r="E86" s="150">
        <v>798</v>
      </c>
    </row>
    <row r="87" spans="1:5">
      <c r="A87" s="148" t="s">
        <v>596</v>
      </c>
      <c r="B87" s="149" t="s">
        <v>865</v>
      </c>
      <c r="C87" s="150">
        <v>3148</v>
      </c>
      <c r="D87" s="150">
        <v>0</v>
      </c>
      <c r="E87" s="150">
        <v>3148</v>
      </c>
    </row>
    <row r="88" spans="1:5" ht="38.25" hidden="1">
      <c r="A88" s="148" t="s">
        <v>597</v>
      </c>
      <c r="B88" s="149" t="s">
        <v>866</v>
      </c>
      <c r="C88" s="150">
        <v>0</v>
      </c>
      <c r="D88" s="150">
        <v>0</v>
      </c>
      <c r="E88" s="150">
        <v>0</v>
      </c>
    </row>
    <row r="89" spans="1:5" ht="25.5" hidden="1">
      <c r="A89" s="148" t="s">
        <v>598</v>
      </c>
      <c r="B89" s="149" t="s">
        <v>867</v>
      </c>
      <c r="C89" s="150">
        <v>0</v>
      </c>
      <c r="D89" s="150">
        <v>0</v>
      </c>
      <c r="E89" s="150">
        <v>0</v>
      </c>
    </row>
    <row r="90" spans="1:5" hidden="1">
      <c r="A90" s="148" t="s">
        <v>599</v>
      </c>
      <c r="B90" s="149" t="s">
        <v>868</v>
      </c>
      <c r="C90" s="150">
        <v>0</v>
      </c>
      <c r="D90" s="150">
        <v>0</v>
      </c>
      <c r="E90" s="150">
        <v>0</v>
      </c>
    </row>
    <row r="91" spans="1:5" hidden="1">
      <c r="A91" s="148" t="s">
        <v>600</v>
      </c>
      <c r="B91" s="149" t="s">
        <v>869</v>
      </c>
      <c r="C91" s="150">
        <v>0</v>
      </c>
      <c r="D91" s="150">
        <v>0</v>
      </c>
      <c r="E91" s="150">
        <v>0</v>
      </c>
    </row>
    <row r="92" spans="1:5" hidden="1">
      <c r="A92" s="148" t="s">
        <v>601</v>
      </c>
      <c r="B92" s="149" t="s">
        <v>870</v>
      </c>
      <c r="C92" s="150">
        <v>0</v>
      </c>
      <c r="D92" s="150">
        <v>0</v>
      </c>
      <c r="E92" s="150">
        <v>0</v>
      </c>
    </row>
    <row r="93" spans="1:5" hidden="1">
      <c r="A93" s="148" t="s">
        <v>602</v>
      </c>
      <c r="B93" s="149" t="s">
        <v>871</v>
      </c>
      <c r="C93" s="150">
        <v>0</v>
      </c>
      <c r="D93" s="150">
        <v>0</v>
      </c>
      <c r="E93" s="150">
        <v>0</v>
      </c>
    </row>
    <row r="94" spans="1:5" hidden="1">
      <c r="A94" s="148" t="s">
        <v>603</v>
      </c>
      <c r="B94" s="149" t="s">
        <v>872</v>
      </c>
      <c r="C94" s="150">
        <v>0</v>
      </c>
      <c r="D94" s="150">
        <v>0</v>
      </c>
      <c r="E94" s="150">
        <v>0</v>
      </c>
    </row>
    <row r="95" spans="1:5">
      <c r="A95" s="148" t="s">
        <v>604</v>
      </c>
      <c r="B95" s="149" t="s">
        <v>873</v>
      </c>
      <c r="C95" s="150">
        <v>3148</v>
      </c>
      <c r="D95" s="150">
        <v>0</v>
      </c>
      <c r="E95" s="150">
        <v>3148</v>
      </c>
    </row>
    <row r="96" spans="1:5">
      <c r="A96" s="148" t="s">
        <v>605</v>
      </c>
      <c r="B96" s="149" t="s">
        <v>874</v>
      </c>
      <c r="C96" s="150">
        <v>0</v>
      </c>
      <c r="D96" s="150">
        <v>0</v>
      </c>
      <c r="E96" s="150">
        <v>0</v>
      </c>
    </row>
    <row r="97" spans="1:5">
      <c r="A97" s="148" t="s">
        <v>606</v>
      </c>
      <c r="B97" s="149" t="s">
        <v>875</v>
      </c>
      <c r="C97" s="150">
        <v>1462</v>
      </c>
      <c r="D97" s="150">
        <v>0</v>
      </c>
      <c r="E97" s="150">
        <v>1462</v>
      </c>
    </row>
    <row r="98" spans="1:5">
      <c r="A98" s="148" t="s">
        <v>607</v>
      </c>
      <c r="B98" s="149" t="s">
        <v>876</v>
      </c>
      <c r="C98" s="150">
        <v>0</v>
      </c>
      <c r="D98" s="150">
        <v>0</v>
      </c>
      <c r="E98" s="150">
        <v>0</v>
      </c>
    </row>
    <row r="99" spans="1:5">
      <c r="A99" s="148" t="s">
        <v>608</v>
      </c>
      <c r="B99" s="149" t="s">
        <v>877</v>
      </c>
      <c r="C99" s="150">
        <v>0</v>
      </c>
      <c r="D99" s="150">
        <v>0</v>
      </c>
      <c r="E99" s="150">
        <v>0</v>
      </c>
    </row>
    <row r="100" spans="1:5">
      <c r="A100" s="148" t="s">
        <v>609</v>
      </c>
      <c r="B100" s="149" t="s">
        <v>878</v>
      </c>
      <c r="C100" s="150">
        <v>1462</v>
      </c>
      <c r="D100" s="150">
        <v>0</v>
      </c>
      <c r="E100" s="150">
        <v>1462</v>
      </c>
    </row>
    <row r="101" spans="1:5" hidden="1">
      <c r="A101" s="148" t="s">
        <v>610</v>
      </c>
      <c r="B101" s="149" t="s">
        <v>879</v>
      </c>
      <c r="C101" s="150">
        <v>0</v>
      </c>
      <c r="D101" s="150">
        <v>0</v>
      </c>
      <c r="E101" s="150">
        <v>0</v>
      </c>
    </row>
    <row r="102" spans="1:5" ht="25.5" hidden="1">
      <c r="A102" s="148" t="s">
        <v>611</v>
      </c>
      <c r="B102" s="149" t="s">
        <v>880</v>
      </c>
      <c r="C102" s="150">
        <v>0</v>
      </c>
      <c r="D102" s="150">
        <v>0</v>
      </c>
      <c r="E102" s="150">
        <v>0</v>
      </c>
    </row>
    <row r="103" spans="1:5" ht="25.5" hidden="1">
      <c r="A103" s="148" t="s">
        <v>612</v>
      </c>
      <c r="B103" s="149" t="s">
        <v>881</v>
      </c>
      <c r="C103" s="150">
        <v>0</v>
      </c>
      <c r="D103" s="150">
        <v>0</v>
      </c>
      <c r="E103" s="150">
        <v>0</v>
      </c>
    </row>
    <row r="104" spans="1:5" hidden="1">
      <c r="A104" s="148" t="s">
        <v>613</v>
      </c>
      <c r="B104" s="149" t="s">
        <v>882</v>
      </c>
      <c r="C104" s="150">
        <v>0</v>
      </c>
      <c r="D104" s="150">
        <v>0</v>
      </c>
      <c r="E104" s="150">
        <v>0</v>
      </c>
    </row>
    <row r="105" spans="1:5" hidden="1">
      <c r="A105" s="148" t="s">
        <v>614</v>
      </c>
      <c r="B105" s="149" t="s">
        <v>883</v>
      </c>
      <c r="C105" s="150">
        <v>0</v>
      </c>
      <c r="D105" s="150">
        <v>0</v>
      </c>
      <c r="E105" s="150">
        <v>0</v>
      </c>
    </row>
    <row r="106" spans="1:5" hidden="1">
      <c r="A106" s="148" t="s">
        <v>615</v>
      </c>
      <c r="B106" s="149" t="s">
        <v>884</v>
      </c>
      <c r="C106" s="150">
        <v>0</v>
      </c>
      <c r="D106" s="150">
        <v>0</v>
      </c>
      <c r="E106" s="150">
        <v>0</v>
      </c>
    </row>
    <row r="107" spans="1:5">
      <c r="A107" s="148" t="s">
        <v>616</v>
      </c>
      <c r="B107" s="149" t="s">
        <v>885</v>
      </c>
      <c r="C107" s="150">
        <v>3104</v>
      </c>
      <c r="D107" s="150">
        <v>0</v>
      </c>
      <c r="E107" s="150">
        <v>3104</v>
      </c>
    </row>
    <row r="108" spans="1:5" hidden="1">
      <c r="A108" s="148" t="s">
        <v>617</v>
      </c>
      <c r="B108" s="149" t="s">
        <v>886</v>
      </c>
      <c r="C108" s="150">
        <v>0</v>
      </c>
      <c r="D108" s="150">
        <v>0</v>
      </c>
      <c r="E108" s="150">
        <v>0</v>
      </c>
    </row>
    <row r="109" spans="1:5" hidden="1">
      <c r="A109" s="148" t="s">
        <v>618</v>
      </c>
      <c r="B109" s="149" t="s">
        <v>887</v>
      </c>
      <c r="C109" s="150">
        <v>0</v>
      </c>
      <c r="D109" s="150">
        <v>0</v>
      </c>
      <c r="E109" s="150">
        <v>0</v>
      </c>
    </row>
    <row r="110" spans="1:5" hidden="1">
      <c r="A110" s="148" t="s">
        <v>619</v>
      </c>
      <c r="B110" s="149" t="s">
        <v>888</v>
      </c>
      <c r="C110" s="150">
        <v>0</v>
      </c>
      <c r="D110" s="150">
        <v>0</v>
      </c>
      <c r="E110" s="150">
        <v>0</v>
      </c>
    </row>
    <row r="111" spans="1:5" hidden="1">
      <c r="A111" s="148" t="s">
        <v>620</v>
      </c>
      <c r="B111" s="149" t="s">
        <v>889</v>
      </c>
      <c r="C111" s="150">
        <v>0</v>
      </c>
      <c r="D111" s="150">
        <v>0</v>
      </c>
      <c r="E111" s="150">
        <v>0</v>
      </c>
    </row>
    <row r="112" spans="1:5" hidden="1">
      <c r="A112" s="148" t="s">
        <v>621</v>
      </c>
      <c r="B112" s="149" t="s">
        <v>890</v>
      </c>
      <c r="C112" s="150">
        <v>0</v>
      </c>
      <c r="D112" s="150">
        <v>0</v>
      </c>
      <c r="E112" s="150">
        <v>0</v>
      </c>
    </row>
    <row r="113" spans="1:5" ht="25.5" hidden="1">
      <c r="A113" s="148" t="s">
        <v>622</v>
      </c>
      <c r="B113" s="149" t="s">
        <v>891</v>
      </c>
      <c r="C113" s="150">
        <v>0</v>
      </c>
      <c r="D113" s="150">
        <v>0</v>
      </c>
      <c r="E113" s="150">
        <v>0</v>
      </c>
    </row>
    <row r="114" spans="1:5" ht="25.5" hidden="1">
      <c r="A114" s="148" t="s">
        <v>623</v>
      </c>
      <c r="B114" s="149" t="s">
        <v>892</v>
      </c>
      <c r="C114" s="150">
        <v>0</v>
      </c>
      <c r="D114" s="150">
        <v>0</v>
      </c>
      <c r="E114" s="150">
        <v>0</v>
      </c>
    </row>
    <row r="115" spans="1:5" ht="25.5" hidden="1">
      <c r="A115" s="148" t="s">
        <v>624</v>
      </c>
      <c r="B115" s="149" t="s">
        <v>893</v>
      </c>
      <c r="C115" s="150">
        <v>0</v>
      </c>
      <c r="D115" s="150">
        <v>0</v>
      </c>
      <c r="E115" s="150">
        <v>0</v>
      </c>
    </row>
    <row r="116" spans="1:5" hidden="1">
      <c r="A116" s="148" t="s">
        <v>625</v>
      </c>
      <c r="B116" s="149" t="s">
        <v>894</v>
      </c>
      <c r="C116" s="150">
        <v>0</v>
      </c>
      <c r="D116" s="150">
        <v>0</v>
      </c>
      <c r="E116" s="150">
        <v>0</v>
      </c>
    </row>
    <row r="117" spans="1:5" ht="25.5" hidden="1">
      <c r="A117" s="148" t="s">
        <v>626</v>
      </c>
      <c r="B117" s="149" t="s">
        <v>895</v>
      </c>
      <c r="C117" s="150">
        <v>0</v>
      </c>
      <c r="D117" s="150">
        <v>0</v>
      </c>
      <c r="E117" s="150">
        <v>0</v>
      </c>
    </row>
    <row r="118" spans="1:5" hidden="1">
      <c r="A118" s="148" t="s">
        <v>627</v>
      </c>
      <c r="B118" s="149" t="s">
        <v>896</v>
      </c>
      <c r="C118" s="150">
        <v>0</v>
      </c>
      <c r="D118" s="150">
        <v>0</v>
      </c>
      <c r="E118" s="150">
        <v>0</v>
      </c>
    </row>
    <row r="119" spans="1:5" hidden="1">
      <c r="A119" s="148" t="s">
        <v>628</v>
      </c>
      <c r="B119" s="149" t="s">
        <v>897</v>
      </c>
      <c r="C119" s="150">
        <v>0</v>
      </c>
      <c r="D119" s="150">
        <v>0</v>
      </c>
      <c r="E119" s="150">
        <v>0</v>
      </c>
    </row>
    <row r="120" spans="1:5" hidden="1">
      <c r="A120" s="148" t="s">
        <v>629</v>
      </c>
      <c r="B120" s="149" t="s">
        <v>898</v>
      </c>
      <c r="C120" s="150">
        <v>0</v>
      </c>
      <c r="D120" s="150">
        <v>0</v>
      </c>
      <c r="E120" s="150">
        <v>0</v>
      </c>
    </row>
    <row r="121" spans="1:5" hidden="1">
      <c r="A121" s="148" t="s">
        <v>630</v>
      </c>
      <c r="B121" s="149" t="s">
        <v>899</v>
      </c>
      <c r="C121" s="150">
        <v>0</v>
      </c>
      <c r="D121" s="150">
        <v>0</v>
      </c>
      <c r="E121" s="150">
        <v>0</v>
      </c>
    </row>
    <row r="122" spans="1:5">
      <c r="A122" s="148" t="s">
        <v>631</v>
      </c>
      <c r="B122" s="149" t="s">
        <v>900</v>
      </c>
      <c r="C122" s="150">
        <v>953</v>
      </c>
      <c r="D122" s="150">
        <v>0</v>
      </c>
      <c r="E122" s="150">
        <v>953</v>
      </c>
    </row>
    <row r="123" spans="1:5">
      <c r="A123" s="148" t="s">
        <v>632</v>
      </c>
      <c r="B123" s="149" t="s">
        <v>901</v>
      </c>
      <c r="C123" s="150">
        <v>201</v>
      </c>
      <c r="D123" s="150">
        <v>0</v>
      </c>
      <c r="E123" s="150">
        <v>201</v>
      </c>
    </row>
    <row r="124" spans="1:5">
      <c r="A124" s="148" t="s">
        <v>633</v>
      </c>
      <c r="B124" s="149" t="s">
        <v>902</v>
      </c>
      <c r="C124" s="150">
        <v>625</v>
      </c>
      <c r="D124" s="150">
        <v>0</v>
      </c>
      <c r="E124" s="150">
        <v>625</v>
      </c>
    </row>
    <row r="125" spans="1:5" ht="25.5">
      <c r="A125" s="148" t="s">
        <v>634</v>
      </c>
      <c r="B125" s="149" t="s">
        <v>903</v>
      </c>
      <c r="C125" s="150">
        <v>0</v>
      </c>
      <c r="D125" s="150">
        <v>0</v>
      </c>
      <c r="E125" s="150">
        <v>0</v>
      </c>
    </row>
    <row r="126" spans="1:5">
      <c r="A126" s="148" t="s">
        <v>635</v>
      </c>
      <c r="B126" s="149" t="s">
        <v>904</v>
      </c>
      <c r="C126" s="150">
        <v>0</v>
      </c>
      <c r="D126" s="150">
        <v>0</v>
      </c>
      <c r="E126" s="150">
        <v>0</v>
      </c>
    </row>
    <row r="127" spans="1:5">
      <c r="A127" s="148" t="s">
        <v>636</v>
      </c>
      <c r="B127" s="149" t="s">
        <v>905</v>
      </c>
      <c r="C127" s="150">
        <v>0</v>
      </c>
      <c r="D127" s="150">
        <v>0</v>
      </c>
      <c r="E127" s="150">
        <v>0</v>
      </c>
    </row>
    <row r="128" spans="1:5">
      <c r="A128" s="148" t="s">
        <v>637</v>
      </c>
      <c r="B128" s="149" t="s">
        <v>906</v>
      </c>
      <c r="C128" s="150">
        <v>0</v>
      </c>
      <c r="D128" s="150">
        <v>0</v>
      </c>
      <c r="E128" s="150">
        <v>0</v>
      </c>
    </row>
    <row r="129" spans="1:5" ht="25.5">
      <c r="A129" s="148" t="s">
        <v>638</v>
      </c>
      <c r="B129" s="149" t="s">
        <v>907</v>
      </c>
      <c r="C129" s="150">
        <v>274</v>
      </c>
      <c r="D129" s="150">
        <v>0</v>
      </c>
      <c r="E129" s="150">
        <v>274</v>
      </c>
    </row>
    <row r="130" spans="1:5" ht="25.5">
      <c r="A130" s="148" t="s">
        <v>639</v>
      </c>
      <c r="B130" s="149" t="s">
        <v>908</v>
      </c>
      <c r="C130" s="150">
        <v>823</v>
      </c>
      <c r="D130" s="150">
        <v>0</v>
      </c>
      <c r="E130" s="150">
        <v>823</v>
      </c>
    </row>
    <row r="131" spans="1:5">
      <c r="A131" s="151" t="s">
        <v>640</v>
      </c>
      <c r="B131" s="152" t="s">
        <v>909</v>
      </c>
      <c r="C131" s="153">
        <v>9529</v>
      </c>
      <c r="D131" s="153">
        <v>0</v>
      </c>
      <c r="E131" s="153">
        <v>9529</v>
      </c>
    </row>
    <row r="132" spans="1:5">
      <c r="A132" s="148" t="s">
        <v>641</v>
      </c>
      <c r="B132" s="149" t="s">
        <v>910</v>
      </c>
      <c r="C132" s="150">
        <v>0</v>
      </c>
      <c r="D132" s="150">
        <v>0</v>
      </c>
      <c r="E132" s="150">
        <v>0</v>
      </c>
    </row>
    <row r="133" spans="1:5">
      <c r="A133" s="148" t="s">
        <v>642</v>
      </c>
      <c r="B133" s="149" t="s">
        <v>911</v>
      </c>
      <c r="C133" s="150">
        <v>0</v>
      </c>
      <c r="D133" s="150">
        <v>0</v>
      </c>
      <c r="E133" s="150">
        <v>0</v>
      </c>
    </row>
    <row r="134" spans="1:5">
      <c r="A134" s="148" t="s">
        <v>643</v>
      </c>
      <c r="B134" s="149" t="s">
        <v>912</v>
      </c>
      <c r="C134" s="150">
        <v>3159</v>
      </c>
      <c r="D134" s="150">
        <v>0</v>
      </c>
      <c r="E134" s="150">
        <v>3159</v>
      </c>
    </row>
    <row r="135" spans="1:5" ht="25.5" hidden="1">
      <c r="A135" s="148" t="s">
        <v>644</v>
      </c>
      <c r="B135" s="149" t="s">
        <v>913</v>
      </c>
      <c r="C135" s="150">
        <v>0</v>
      </c>
      <c r="D135" s="150">
        <v>0</v>
      </c>
      <c r="E135" s="150">
        <v>0</v>
      </c>
    </row>
    <row r="136" spans="1:5" ht="25.5" hidden="1">
      <c r="A136" s="148" t="s">
        <v>645</v>
      </c>
      <c r="B136" s="149" t="s">
        <v>914</v>
      </c>
      <c r="C136" s="150">
        <v>0</v>
      </c>
      <c r="D136" s="150">
        <v>0</v>
      </c>
      <c r="E136" s="150">
        <v>0</v>
      </c>
    </row>
    <row r="137" spans="1:5" hidden="1">
      <c r="A137" s="148" t="s">
        <v>646</v>
      </c>
      <c r="B137" s="149" t="s">
        <v>915</v>
      </c>
      <c r="C137" s="150">
        <v>0</v>
      </c>
      <c r="D137" s="150">
        <v>0</v>
      </c>
      <c r="E137" s="150">
        <v>0</v>
      </c>
    </row>
    <row r="138" spans="1:5" hidden="1">
      <c r="A138" s="148" t="s">
        <v>647</v>
      </c>
      <c r="B138" s="149" t="s">
        <v>916</v>
      </c>
      <c r="C138" s="150">
        <v>0</v>
      </c>
      <c r="D138" s="150">
        <v>0</v>
      </c>
      <c r="E138" s="150">
        <v>0</v>
      </c>
    </row>
    <row r="139" spans="1:5" ht="25.5" hidden="1">
      <c r="A139" s="148" t="s">
        <v>648</v>
      </c>
      <c r="B139" s="149" t="s">
        <v>917</v>
      </c>
      <c r="C139" s="150">
        <v>0</v>
      </c>
      <c r="D139" s="150">
        <v>0</v>
      </c>
      <c r="E139" s="150">
        <v>0</v>
      </c>
    </row>
    <row r="140" spans="1:5" hidden="1">
      <c r="A140" s="148" t="s">
        <v>649</v>
      </c>
      <c r="B140" s="149" t="s">
        <v>918</v>
      </c>
      <c r="C140" s="150">
        <v>0</v>
      </c>
      <c r="D140" s="150">
        <v>0</v>
      </c>
      <c r="E140" s="150">
        <v>0</v>
      </c>
    </row>
    <row r="141" spans="1:5" hidden="1">
      <c r="A141" s="148" t="s">
        <v>650</v>
      </c>
      <c r="B141" s="149" t="s">
        <v>919</v>
      </c>
      <c r="C141" s="150">
        <v>0</v>
      </c>
      <c r="D141" s="150">
        <v>0</v>
      </c>
      <c r="E141" s="150">
        <v>0</v>
      </c>
    </row>
    <row r="142" spans="1:5" hidden="1">
      <c r="A142" s="148" t="s">
        <v>651</v>
      </c>
      <c r="B142" s="149" t="s">
        <v>920</v>
      </c>
      <c r="C142" s="150">
        <v>0</v>
      </c>
      <c r="D142" s="150">
        <v>0</v>
      </c>
      <c r="E142" s="150">
        <v>0</v>
      </c>
    </row>
    <row r="143" spans="1:5" hidden="1">
      <c r="A143" s="148" t="s">
        <v>652</v>
      </c>
      <c r="B143" s="149" t="s">
        <v>921</v>
      </c>
      <c r="C143" s="150">
        <v>0</v>
      </c>
      <c r="D143" s="150">
        <v>0</v>
      </c>
      <c r="E143" s="150">
        <v>0</v>
      </c>
    </row>
    <row r="144" spans="1:5" hidden="1">
      <c r="A144" s="148" t="s">
        <v>653</v>
      </c>
      <c r="B144" s="149" t="s">
        <v>922</v>
      </c>
      <c r="C144" s="150">
        <v>0</v>
      </c>
      <c r="D144" s="150">
        <v>0</v>
      </c>
      <c r="E144" s="150">
        <v>0</v>
      </c>
    </row>
    <row r="145" spans="1:5" hidden="1">
      <c r="A145" s="148" t="s">
        <v>654</v>
      </c>
      <c r="B145" s="149" t="s">
        <v>923</v>
      </c>
      <c r="C145" s="150">
        <v>0</v>
      </c>
      <c r="D145" s="150">
        <v>0</v>
      </c>
      <c r="E145" s="150">
        <v>0</v>
      </c>
    </row>
    <row r="146" spans="1:5" hidden="1">
      <c r="A146" s="148" t="s">
        <v>655</v>
      </c>
      <c r="B146" s="149" t="s">
        <v>924</v>
      </c>
      <c r="C146" s="150">
        <v>0</v>
      </c>
      <c r="D146" s="150">
        <v>0</v>
      </c>
      <c r="E146" s="150">
        <v>0</v>
      </c>
    </row>
    <row r="147" spans="1:5" ht="25.5" hidden="1">
      <c r="A147" s="148" t="s">
        <v>656</v>
      </c>
      <c r="B147" s="149" t="s">
        <v>925</v>
      </c>
      <c r="C147" s="150">
        <v>0</v>
      </c>
      <c r="D147" s="150">
        <v>0</v>
      </c>
      <c r="E147" s="150">
        <v>0</v>
      </c>
    </row>
    <row r="148" spans="1:5" hidden="1">
      <c r="A148" s="148" t="s">
        <v>657</v>
      </c>
      <c r="B148" s="149" t="s">
        <v>926</v>
      </c>
      <c r="C148" s="150">
        <v>0</v>
      </c>
      <c r="D148" s="150">
        <v>0</v>
      </c>
      <c r="E148" s="150">
        <v>0</v>
      </c>
    </row>
    <row r="149" spans="1:5" hidden="1">
      <c r="A149" s="148" t="s">
        <v>658</v>
      </c>
      <c r="B149" s="149" t="s">
        <v>927</v>
      </c>
      <c r="C149" s="150">
        <v>0</v>
      </c>
      <c r="D149" s="150">
        <v>0</v>
      </c>
      <c r="E149" s="150">
        <v>0</v>
      </c>
    </row>
    <row r="150" spans="1:5" ht="25.5" hidden="1">
      <c r="A150" s="148" t="s">
        <v>659</v>
      </c>
      <c r="B150" s="149" t="s">
        <v>928</v>
      </c>
      <c r="C150" s="150">
        <v>0</v>
      </c>
      <c r="D150" s="150">
        <v>0</v>
      </c>
      <c r="E150" s="150">
        <v>0</v>
      </c>
    </row>
    <row r="151" spans="1:5" hidden="1">
      <c r="A151" s="148" t="s">
        <v>660</v>
      </c>
      <c r="B151" s="149" t="s">
        <v>929</v>
      </c>
      <c r="C151" s="150">
        <v>0</v>
      </c>
      <c r="D151" s="150">
        <v>0</v>
      </c>
      <c r="E151" s="150">
        <v>0</v>
      </c>
    </row>
    <row r="152" spans="1:5" hidden="1">
      <c r="A152" s="148" t="s">
        <v>661</v>
      </c>
      <c r="B152" s="149" t="s">
        <v>930</v>
      </c>
      <c r="C152" s="150">
        <v>0</v>
      </c>
      <c r="D152" s="150">
        <v>0</v>
      </c>
      <c r="E152" s="150">
        <v>0</v>
      </c>
    </row>
    <row r="153" spans="1:5" hidden="1">
      <c r="A153" s="148" t="s">
        <v>662</v>
      </c>
      <c r="B153" s="149" t="s">
        <v>931</v>
      </c>
      <c r="C153" s="150">
        <v>0</v>
      </c>
      <c r="D153" s="150">
        <v>0</v>
      </c>
      <c r="E153" s="150">
        <v>0</v>
      </c>
    </row>
    <row r="154" spans="1:5" hidden="1">
      <c r="A154" s="148" t="s">
        <v>663</v>
      </c>
      <c r="B154" s="149" t="s">
        <v>932</v>
      </c>
      <c r="C154" s="150">
        <v>0</v>
      </c>
      <c r="D154" s="150">
        <v>0</v>
      </c>
      <c r="E154" s="150">
        <v>0</v>
      </c>
    </row>
    <row r="155" spans="1:5" hidden="1">
      <c r="A155" s="148" t="s">
        <v>664</v>
      </c>
      <c r="B155" s="149" t="s">
        <v>933</v>
      </c>
      <c r="C155" s="150">
        <v>0</v>
      </c>
      <c r="D155" s="150">
        <v>0</v>
      </c>
      <c r="E155" s="150">
        <v>0</v>
      </c>
    </row>
    <row r="156" spans="1:5" hidden="1">
      <c r="A156" s="148" t="s">
        <v>665</v>
      </c>
      <c r="B156" s="149" t="s">
        <v>934</v>
      </c>
      <c r="C156" s="150">
        <v>0</v>
      </c>
      <c r="D156" s="150">
        <v>0</v>
      </c>
      <c r="E156" s="150">
        <v>0</v>
      </c>
    </row>
    <row r="157" spans="1:5" hidden="1">
      <c r="A157" s="148" t="s">
        <v>666</v>
      </c>
      <c r="B157" s="149" t="s">
        <v>935</v>
      </c>
      <c r="C157" s="150">
        <v>0</v>
      </c>
      <c r="D157" s="150">
        <v>0</v>
      </c>
      <c r="E157" s="150">
        <v>0</v>
      </c>
    </row>
    <row r="158" spans="1:5">
      <c r="A158" s="148" t="s">
        <v>667</v>
      </c>
      <c r="B158" s="149" t="s">
        <v>936</v>
      </c>
      <c r="C158" s="150">
        <v>145974</v>
      </c>
      <c r="D158" s="150">
        <v>0</v>
      </c>
      <c r="E158" s="150">
        <v>145974</v>
      </c>
    </row>
    <row r="159" spans="1:5">
      <c r="A159" s="148" t="s">
        <v>937</v>
      </c>
      <c r="B159" s="149" t="s">
        <v>938</v>
      </c>
      <c r="C159" s="150">
        <v>0</v>
      </c>
      <c r="D159" s="150">
        <v>0</v>
      </c>
      <c r="E159" s="150">
        <v>0</v>
      </c>
    </row>
    <row r="160" spans="1:5">
      <c r="A160" s="148" t="s">
        <v>939</v>
      </c>
      <c r="B160" s="149" t="s">
        <v>940</v>
      </c>
      <c r="C160" s="150">
        <v>0</v>
      </c>
      <c r="D160" s="150">
        <v>0</v>
      </c>
      <c r="E160" s="150">
        <v>0</v>
      </c>
    </row>
    <row r="161" spans="1:5" ht="25.5">
      <c r="A161" s="148" t="s">
        <v>941</v>
      </c>
      <c r="B161" s="149" t="s">
        <v>942</v>
      </c>
      <c r="C161" s="150">
        <v>0</v>
      </c>
      <c r="D161" s="150">
        <v>0</v>
      </c>
      <c r="E161" s="150">
        <v>0</v>
      </c>
    </row>
    <row r="162" spans="1:5">
      <c r="A162" s="148" t="s">
        <v>943</v>
      </c>
      <c r="B162" s="149" t="s">
        <v>944</v>
      </c>
      <c r="C162" s="150">
        <v>0</v>
      </c>
      <c r="D162" s="150">
        <v>0</v>
      </c>
      <c r="E162" s="150">
        <v>0</v>
      </c>
    </row>
    <row r="163" spans="1:5">
      <c r="A163" s="148" t="s">
        <v>945</v>
      </c>
      <c r="B163" s="149" t="s">
        <v>946</v>
      </c>
      <c r="C163" s="150">
        <v>0</v>
      </c>
      <c r="D163" s="150">
        <v>0</v>
      </c>
      <c r="E163" s="150">
        <v>0</v>
      </c>
    </row>
    <row r="164" spans="1:5">
      <c r="A164" s="148" t="s">
        <v>947</v>
      </c>
      <c r="B164" s="149" t="s">
        <v>948</v>
      </c>
      <c r="C164" s="150">
        <v>0</v>
      </c>
      <c r="D164" s="150">
        <v>0</v>
      </c>
      <c r="E164" s="150">
        <v>0</v>
      </c>
    </row>
    <row r="165" spans="1:5">
      <c r="A165" s="148" t="s">
        <v>949</v>
      </c>
      <c r="B165" s="149" t="s">
        <v>950</v>
      </c>
      <c r="C165" s="150">
        <v>8956</v>
      </c>
      <c r="D165" s="150">
        <v>0</v>
      </c>
      <c r="E165" s="150">
        <v>8956</v>
      </c>
    </row>
    <row r="166" spans="1:5">
      <c r="A166" s="148" t="s">
        <v>951</v>
      </c>
      <c r="B166" s="149" t="s">
        <v>952</v>
      </c>
      <c r="C166" s="150">
        <v>130152</v>
      </c>
      <c r="D166" s="150">
        <v>0</v>
      </c>
      <c r="E166" s="150">
        <v>130152</v>
      </c>
    </row>
    <row r="167" spans="1:5">
      <c r="A167" s="148" t="s">
        <v>953</v>
      </c>
      <c r="B167" s="149" t="s">
        <v>954</v>
      </c>
      <c r="C167" s="150">
        <v>0</v>
      </c>
      <c r="D167" s="150">
        <v>0</v>
      </c>
      <c r="E167" s="150">
        <v>0</v>
      </c>
    </row>
    <row r="168" spans="1:5">
      <c r="A168" s="148" t="s">
        <v>955</v>
      </c>
      <c r="B168" s="149" t="s">
        <v>956</v>
      </c>
      <c r="C168" s="150">
        <v>6866</v>
      </c>
      <c r="D168" s="150">
        <v>0</v>
      </c>
      <c r="E168" s="150">
        <v>6866</v>
      </c>
    </row>
    <row r="169" spans="1:5" ht="25.5" hidden="1">
      <c r="A169" s="148" t="s">
        <v>957</v>
      </c>
      <c r="B169" s="149" t="s">
        <v>958</v>
      </c>
      <c r="C169" s="150">
        <v>0</v>
      </c>
      <c r="D169" s="150">
        <v>0</v>
      </c>
      <c r="E169" s="150">
        <v>0</v>
      </c>
    </row>
    <row r="170" spans="1:5" ht="25.5" hidden="1">
      <c r="A170" s="148" t="s">
        <v>959</v>
      </c>
      <c r="B170" s="149" t="s">
        <v>960</v>
      </c>
      <c r="C170" s="150">
        <v>0</v>
      </c>
      <c r="D170" s="150">
        <v>0</v>
      </c>
      <c r="E170" s="150">
        <v>0</v>
      </c>
    </row>
    <row r="171" spans="1:5" ht="25.5" hidden="1">
      <c r="A171" s="148" t="s">
        <v>961</v>
      </c>
      <c r="B171" s="149" t="s">
        <v>962</v>
      </c>
      <c r="C171" s="150">
        <v>0</v>
      </c>
      <c r="D171" s="150">
        <v>0</v>
      </c>
      <c r="E171" s="150">
        <v>0</v>
      </c>
    </row>
    <row r="172" spans="1:5" hidden="1">
      <c r="A172" s="148" t="s">
        <v>963</v>
      </c>
      <c r="B172" s="149" t="s">
        <v>964</v>
      </c>
      <c r="C172" s="150">
        <v>0</v>
      </c>
      <c r="D172" s="150">
        <v>0</v>
      </c>
      <c r="E172" s="150">
        <v>0</v>
      </c>
    </row>
    <row r="173" spans="1:5" hidden="1">
      <c r="A173" s="148" t="s">
        <v>965</v>
      </c>
      <c r="B173" s="149" t="s">
        <v>966</v>
      </c>
      <c r="C173" s="150">
        <v>0</v>
      </c>
      <c r="D173" s="150">
        <v>0</v>
      </c>
      <c r="E173" s="150">
        <v>0</v>
      </c>
    </row>
    <row r="174" spans="1:5" hidden="1">
      <c r="A174" s="148" t="s">
        <v>967</v>
      </c>
      <c r="B174" s="149" t="s">
        <v>968</v>
      </c>
      <c r="C174" s="150">
        <v>0</v>
      </c>
      <c r="D174" s="150">
        <v>0</v>
      </c>
      <c r="E174" s="150">
        <v>0</v>
      </c>
    </row>
    <row r="175" spans="1:5" hidden="1">
      <c r="A175" s="148" t="s">
        <v>969</v>
      </c>
      <c r="B175" s="149" t="s">
        <v>970</v>
      </c>
      <c r="C175" s="150">
        <v>0</v>
      </c>
      <c r="D175" s="150">
        <v>0</v>
      </c>
      <c r="E175" s="150">
        <v>0</v>
      </c>
    </row>
    <row r="176" spans="1:5" hidden="1">
      <c r="A176" s="148" t="s">
        <v>971</v>
      </c>
      <c r="B176" s="149" t="s">
        <v>972</v>
      </c>
      <c r="C176" s="150">
        <v>0</v>
      </c>
      <c r="D176" s="150">
        <v>0</v>
      </c>
      <c r="E176" s="150">
        <v>0</v>
      </c>
    </row>
    <row r="177" spans="1:5" hidden="1">
      <c r="A177" s="148" t="s">
        <v>973</v>
      </c>
      <c r="B177" s="149" t="s">
        <v>974</v>
      </c>
      <c r="C177" s="150">
        <v>0</v>
      </c>
      <c r="D177" s="150">
        <v>0</v>
      </c>
      <c r="E177" s="150">
        <v>0</v>
      </c>
    </row>
    <row r="178" spans="1:5" hidden="1">
      <c r="A178" s="148" t="s">
        <v>975</v>
      </c>
      <c r="B178" s="149" t="s">
        <v>976</v>
      </c>
      <c r="C178" s="150">
        <v>0</v>
      </c>
      <c r="D178" s="150">
        <v>0</v>
      </c>
      <c r="E178" s="150">
        <v>0</v>
      </c>
    </row>
    <row r="179" spans="1:5" hidden="1">
      <c r="A179" s="148" t="s">
        <v>977</v>
      </c>
      <c r="B179" s="149" t="s">
        <v>978</v>
      </c>
      <c r="C179" s="150">
        <v>0</v>
      </c>
      <c r="D179" s="150">
        <v>0</v>
      </c>
      <c r="E179" s="150">
        <v>0</v>
      </c>
    </row>
    <row r="180" spans="1:5" hidden="1">
      <c r="A180" s="148" t="s">
        <v>979</v>
      </c>
      <c r="B180" s="149" t="s">
        <v>980</v>
      </c>
      <c r="C180" s="150">
        <v>0</v>
      </c>
      <c r="D180" s="150">
        <v>0</v>
      </c>
      <c r="E180" s="150">
        <v>0</v>
      </c>
    </row>
    <row r="181" spans="1:5" hidden="1">
      <c r="A181" s="148" t="s">
        <v>981</v>
      </c>
      <c r="B181" s="149" t="s">
        <v>982</v>
      </c>
      <c r="C181" s="150">
        <v>0</v>
      </c>
      <c r="D181" s="150">
        <v>0</v>
      </c>
      <c r="E181" s="150">
        <v>0</v>
      </c>
    </row>
    <row r="182" spans="1:5" hidden="1">
      <c r="A182" s="148" t="s">
        <v>983</v>
      </c>
      <c r="B182" s="149" t="s">
        <v>984</v>
      </c>
      <c r="C182" s="150">
        <v>0</v>
      </c>
      <c r="D182" s="150">
        <v>0</v>
      </c>
      <c r="E182" s="150">
        <v>0</v>
      </c>
    </row>
    <row r="183" spans="1:5" hidden="1">
      <c r="A183" s="148" t="s">
        <v>985</v>
      </c>
      <c r="B183" s="149" t="s">
        <v>986</v>
      </c>
      <c r="C183" s="150">
        <v>0</v>
      </c>
      <c r="D183" s="150">
        <v>0</v>
      </c>
      <c r="E183" s="150">
        <v>0</v>
      </c>
    </row>
    <row r="184" spans="1:5" hidden="1">
      <c r="A184" s="148" t="s">
        <v>987</v>
      </c>
      <c r="B184" s="149" t="s">
        <v>988</v>
      </c>
      <c r="C184" s="150">
        <v>0</v>
      </c>
      <c r="D184" s="150">
        <v>0</v>
      </c>
      <c r="E184" s="150">
        <v>0</v>
      </c>
    </row>
    <row r="185" spans="1:5">
      <c r="A185" s="148" t="s">
        <v>989</v>
      </c>
      <c r="B185" s="149" t="s">
        <v>990</v>
      </c>
      <c r="C185" s="150">
        <v>1755</v>
      </c>
      <c r="D185" s="150">
        <v>0</v>
      </c>
      <c r="E185" s="150">
        <v>1755</v>
      </c>
    </row>
    <row r="186" spans="1:5">
      <c r="A186" s="148" t="s">
        <v>991</v>
      </c>
      <c r="B186" s="149" t="s">
        <v>992</v>
      </c>
      <c r="C186" s="150">
        <v>0</v>
      </c>
      <c r="D186" s="150">
        <v>0</v>
      </c>
      <c r="E186" s="150">
        <v>0</v>
      </c>
    </row>
    <row r="187" spans="1:5">
      <c r="A187" s="148" t="s">
        <v>993</v>
      </c>
      <c r="B187" s="149" t="s">
        <v>994</v>
      </c>
      <c r="C187" s="150">
        <v>0</v>
      </c>
      <c r="D187" s="150">
        <v>0</v>
      </c>
      <c r="E187" s="150">
        <v>0</v>
      </c>
    </row>
    <row r="188" spans="1:5">
      <c r="A188" s="148" t="s">
        <v>995</v>
      </c>
      <c r="B188" s="149" t="s">
        <v>996</v>
      </c>
      <c r="C188" s="150">
        <v>1755</v>
      </c>
      <c r="D188" s="150">
        <v>0</v>
      </c>
      <c r="E188" s="150">
        <v>1755</v>
      </c>
    </row>
    <row r="189" spans="1:5" hidden="1">
      <c r="A189" s="148" t="s">
        <v>997</v>
      </c>
      <c r="B189" s="149" t="s">
        <v>998</v>
      </c>
      <c r="C189" s="150">
        <v>0</v>
      </c>
      <c r="D189" s="150">
        <v>0</v>
      </c>
      <c r="E189" s="150">
        <v>0</v>
      </c>
    </row>
    <row r="190" spans="1:5" hidden="1">
      <c r="A190" s="148" t="s">
        <v>999</v>
      </c>
      <c r="B190" s="149" t="s">
        <v>1000</v>
      </c>
      <c r="C190" s="150">
        <v>0</v>
      </c>
      <c r="D190" s="150">
        <v>0</v>
      </c>
      <c r="E190" s="150">
        <v>0</v>
      </c>
    </row>
    <row r="191" spans="1:5" hidden="1">
      <c r="A191" s="148" t="s">
        <v>1001</v>
      </c>
      <c r="B191" s="149" t="s">
        <v>1002</v>
      </c>
      <c r="C191" s="150">
        <v>0</v>
      </c>
      <c r="D191" s="150">
        <v>0</v>
      </c>
      <c r="E191" s="150">
        <v>0</v>
      </c>
    </row>
    <row r="192" spans="1:5" hidden="1">
      <c r="A192" s="148" t="s">
        <v>1003</v>
      </c>
      <c r="B192" s="149" t="s">
        <v>1004</v>
      </c>
      <c r="C192" s="150">
        <v>0</v>
      </c>
      <c r="D192" s="150">
        <v>0</v>
      </c>
      <c r="E192" s="150">
        <v>0</v>
      </c>
    </row>
    <row r="193" spans="1:5" hidden="1">
      <c r="A193" s="148" t="s">
        <v>1005</v>
      </c>
      <c r="B193" s="149" t="s">
        <v>1006</v>
      </c>
      <c r="C193" s="150">
        <v>0</v>
      </c>
      <c r="D193" s="150">
        <v>0</v>
      </c>
      <c r="E193" s="150">
        <v>0</v>
      </c>
    </row>
    <row r="194" spans="1:5" hidden="1">
      <c r="A194" s="148" t="s">
        <v>1007</v>
      </c>
      <c r="B194" s="149" t="s">
        <v>1008</v>
      </c>
      <c r="C194" s="150">
        <v>0</v>
      </c>
      <c r="D194" s="150">
        <v>0</v>
      </c>
      <c r="E194" s="150">
        <v>0</v>
      </c>
    </row>
    <row r="195" spans="1:5" hidden="1">
      <c r="A195" s="148" t="s">
        <v>1009</v>
      </c>
      <c r="B195" s="149" t="s">
        <v>1010</v>
      </c>
      <c r="C195" s="150">
        <v>0</v>
      </c>
      <c r="D195" s="150">
        <v>0</v>
      </c>
      <c r="E195" s="150">
        <v>0</v>
      </c>
    </row>
    <row r="196" spans="1:5" hidden="1">
      <c r="A196" s="148" t="s">
        <v>1011</v>
      </c>
      <c r="B196" s="149" t="s">
        <v>1012</v>
      </c>
      <c r="C196" s="150">
        <v>0</v>
      </c>
      <c r="D196" s="150">
        <v>0</v>
      </c>
      <c r="E196" s="150">
        <v>0</v>
      </c>
    </row>
    <row r="197" spans="1:5" hidden="1">
      <c r="A197" s="148" t="s">
        <v>1013</v>
      </c>
      <c r="B197" s="149" t="s">
        <v>1014</v>
      </c>
      <c r="C197" s="150">
        <v>0</v>
      </c>
      <c r="D197" s="150">
        <v>0</v>
      </c>
      <c r="E197" s="150">
        <v>0</v>
      </c>
    </row>
    <row r="198" spans="1:5" ht="25.5">
      <c r="A198" s="151" t="s">
        <v>1015</v>
      </c>
      <c r="B198" s="152" t="s">
        <v>1016</v>
      </c>
      <c r="C198" s="153">
        <v>150888</v>
      </c>
      <c r="D198" s="153">
        <v>0</v>
      </c>
      <c r="E198" s="153">
        <v>150888</v>
      </c>
    </row>
    <row r="199" spans="1:5">
      <c r="A199" s="148" t="s">
        <v>1017</v>
      </c>
      <c r="B199" s="149" t="s">
        <v>1018</v>
      </c>
      <c r="C199" s="150">
        <v>0</v>
      </c>
      <c r="D199" s="150">
        <v>0</v>
      </c>
      <c r="E199" s="150">
        <v>0</v>
      </c>
    </row>
    <row r="200" spans="1:5">
      <c r="A200" s="148" t="s">
        <v>1019</v>
      </c>
      <c r="B200" s="149" t="s">
        <v>1020</v>
      </c>
      <c r="C200" s="150">
        <v>0</v>
      </c>
      <c r="D200" s="150">
        <v>0</v>
      </c>
      <c r="E200" s="150">
        <v>0</v>
      </c>
    </row>
    <row r="201" spans="1:5">
      <c r="A201" s="148" t="s">
        <v>1021</v>
      </c>
      <c r="B201" s="149" t="s">
        <v>1022</v>
      </c>
      <c r="C201" s="150">
        <v>0</v>
      </c>
      <c r="D201" s="150">
        <v>0</v>
      </c>
      <c r="E201" s="150">
        <v>0</v>
      </c>
    </row>
    <row r="202" spans="1:5">
      <c r="A202" s="148" t="s">
        <v>1023</v>
      </c>
      <c r="B202" s="149" t="s">
        <v>1024</v>
      </c>
      <c r="C202" s="150">
        <v>1371</v>
      </c>
      <c r="D202" s="150">
        <v>0</v>
      </c>
      <c r="E202" s="150">
        <v>1371</v>
      </c>
    </row>
    <row r="203" spans="1:5">
      <c r="A203" s="148" t="s">
        <v>1025</v>
      </c>
      <c r="B203" s="149" t="s">
        <v>1026</v>
      </c>
      <c r="C203" s="150">
        <v>1558</v>
      </c>
      <c r="D203" s="150">
        <v>0</v>
      </c>
      <c r="E203" s="150">
        <v>1558</v>
      </c>
    </row>
    <row r="204" spans="1:5">
      <c r="A204" s="148" t="s">
        <v>1027</v>
      </c>
      <c r="B204" s="149" t="s">
        <v>1028</v>
      </c>
      <c r="C204" s="150">
        <v>0</v>
      </c>
      <c r="D204" s="150">
        <v>0</v>
      </c>
      <c r="E204" s="150">
        <v>0</v>
      </c>
    </row>
    <row r="205" spans="1:5">
      <c r="A205" s="148" t="s">
        <v>1029</v>
      </c>
      <c r="B205" s="149" t="s">
        <v>1030</v>
      </c>
      <c r="C205" s="150">
        <v>0</v>
      </c>
      <c r="D205" s="150">
        <v>0</v>
      </c>
      <c r="E205" s="150">
        <v>0</v>
      </c>
    </row>
    <row r="206" spans="1:5">
      <c r="A206" s="148" t="s">
        <v>1031</v>
      </c>
      <c r="B206" s="149" t="s">
        <v>1032</v>
      </c>
      <c r="C206" s="150">
        <v>790</v>
      </c>
      <c r="D206" s="150">
        <v>0</v>
      </c>
      <c r="E206" s="150">
        <v>790</v>
      </c>
    </row>
    <row r="207" spans="1:5">
      <c r="A207" s="151" t="s">
        <v>1033</v>
      </c>
      <c r="B207" s="152" t="s">
        <v>1034</v>
      </c>
      <c r="C207" s="153">
        <v>3719</v>
      </c>
      <c r="D207" s="153">
        <v>0</v>
      </c>
      <c r="E207" s="153">
        <v>3719</v>
      </c>
    </row>
    <row r="208" spans="1:5">
      <c r="A208" s="148" t="s">
        <v>1035</v>
      </c>
      <c r="B208" s="149" t="s">
        <v>1036</v>
      </c>
      <c r="C208" s="150">
        <v>12246</v>
      </c>
      <c r="D208" s="150">
        <v>0</v>
      </c>
      <c r="E208" s="150">
        <v>12246</v>
      </c>
    </row>
    <row r="209" spans="1:5">
      <c r="A209" s="148" t="s">
        <v>1037</v>
      </c>
      <c r="B209" s="149" t="s">
        <v>1038</v>
      </c>
      <c r="C209" s="150">
        <v>0</v>
      </c>
      <c r="D209" s="150">
        <v>0</v>
      </c>
      <c r="E209" s="150">
        <v>0</v>
      </c>
    </row>
    <row r="210" spans="1:5">
      <c r="A210" s="148" t="s">
        <v>1039</v>
      </c>
      <c r="B210" s="149" t="s">
        <v>1040</v>
      </c>
      <c r="C210" s="150">
        <v>3267</v>
      </c>
      <c r="D210" s="150">
        <v>0</v>
      </c>
      <c r="E210" s="150">
        <v>3267</v>
      </c>
    </row>
    <row r="211" spans="1:5">
      <c r="A211" s="148" t="s">
        <v>1041</v>
      </c>
      <c r="B211" s="149" t="s">
        <v>1042</v>
      </c>
      <c r="C211" s="150">
        <v>3422</v>
      </c>
      <c r="D211" s="150">
        <v>0</v>
      </c>
      <c r="E211" s="150">
        <v>3422</v>
      </c>
    </row>
    <row r="212" spans="1:5">
      <c r="A212" s="151" t="s">
        <v>1043</v>
      </c>
      <c r="B212" s="152" t="s">
        <v>1044</v>
      </c>
      <c r="C212" s="153">
        <v>18935</v>
      </c>
      <c r="D212" s="153">
        <v>0</v>
      </c>
      <c r="E212" s="153">
        <v>18935</v>
      </c>
    </row>
    <row r="213" spans="1:5" ht="25.5" hidden="1">
      <c r="A213" s="148" t="s">
        <v>1045</v>
      </c>
      <c r="B213" s="149" t="s">
        <v>1046</v>
      </c>
      <c r="C213" s="150">
        <v>0</v>
      </c>
      <c r="D213" s="150">
        <v>0</v>
      </c>
      <c r="E213" s="150">
        <v>0</v>
      </c>
    </row>
    <row r="214" spans="1:5" ht="25.5" hidden="1">
      <c r="A214" s="148" t="s">
        <v>1047</v>
      </c>
      <c r="B214" s="149" t="s">
        <v>1048</v>
      </c>
      <c r="C214" s="150">
        <v>0</v>
      </c>
      <c r="D214" s="150">
        <v>0</v>
      </c>
      <c r="E214" s="150">
        <v>0</v>
      </c>
    </row>
    <row r="215" spans="1:5" hidden="1">
      <c r="A215" s="148" t="s">
        <v>1049</v>
      </c>
      <c r="B215" s="149" t="s">
        <v>1050</v>
      </c>
      <c r="C215" s="150">
        <v>0</v>
      </c>
      <c r="D215" s="150">
        <v>0</v>
      </c>
      <c r="E215" s="150">
        <v>0</v>
      </c>
    </row>
    <row r="216" spans="1:5" hidden="1">
      <c r="A216" s="148" t="s">
        <v>1051</v>
      </c>
      <c r="B216" s="149" t="s">
        <v>1052</v>
      </c>
      <c r="C216" s="150">
        <v>0</v>
      </c>
      <c r="D216" s="150">
        <v>0</v>
      </c>
      <c r="E216" s="150">
        <v>0</v>
      </c>
    </row>
    <row r="217" spans="1:5" ht="25.5" hidden="1">
      <c r="A217" s="148" t="s">
        <v>1053</v>
      </c>
      <c r="B217" s="149" t="s">
        <v>1054</v>
      </c>
      <c r="C217" s="150">
        <v>0</v>
      </c>
      <c r="D217" s="150">
        <v>0</v>
      </c>
      <c r="E217" s="150">
        <v>0</v>
      </c>
    </row>
    <row r="218" spans="1:5" hidden="1">
      <c r="A218" s="148" t="s">
        <v>1055</v>
      </c>
      <c r="B218" s="149" t="s">
        <v>1056</v>
      </c>
      <c r="C218" s="150">
        <v>0</v>
      </c>
      <c r="D218" s="150">
        <v>0</v>
      </c>
      <c r="E218" s="150">
        <v>0</v>
      </c>
    </row>
    <row r="219" spans="1:5" hidden="1">
      <c r="A219" s="148" t="s">
        <v>1057</v>
      </c>
      <c r="B219" s="149" t="s">
        <v>1058</v>
      </c>
      <c r="C219" s="150">
        <v>0</v>
      </c>
      <c r="D219" s="150">
        <v>0</v>
      </c>
      <c r="E219" s="150">
        <v>0</v>
      </c>
    </row>
    <row r="220" spans="1:5" hidden="1">
      <c r="A220" s="148" t="s">
        <v>1059</v>
      </c>
      <c r="B220" s="149" t="s">
        <v>1060</v>
      </c>
      <c r="C220" s="150">
        <v>0</v>
      </c>
      <c r="D220" s="150">
        <v>0</v>
      </c>
      <c r="E220" s="150">
        <v>0</v>
      </c>
    </row>
    <row r="221" spans="1:5" hidden="1">
      <c r="A221" s="148" t="s">
        <v>1061</v>
      </c>
      <c r="B221" s="149" t="s">
        <v>1062</v>
      </c>
      <c r="C221" s="150">
        <v>0</v>
      </c>
      <c r="D221" s="150">
        <v>0</v>
      </c>
      <c r="E221" s="150">
        <v>0</v>
      </c>
    </row>
    <row r="222" spans="1:5" hidden="1">
      <c r="A222" s="148" t="s">
        <v>1063</v>
      </c>
      <c r="B222" s="149" t="s">
        <v>1064</v>
      </c>
      <c r="C222" s="150">
        <v>0</v>
      </c>
      <c r="D222" s="150">
        <v>0</v>
      </c>
      <c r="E222" s="150">
        <v>0</v>
      </c>
    </row>
    <row r="223" spans="1:5" hidden="1">
      <c r="A223" s="148" t="s">
        <v>1065</v>
      </c>
      <c r="B223" s="149" t="s">
        <v>1066</v>
      </c>
      <c r="C223" s="150">
        <v>0</v>
      </c>
      <c r="D223" s="150">
        <v>0</v>
      </c>
      <c r="E223" s="150">
        <v>0</v>
      </c>
    </row>
    <row r="224" spans="1:5" hidden="1">
      <c r="A224" s="148" t="s">
        <v>1067</v>
      </c>
      <c r="B224" s="149" t="s">
        <v>1068</v>
      </c>
      <c r="C224" s="150">
        <v>0</v>
      </c>
      <c r="D224" s="150">
        <v>0</v>
      </c>
      <c r="E224" s="150">
        <v>0</v>
      </c>
    </row>
    <row r="225" spans="1:5" ht="25.5" hidden="1">
      <c r="A225" s="148" t="s">
        <v>1069</v>
      </c>
      <c r="B225" s="149" t="s">
        <v>1070</v>
      </c>
      <c r="C225" s="150">
        <v>0</v>
      </c>
      <c r="D225" s="150">
        <v>0</v>
      </c>
      <c r="E225" s="150">
        <v>0</v>
      </c>
    </row>
    <row r="226" spans="1:5" hidden="1">
      <c r="A226" s="148" t="s">
        <v>1071</v>
      </c>
      <c r="B226" s="149" t="s">
        <v>1072</v>
      </c>
      <c r="C226" s="150">
        <v>0</v>
      </c>
      <c r="D226" s="150">
        <v>0</v>
      </c>
      <c r="E226" s="150">
        <v>0</v>
      </c>
    </row>
    <row r="227" spans="1:5" hidden="1">
      <c r="A227" s="148" t="s">
        <v>1073</v>
      </c>
      <c r="B227" s="149" t="s">
        <v>1074</v>
      </c>
      <c r="C227" s="150">
        <v>0</v>
      </c>
      <c r="D227" s="150">
        <v>0</v>
      </c>
      <c r="E227" s="150">
        <v>0</v>
      </c>
    </row>
    <row r="228" spans="1:5" ht="25.5" hidden="1">
      <c r="A228" s="148" t="s">
        <v>1075</v>
      </c>
      <c r="B228" s="149" t="s">
        <v>1076</v>
      </c>
      <c r="C228" s="150">
        <v>0</v>
      </c>
      <c r="D228" s="150">
        <v>0</v>
      </c>
      <c r="E228" s="150">
        <v>0</v>
      </c>
    </row>
    <row r="229" spans="1:5" hidden="1">
      <c r="A229" s="148" t="s">
        <v>1077</v>
      </c>
      <c r="B229" s="149" t="s">
        <v>1078</v>
      </c>
      <c r="C229" s="150">
        <v>0</v>
      </c>
      <c r="D229" s="150">
        <v>0</v>
      </c>
      <c r="E229" s="150">
        <v>0</v>
      </c>
    </row>
    <row r="230" spans="1:5" hidden="1">
      <c r="A230" s="148" t="s">
        <v>1079</v>
      </c>
      <c r="B230" s="149" t="s">
        <v>1080</v>
      </c>
      <c r="C230" s="150">
        <v>0</v>
      </c>
      <c r="D230" s="150">
        <v>0</v>
      </c>
      <c r="E230" s="150">
        <v>0</v>
      </c>
    </row>
    <row r="231" spans="1:5" hidden="1">
      <c r="A231" s="148" t="s">
        <v>1081</v>
      </c>
      <c r="B231" s="149" t="s">
        <v>1082</v>
      </c>
      <c r="C231" s="150">
        <v>0</v>
      </c>
      <c r="D231" s="150">
        <v>0</v>
      </c>
      <c r="E231" s="150">
        <v>0</v>
      </c>
    </row>
    <row r="232" spans="1:5" hidden="1">
      <c r="A232" s="148" t="s">
        <v>1083</v>
      </c>
      <c r="B232" s="149" t="s">
        <v>1084</v>
      </c>
      <c r="C232" s="150">
        <v>0</v>
      </c>
      <c r="D232" s="150">
        <v>0</v>
      </c>
      <c r="E232" s="150">
        <v>0</v>
      </c>
    </row>
    <row r="233" spans="1:5" hidden="1">
      <c r="A233" s="148" t="s">
        <v>1085</v>
      </c>
      <c r="B233" s="149" t="s">
        <v>1086</v>
      </c>
      <c r="C233" s="150">
        <v>0</v>
      </c>
      <c r="D233" s="150">
        <v>0</v>
      </c>
      <c r="E233" s="150">
        <v>0</v>
      </c>
    </row>
    <row r="234" spans="1:5" hidden="1">
      <c r="A234" s="148" t="s">
        <v>1087</v>
      </c>
      <c r="B234" s="149" t="s">
        <v>1088</v>
      </c>
      <c r="C234" s="150">
        <v>0</v>
      </c>
      <c r="D234" s="150">
        <v>0</v>
      </c>
      <c r="E234" s="150">
        <v>0</v>
      </c>
    </row>
    <row r="235" spans="1:5" hidden="1">
      <c r="A235" s="148" t="s">
        <v>1089</v>
      </c>
      <c r="B235" s="149" t="s">
        <v>1090</v>
      </c>
      <c r="C235" s="150">
        <v>0</v>
      </c>
      <c r="D235" s="150">
        <v>0</v>
      </c>
      <c r="E235" s="150">
        <v>0</v>
      </c>
    </row>
    <row r="236" spans="1:5" hidden="1">
      <c r="A236" s="148" t="s">
        <v>1091</v>
      </c>
      <c r="B236" s="149" t="s">
        <v>1092</v>
      </c>
      <c r="C236" s="150">
        <v>0</v>
      </c>
      <c r="D236" s="150">
        <v>0</v>
      </c>
      <c r="E236" s="150">
        <v>0</v>
      </c>
    </row>
    <row r="237" spans="1:5" hidden="1">
      <c r="A237" s="148" t="s">
        <v>1093</v>
      </c>
      <c r="B237" s="149" t="s">
        <v>1094</v>
      </c>
      <c r="C237" s="150">
        <v>0</v>
      </c>
      <c r="D237" s="150">
        <v>0</v>
      </c>
      <c r="E237" s="150">
        <v>0</v>
      </c>
    </row>
    <row r="238" spans="1:5" hidden="1">
      <c r="A238" s="148" t="s">
        <v>1095</v>
      </c>
      <c r="B238" s="149" t="s">
        <v>1096</v>
      </c>
      <c r="C238" s="150">
        <v>0</v>
      </c>
      <c r="D238" s="150">
        <v>0</v>
      </c>
      <c r="E238" s="150">
        <v>0</v>
      </c>
    </row>
    <row r="239" spans="1:5" ht="25.5" hidden="1">
      <c r="A239" s="148" t="s">
        <v>1097</v>
      </c>
      <c r="B239" s="149" t="s">
        <v>1098</v>
      </c>
      <c r="C239" s="150">
        <v>0</v>
      </c>
      <c r="D239" s="150">
        <v>0</v>
      </c>
      <c r="E239" s="150">
        <v>0</v>
      </c>
    </row>
    <row r="240" spans="1:5" hidden="1">
      <c r="A240" s="148" t="s">
        <v>1099</v>
      </c>
      <c r="B240" s="149" t="s">
        <v>1100</v>
      </c>
      <c r="C240" s="150">
        <v>0</v>
      </c>
      <c r="D240" s="150">
        <v>0</v>
      </c>
      <c r="E240" s="150">
        <v>0</v>
      </c>
    </row>
    <row r="241" spans="1:5" hidden="1">
      <c r="A241" s="148" t="s">
        <v>1101</v>
      </c>
      <c r="B241" s="149" t="s">
        <v>1102</v>
      </c>
      <c r="C241" s="150">
        <v>0</v>
      </c>
      <c r="D241" s="150">
        <v>0</v>
      </c>
      <c r="E241" s="150">
        <v>0</v>
      </c>
    </row>
    <row r="242" spans="1:5" hidden="1">
      <c r="A242" s="148" t="s">
        <v>1103</v>
      </c>
      <c r="B242" s="149" t="s">
        <v>1104</v>
      </c>
      <c r="C242" s="150">
        <v>0</v>
      </c>
      <c r="D242" s="150">
        <v>0</v>
      </c>
      <c r="E242" s="150">
        <v>0</v>
      </c>
    </row>
    <row r="243" spans="1:5" hidden="1">
      <c r="A243" s="148" t="s">
        <v>1105</v>
      </c>
      <c r="B243" s="149" t="s">
        <v>1106</v>
      </c>
      <c r="C243" s="150">
        <v>0</v>
      </c>
      <c r="D243" s="150">
        <v>0</v>
      </c>
      <c r="E243" s="150">
        <v>0</v>
      </c>
    </row>
    <row r="244" spans="1:5" hidden="1">
      <c r="A244" s="148" t="s">
        <v>1107</v>
      </c>
      <c r="B244" s="149" t="s">
        <v>1108</v>
      </c>
      <c r="C244" s="150">
        <v>0</v>
      </c>
      <c r="D244" s="150">
        <v>0</v>
      </c>
      <c r="E244" s="150">
        <v>0</v>
      </c>
    </row>
    <row r="245" spans="1:5" hidden="1">
      <c r="A245" s="148" t="s">
        <v>1109</v>
      </c>
      <c r="B245" s="149" t="s">
        <v>1110</v>
      </c>
      <c r="C245" s="150">
        <v>0</v>
      </c>
      <c r="D245" s="150">
        <v>0</v>
      </c>
      <c r="E245" s="150">
        <v>0</v>
      </c>
    </row>
    <row r="246" spans="1:5" hidden="1">
      <c r="A246" s="148" t="s">
        <v>1111</v>
      </c>
      <c r="B246" s="149" t="s">
        <v>1112</v>
      </c>
      <c r="C246" s="150">
        <v>0</v>
      </c>
      <c r="D246" s="150">
        <v>0</v>
      </c>
      <c r="E246" s="150">
        <v>0</v>
      </c>
    </row>
    <row r="247" spans="1:5" ht="25.5" hidden="1">
      <c r="A247" s="148" t="s">
        <v>1113</v>
      </c>
      <c r="B247" s="149" t="s">
        <v>1114</v>
      </c>
      <c r="C247" s="150">
        <v>0</v>
      </c>
      <c r="D247" s="150">
        <v>0</v>
      </c>
      <c r="E247" s="150">
        <v>0</v>
      </c>
    </row>
    <row r="248" spans="1:5" ht="25.5" hidden="1">
      <c r="A248" s="148" t="s">
        <v>1115</v>
      </c>
      <c r="B248" s="149" t="s">
        <v>1116</v>
      </c>
      <c r="C248" s="150">
        <v>0</v>
      </c>
      <c r="D248" s="150">
        <v>0</v>
      </c>
      <c r="E248" s="150">
        <v>0</v>
      </c>
    </row>
    <row r="249" spans="1:5" ht="25.5" hidden="1">
      <c r="A249" s="148" t="s">
        <v>1117</v>
      </c>
      <c r="B249" s="149" t="s">
        <v>1118</v>
      </c>
      <c r="C249" s="150">
        <v>0</v>
      </c>
      <c r="D249" s="150">
        <v>0</v>
      </c>
      <c r="E249" s="150">
        <v>0</v>
      </c>
    </row>
    <row r="250" spans="1:5" hidden="1">
      <c r="A250" s="148" t="s">
        <v>1119</v>
      </c>
      <c r="B250" s="149" t="s">
        <v>1120</v>
      </c>
      <c r="C250" s="150">
        <v>0</v>
      </c>
      <c r="D250" s="150">
        <v>0</v>
      </c>
      <c r="E250" s="150">
        <v>0</v>
      </c>
    </row>
    <row r="251" spans="1:5" hidden="1">
      <c r="A251" s="148" t="s">
        <v>1121</v>
      </c>
      <c r="B251" s="149" t="s">
        <v>1122</v>
      </c>
      <c r="C251" s="150">
        <v>0</v>
      </c>
      <c r="D251" s="150">
        <v>0</v>
      </c>
      <c r="E251" s="150">
        <v>0</v>
      </c>
    </row>
    <row r="252" spans="1:5" hidden="1">
      <c r="A252" s="148" t="s">
        <v>1123</v>
      </c>
      <c r="B252" s="149" t="s">
        <v>1124</v>
      </c>
      <c r="C252" s="150">
        <v>0</v>
      </c>
      <c r="D252" s="150">
        <v>0</v>
      </c>
      <c r="E252" s="150">
        <v>0</v>
      </c>
    </row>
    <row r="253" spans="1:5" hidden="1">
      <c r="A253" s="148" t="s">
        <v>1125</v>
      </c>
      <c r="B253" s="149" t="s">
        <v>1126</v>
      </c>
      <c r="C253" s="150">
        <v>0</v>
      </c>
      <c r="D253" s="150">
        <v>0</v>
      </c>
      <c r="E253" s="150">
        <v>0</v>
      </c>
    </row>
    <row r="254" spans="1:5" hidden="1">
      <c r="A254" s="148" t="s">
        <v>1127</v>
      </c>
      <c r="B254" s="149" t="s">
        <v>1128</v>
      </c>
      <c r="C254" s="150">
        <v>0</v>
      </c>
      <c r="D254" s="150">
        <v>0</v>
      </c>
      <c r="E254" s="150">
        <v>0</v>
      </c>
    </row>
    <row r="255" spans="1:5" hidden="1">
      <c r="A255" s="148" t="s">
        <v>1129</v>
      </c>
      <c r="B255" s="149" t="s">
        <v>1130</v>
      </c>
      <c r="C255" s="150">
        <v>0</v>
      </c>
      <c r="D255" s="150">
        <v>0</v>
      </c>
      <c r="E255" s="150">
        <v>0</v>
      </c>
    </row>
    <row r="256" spans="1:5" hidden="1">
      <c r="A256" s="148" t="s">
        <v>1131</v>
      </c>
      <c r="B256" s="149" t="s">
        <v>1132</v>
      </c>
      <c r="C256" s="150">
        <v>0</v>
      </c>
      <c r="D256" s="150">
        <v>0</v>
      </c>
      <c r="E256" s="150">
        <v>0</v>
      </c>
    </row>
    <row r="257" spans="1:5" hidden="1">
      <c r="A257" s="148" t="s">
        <v>1133</v>
      </c>
      <c r="B257" s="149" t="s">
        <v>1134</v>
      </c>
      <c r="C257" s="150">
        <v>0</v>
      </c>
      <c r="D257" s="150">
        <v>0</v>
      </c>
      <c r="E257" s="150">
        <v>0</v>
      </c>
    </row>
    <row r="258" spans="1:5" hidden="1">
      <c r="A258" s="148" t="s">
        <v>1135</v>
      </c>
      <c r="B258" s="149" t="s">
        <v>1136</v>
      </c>
      <c r="C258" s="150">
        <v>0</v>
      </c>
      <c r="D258" s="150">
        <v>0</v>
      </c>
      <c r="E258" s="150">
        <v>0</v>
      </c>
    </row>
    <row r="259" spans="1:5" hidden="1">
      <c r="A259" s="148" t="s">
        <v>1137</v>
      </c>
      <c r="B259" s="149" t="s">
        <v>1138</v>
      </c>
      <c r="C259" s="150">
        <v>0</v>
      </c>
      <c r="D259" s="150">
        <v>0</v>
      </c>
      <c r="E259" s="150">
        <v>0</v>
      </c>
    </row>
    <row r="260" spans="1:5" hidden="1">
      <c r="A260" s="148" t="s">
        <v>1139</v>
      </c>
      <c r="B260" s="149" t="s">
        <v>1140</v>
      </c>
      <c r="C260" s="150">
        <v>0</v>
      </c>
      <c r="D260" s="150">
        <v>0</v>
      </c>
      <c r="E260" s="150">
        <v>0</v>
      </c>
    </row>
    <row r="261" spans="1:5" hidden="1">
      <c r="A261" s="148" t="s">
        <v>1141</v>
      </c>
      <c r="B261" s="149" t="s">
        <v>1142</v>
      </c>
      <c r="C261" s="150">
        <v>0</v>
      </c>
      <c r="D261" s="150">
        <v>0</v>
      </c>
      <c r="E261" s="150">
        <v>0</v>
      </c>
    </row>
    <row r="262" spans="1:5" hidden="1">
      <c r="A262" s="148" t="s">
        <v>1143</v>
      </c>
      <c r="B262" s="149" t="s">
        <v>1144</v>
      </c>
      <c r="C262" s="150">
        <v>0</v>
      </c>
      <c r="D262" s="150">
        <v>0</v>
      </c>
      <c r="E262" s="150">
        <v>0</v>
      </c>
    </row>
    <row r="263" spans="1:5" hidden="1">
      <c r="A263" s="148" t="s">
        <v>1145</v>
      </c>
      <c r="B263" s="149" t="s">
        <v>1146</v>
      </c>
      <c r="C263" s="150">
        <v>0</v>
      </c>
      <c r="D263" s="150">
        <v>0</v>
      </c>
      <c r="E263" s="150">
        <v>0</v>
      </c>
    </row>
    <row r="264" spans="1:5" hidden="1">
      <c r="A264" s="148" t="s">
        <v>1147</v>
      </c>
      <c r="B264" s="149" t="s">
        <v>1148</v>
      </c>
      <c r="C264" s="150">
        <v>0</v>
      </c>
      <c r="D264" s="150">
        <v>0</v>
      </c>
      <c r="E264" s="150">
        <v>0</v>
      </c>
    </row>
    <row r="265" spans="1:5" hidden="1">
      <c r="A265" s="148" t="s">
        <v>1149</v>
      </c>
      <c r="B265" s="149" t="s">
        <v>1150</v>
      </c>
      <c r="C265" s="150">
        <v>0</v>
      </c>
      <c r="D265" s="150">
        <v>0</v>
      </c>
      <c r="E265" s="150">
        <v>0</v>
      </c>
    </row>
    <row r="266" spans="1:5" hidden="1">
      <c r="A266" s="148" t="s">
        <v>1151</v>
      </c>
      <c r="B266" s="149" t="s">
        <v>1152</v>
      </c>
      <c r="C266" s="150">
        <v>0</v>
      </c>
      <c r="D266" s="150">
        <v>0</v>
      </c>
      <c r="E266" s="150">
        <v>0</v>
      </c>
    </row>
    <row r="267" spans="1:5" hidden="1">
      <c r="A267" s="148" t="s">
        <v>1153</v>
      </c>
      <c r="B267" s="149" t="s">
        <v>1154</v>
      </c>
      <c r="C267" s="150">
        <v>0</v>
      </c>
      <c r="D267" s="150">
        <v>0</v>
      </c>
      <c r="E267" s="150">
        <v>0</v>
      </c>
    </row>
    <row r="268" spans="1:5" hidden="1">
      <c r="A268" s="148" t="s">
        <v>1155</v>
      </c>
      <c r="B268" s="149" t="s">
        <v>1156</v>
      </c>
      <c r="C268" s="150">
        <v>0</v>
      </c>
      <c r="D268" s="150">
        <v>0</v>
      </c>
      <c r="E268" s="150">
        <v>0</v>
      </c>
    </row>
    <row r="269" spans="1:5" hidden="1">
      <c r="A269" s="148" t="s">
        <v>1157</v>
      </c>
      <c r="B269" s="149" t="s">
        <v>1158</v>
      </c>
      <c r="C269" s="150">
        <v>0</v>
      </c>
      <c r="D269" s="150">
        <v>0</v>
      </c>
      <c r="E269" s="150">
        <v>0</v>
      </c>
    </row>
    <row r="270" spans="1:5" hidden="1">
      <c r="A270" s="148" t="s">
        <v>1159</v>
      </c>
      <c r="B270" s="149" t="s">
        <v>1160</v>
      </c>
      <c r="C270" s="150">
        <v>0</v>
      </c>
      <c r="D270" s="150">
        <v>0</v>
      </c>
      <c r="E270" s="150">
        <v>0</v>
      </c>
    </row>
    <row r="271" spans="1:5" hidden="1">
      <c r="A271" s="148" t="s">
        <v>1161</v>
      </c>
      <c r="B271" s="149" t="s">
        <v>1162</v>
      </c>
      <c r="C271" s="150">
        <v>0</v>
      </c>
      <c r="D271" s="150">
        <v>0</v>
      </c>
      <c r="E271" s="150">
        <v>0</v>
      </c>
    </row>
    <row r="272" spans="1:5" hidden="1">
      <c r="A272" s="148" t="s">
        <v>1163</v>
      </c>
      <c r="B272" s="149" t="s">
        <v>1164</v>
      </c>
      <c r="C272" s="150">
        <v>0</v>
      </c>
      <c r="D272" s="150">
        <v>0</v>
      </c>
      <c r="E272" s="150">
        <v>0</v>
      </c>
    </row>
    <row r="273" spans="1:5" hidden="1">
      <c r="A273" s="148" t="s">
        <v>1165</v>
      </c>
      <c r="B273" s="149" t="s">
        <v>1166</v>
      </c>
      <c r="C273" s="150">
        <v>0</v>
      </c>
      <c r="D273" s="150">
        <v>0</v>
      </c>
      <c r="E273" s="150">
        <v>0</v>
      </c>
    </row>
    <row r="274" spans="1:5" hidden="1">
      <c r="A274" s="151" t="s">
        <v>1167</v>
      </c>
      <c r="B274" s="152" t="s">
        <v>1168</v>
      </c>
      <c r="C274" s="153">
        <v>0</v>
      </c>
      <c r="D274" s="153">
        <v>0</v>
      </c>
      <c r="E274" s="153">
        <v>0</v>
      </c>
    </row>
    <row r="275" spans="1:5">
      <c r="A275" s="151" t="s">
        <v>1169</v>
      </c>
      <c r="B275" s="152" t="s">
        <v>1170</v>
      </c>
      <c r="C275" s="153">
        <v>401094</v>
      </c>
      <c r="D275" s="153">
        <v>0</v>
      </c>
      <c r="E275" s="153">
        <v>401094</v>
      </c>
    </row>
  </sheetData>
  <mergeCells count="1">
    <mergeCell ref="A2:E2"/>
  </mergeCells>
  <pageMargins left="0.74803149606299213" right="0.74803149606299213" top="0.98425196850393704" bottom="0.98425196850393704" header="0.51181102362204722" footer="0.51181102362204722"/>
  <pageSetup scale="39" orientation="portrait" horizontalDpi="300" verticalDpi="300" r:id="rId1"/>
  <headerFooter alignWithMargins="0">
    <oddHeader>&amp;C&amp;L&amp;RÉrték típus: Ezer Forint</oddHeader>
    <oddFooter>&amp;C&amp;LAdatellenőrző kód: -48-4e39744730164769-356a-3745223d-2621434&amp;R</oddFooter>
  </headerFooter>
</worksheet>
</file>

<file path=xl/worksheets/sheet9.xml><?xml version="1.0" encoding="utf-8"?>
<worksheet xmlns="http://schemas.openxmlformats.org/spreadsheetml/2006/main" xmlns:r="http://schemas.openxmlformats.org/officeDocument/2006/relationships">
  <sheetPr>
    <pageSetUpPr fitToPage="1"/>
  </sheetPr>
  <dimension ref="A2:E275"/>
  <sheetViews>
    <sheetView workbookViewId="0">
      <pane ySplit="4" topLeftCell="A5" activePane="bottomLeft" state="frozen"/>
      <selection pane="bottomLeft" activeCell="A255" sqref="A255:IV273"/>
    </sheetView>
  </sheetViews>
  <sheetFormatPr defaultRowHeight="12.75"/>
  <cols>
    <col min="1" max="1" width="8.140625" style="146" customWidth="1"/>
    <col min="2" max="2" width="82" style="146" customWidth="1"/>
    <col min="3" max="5" width="19.140625" style="146" customWidth="1"/>
    <col min="6" max="16384" width="9.140625" style="146"/>
  </cols>
  <sheetData>
    <row r="2" spans="1:5" ht="30" customHeight="1">
      <c r="A2" s="252" t="s">
        <v>1601</v>
      </c>
      <c r="B2" s="251"/>
      <c r="C2" s="251"/>
      <c r="D2" s="251"/>
      <c r="E2" s="251"/>
    </row>
    <row r="3" spans="1:5" ht="30">
      <c r="A3" s="154"/>
      <c r="B3" s="154" t="s">
        <v>557</v>
      </c>
      <c r="C3" s="154" t="s">
        <v>780</v>
      </c>
      <c r="D3" s="154" t="s">
        <v>781</v>
      </c>
      <c r="E3" s="154" t="s">
        <v>782</v>
      </c>
    </row>
    <row r="4" spans="1:5" ht="15">
      <c r="A4" s="154">
        <v>2</v>
      </c>
      <c r="B4" s="154">
        <v>3</v>
      </c>
      <c r="C4" s="154">
        <v>4</v>
      </c>
      <c r="D4" s="154">
        <v>5</v>
      </c>
      <c r="E4" s="154">
        <v>6</v>
      </c>
    </row>
    <row r="5" spans="1:5">
      <c r="A5" s="148" t="s">
        <v>284</v>
      </c>
      <c r="B5" s="149" t="s">
        <v>1171</v>
      </c>
      <c r="C5" s="150">
        <v>83534</v>
      </c>
      <c r="D5" s="150">
        <v>0</v>
      </c>
      <c r="E5" s="150">
        <v>83534</v>
      </c>
    </row>
    <row r="6" spans="1:5">
      <c r="A6" s="148" t="s">
        <v>287</v>
      </c>
      <c r="B6" s="149" t="s">
        <v>1172</v>
      </c>
      <c r="C6" s="150">
        <v>130335</v>
      </c>
      <c r="D6" s="150">
        <v>0</v>
      </c>
      <c r="E6" s="150">
        <v>130335</v>
      </c>
    </row>
    <row r="7" spans="1:5" ht="25.5">
      <c r="A7" s="148" t="s">
        <v>290</v>
      </c>
      <c r="B7" s="149" t="s">
        <v>1173</v>
      </c>
      <c r="C7" s="150">
        <v>11308</v>
      </c>
      <c r="D7" s="150">
        <v>0</v>
      </c>
      <c r="E7" s="150">
        <v>11308</v>
      </c>
    </row>
    <row r="8" spans="1:5">
      <c r="A8" s="148" t="s">
        <v>293</v>
      </c>
      <c r="B8" s="149" t="s">
        <v>1174</v>
      </c>
      <c r="C8" s="150">
        <v>3822</v>
      </c>
      <c r="D8" s="150">
        <v>0</v>
      </c>
      <c r="E8" s="150">
        <v>3822</v>
      </c>
    </row>
    <row r="9" spans="1:5">
      <c r="A9" s="148" t="s">
        <v>296</v>
      </c>
      <c r="B9" s="149" t="s">
        <v>1175</v>
      </c>
      <c r="C9" s="150">
        <v>2014</v>
      </c>
      <c r="D9" s="150">
        <v>0</v>
      </c>
      <c r="E9" s="150">
        <v>2014</v>
      </c>
    </row>
    <row r="10" spans="1:5">
      <c r="A10" s="148" t="s">
        <v>299</v>
      </c>
      <c r="B10" s="149" t="s">
        <v>1176</v>
      </c>
      <c r="C10" s="150">
        <v>2853</v>
      </c>
      <c r="D10" s="150">
        <v>0</v>
      </c>
      <c r="E10" s="150">
        <v>2853</v>
      </c>
    </row>
    <row r="11" spans="1:5">
      <c r="A11" s="151" t="s">
        <v>302</v>
      </c>
      <c r="B11" s="152" t="s">
        <v>1177</v>
      </c>
      <c r="C11" s="153">
        <v>233866</v>
      </c>
      <c r="D11" s="153">
        <v>0</v>
      </c>
      <c r="E11" s="153">
        <v>233866</v>
      </c>
    </row>
    <row r="12" spans="1:5">
      <c r="A12" s="148" t="s">
        <v>305</v>
      </c>
      <c r="B12" s="149" t="s">
        <v>1178</v>
      </c>
      <c r="C12" s="150">
        <v>0</v>
      </c>
      <c r="D12" s="150">
        <v>0</v>
      </c>
      <c r="E12" s="150">
        <v>0</v>
      </c>
    </row>
    <row r="13" spans="1:5" ht="25.5">
      <c r="A13" s="148" t="s">
        <v>308</v>
      </c>
      <c r="B13" s="149" t="s">
        <v>1179</v>
      </c>
      <c r="C13" s="150">
        <v>0</v>
      </c>
      <c r="D13" s="150">
        <v>0</v>
      </c>
      <c r="E13" s="150">
        <v>0</v>
      </c>
    </row>
    <row r="14" spans="1:5" ht="25.5">
      <c r="A14" s="148" t="s">
        <v>311</v>
      </c>
      <c r="B14" s="149" t="s">
        <v>1180</v>
      </c>
      <c r="C14" s="150">
        <v>4479</v>
      </c>
      <c r="D14" s="150">
        <v>0</v>
      </c>
      <c r="E14" s="150">
        <v>4479</v>
      </c>
    </row>
    <row r="15" spans="1:5" hidden="1">
      <c r="A15" s="148" t="s">
        <v>314</v>
      </c>
      <c r="B15" s="149" t="s">
        <v>1181</v>
      </c>
      <c r="C15" s="150">
        <v>0</v>
      </c>
      <c r="D15" s="150">
        <v>0</v>
      </c>
      <c r="E15" s="150">
        <v>0</v>
      </c>
    </row>
    <row r="16" spans="1:5" hidden="1">
      <c r="A16" s="148" t="s">
        <v>317</v>
      </c>
      <c r="B16" s="149" t="s">
        <v>1182</v>
      </c>
      <c r="C16" s="150">
        <v>0</v>
      </c>
      <c r="D16" s="150">
        <v>0</v>
      </c>
      <c r="E16" s="150">
        <v>0</v>
      </c>
    </row>
    <row r="17" spans="1:5" ht="25.5" hidden="1">
      <c r="A17" s="148" t="s">
        <v>320</v>
      </c>
      <c r="B17" s="149" t="s">
        <v>1183</v>
      </c>
      <c r="C17" s="150">
        <v>0</v>
      </c>
      <c r="D17" s="150">
        <v>0</v>
      </c>
      <c r="E17" s="150">
        <v>0</v>
      </c>
    </row>
    <row r="18" spans="1:5" hidden="1">
      <c r="A18" s="148" t="s">
        <v>323</v>
      </c>
      <c r="B18" s="149" t="s">
        <v>1184</v>
      </c>
      <c r="C18" s="150">
        <v>0</v>
      </c>
      <c r="D18" s="150">
        <v>0</v>
      </c>
      <c r="E18" s="150">
        <v>0</v>
      </c>
    </row>
    <row r="19" spans="1:5" hidden="1">
      <c r="A19" s="148" t="s">
        <v>326</v>
      </c>
      <c r="B19" s="149" t="s">
        <v>1185</v>
      </c>
      <c r="C19" s="150">
        <v>0</v>
      </c>
      <c r="D19" s="150">
        <v>0</v>
      </c>
      <c r="E19" s="150">
        <v>0</v>
      </c>
    </row>
    <row r="20" spans="1:5" hidden="1">
      <c r="A20" s="148" t="s">
        <v>329</v>
      </c>
      <c r="B20" s="149" t="s">
        <v>1186</v>
      </c>
      <c r="C20" s="150">
        <v>0</v>
      </c>
      <c r="D20" s="150">
        <v>0</v>
      </c>
      <c r="E20" s="150">
        <v>0</v>
      </c>
    </row>
    <row r="21" spans="1:5" hidden="1">
      <c r="A21" s="148" t="s">
        <v>332</v>
      </c>
      <c r="B21" s="149" t="s">
        <v>1187</v>
      </c>
      <c r="C21" s="150">
        <v>0</v>
      </c>
      <c r="D21" s="150">
        <v>0</v>
      </c>
      <c r="E21" s="150">
        <v>0</v>
      </c>
    </row>
    <row r="22" spans="1:5">
      <c r="A22" s="148" t="s">
        <v>335</v>
      </c>
      <c r="B22" s="149" t="s">
        <v>1188</v>
      </c>
      <c r="C22" s="150">
        <v>4479</v>
      </c>
      <c r="D22" s="150">
        <v>0</v>
      </c>
      <c r="E22" s="150">
        <v>4479</v>
      </c>
    </row>
    <row r="23" spans="1:5" hidden="1">
      <c r="A23" s="148" t="s">
        <v>338</v>
      </c>
      <c r="B23" s="149" t="s">
        <v>1189</v>
      </c>
      <c r="C23" s="150">
        <v>0</v>
      </c>
      <c r="D23" s="150">
        <v>0</v>
      </c>
      <c r="E23" s="150">
        <v>0</v>
      </c>
    </row>
    <row r="24" spans="1:5" hidden="1">
      <c r="A24" s="148" t="s">
        <v>341</v>
      </c>
      <c r="B24" s="149" t="s">
        <v>1190</v>
      </c>
      <c r="C24" s="150">
        <v>0</v>
      </c>
      <c r="D24" s="150">
        <v>0</v>
      </c>
      <c r="E24" s="150">
        <v>0</v>
      </c>
    </row>
    <row r="25" spans="1:5" ht="25.5" hidden="1">
      <c r="A25" s="148" t="s">
        <v>344</v>
      </c>
      <c r="B25" s="149" t="s">
        <v>1191</v>
      </c>
      <c r="C25" s="150">
        <v>0</v>
      </c>
      <c r="D25" s="150">
        <v>0</v>
      </c>
      <c r="E25" s="150">
        <v>0</v>
      </c>
    </row>
    <row r="26" spans="1:5" hidden="1">
      <c r="A26" s="148" t="s">
        <v>347</v>
      </c>
      <c r="B26" s="149" t="s">
        <v>1192</v>
      </c>
      <c r="C26" s="150">
        <v>0</v>
      </c>
      <c r="D26" s="150">
        <v>0</v>
      </c>
      <c r="E26" s="150">
        <v>0</v>
      </c>
    </row>
    <row r="27" spans="1:5" hidden="1">
      <c r="A27" s="148" t="s">
        <v>350</v>
      </c>
      <c r="B27" s="149" t="s">
        <v>1193</v>
      </c>
      <c r="C27" s="150">
        <v>0</v>
      </c>
      <c r="D27" s="150">
        <v>0</v>
      </c>
      <c r="E27" s="150">
        <v>0</v>
      </c>
    </row>
    <row r="28" spans="1:5" ht="25.5" hidden="1">
      <c r="A28" s="148" t="s">
        <v>353</v>
      </c>
      <c r="B28" s="149" t="s">
        <v>1194</v>
      </c>
      <c r="C28" s="150">
        <v>0</v>
      </c>
      <c r="D28" s="150">
        <v>0</v>
      </c>
      <c r="E28" s="150">
        <v>0</v>
      </c>
    </row>
    <row r="29" spans="1:5" hidden="1">
      <c r="A29" s="148" t="s">
        <v>356</v>
      </c>
      <c r="B29" s="149" t="s">
        <v>1195</v>
      </c>
      <c r="C29" s="150">
        <v>0</v>
      </c>
      <c r="D29" s="150">
        <v>0</v>
      </c>
      <c r="E29" s="150">
        <v>0</v>
      </c>
    </row>
    <row r="30" spans="1:5" hidden="1">
      <c r="A30" s="148" t="s">
        <v>359</v>
      </c>
      <c r="B30" s="149" t="s">
        <v>1196</v>
      </c>
      <c r="C30" s="150">
        <v>0</v>
      </c>
      <c r="D30" s="150">
        <v>0</v>
      </c>
      <c r="E30" s="150">
        <v>0</v>
      </c>
    </row>
    <row r="31" spans="1:5" hidden="1">
      <c r="A31" s="148" t="s">
        <v>362</v>
      </c>
      <c r="B31" s="149" t="s">
        <v>1197</v>
      </c>
      <c r="C31" s="150">
        <v>0</v>
      </c>
      <c r="D31" s="150">
        <v>0</v>
      </c>
      <c r="E31" s="150">
        <v>0</v>
      </c>
    </row>
    <row r="32" spans="1:5" hidden="1">
      <c r="A32" s="148" t="s">
        <v>365</v>
      </c>
      <c r="B32" s="149" t="s">
        <v>1198</v>
      </c>
      <c r="C32" s="150">
        <v>0</v>
      </c>
      <c r="D32" s="150">
        <v>0</v>
      </c>
      <c r="E32" s="150">
        <v>0</v>
      </c>
    </row>
    <row r="33" spans="1:5" hidden="1">
      <c r="A33" s="148" t="s">
        <v>368</v>
      </c>
      <c r="B33" s="149" t="s">
        <v>1199</v>
      </c>
      <c r="C33" s="150">
        <v>0</v>
      </c>
      <c r="D33" s="150">
        <v>0</v>
      </c>
      <c r="E33" s="150">
        <v>0</v>
      </c>
    </row>
    <row r="34" spans="1:5" hidden="1">
      <c r="A34" s="148" t="s">
        <v>371</v>
      </c>
      <c r="B34" s="149" t="s">
        <v>1200</v>
      </c>
      <c r="C34" s="150">
        <v>0</v>
      </c>
      <c r="D34" s="150">
        <v>0</v>
      </c>
      <c r="E34" s="150">
        <v>0</v>
      </c>
    </row>
    <row r="35" spans="1:5" hidden="1">
      <c r="A35" s="148" t="s">
        <v>374</v>
      </c>
      <c r="B35" s="149" t="s">
        <v>1201</v>
      </c>
      <c r="C35" s="150">
        <v>0</v>
      </c>
      <c r="D35" s="150">
        <v>0</v>
      </c>
      <c r="E35" s="150">
        <v>0</v>
      </c>
    </row>
    <row r="36" spans="1:5">
      <c r="A36" s="148" t="s">
        <v>377</v>
      </c>
      <c r="B36" s="149" t="s">
        <v>1202</v>
      </c>
      <c r="C36" s="150">
        <v>43438</v>
      </c>
      <c r="D36" s="150">
        <v>0</v>
      </c>
      <c r="E36" s="150">
        <v>43438</v>
      </c>
    </row>
    <row r="37" spans="1:5">
      <c r="A37" s="148" t="s">
        <v>380</v>
      </c>
      <c r="B37" s="149" t="s">
        <v>1203</v>
      </c>
      <c r="C37" s="150">
        <v>3453</v>
      </c>
      <c r="D37" s="150">
        <v>0</v>
      </c>
      <c r="E37" s="150">
        <v>3453</v>
      </c>
    </row>
    <row r="38" spans="1:5">
      <c r="A38" s="148" t="s">
        <v>383</v>
      </c>
      <c r="B38" s="149" t="s">
        <v>1204</v>
      </c>
      <c r="C38" s="150">
        <v>0</v>
      </c>
      <c r="D38" s="150">
        <v>0</v>
      </c>
      <c r="E38" s="150">
        <v>0</v>
      </c>
    </row>
    <row r="39" spans="1:5" ht="25.5">
      <c r="A39" s="148" t="s">
        <v>386</v>
      </c>
      <c r="B39" s="149" t="s">
        <v>1205</v>
      </c>
      <c r="C39" s="150">
        <v>7217</v>
      </c>
      <c r="D39" s="150">
        <v>0</v>
      </c>
      <c r="E39" s="150">
        <v>7217</v>
      </c>
    </row>
    <row r="40" spans="1:5">
      <c r="A40" s="148" t="s">
        <v>389</v>
      </c>
      <c r="B40" s="149" t="s">
        <v>1206</v>
      </c>
      <c r="C40" s="150">
        <v>0</v>
      </c>
      <c r="D40" s="150">
        <v>0</v>
      </c>
      <c r="E40" s="150">
        <v>0</v>
      </c>
    </row>
    <row r="41" spans="1:5">
      <c r="A41" s="148" t="s">
        <v>392</v>
      </c>
      <c r="B41" s="149" t="s">
        <v>1207</v>
      </c>
      <c r="C41" s="150">
        <v>4745</v>
      </c>
      <c r="D41" s="150">
        <v>0</v>
      </c>
      <c r="E41" s="150">
        <v>4745</v>
      </c>
    </row>
    <row r="42" spans="1:5">
      <c r="A42" s="148" t="s">
        <v>395</v>
      </c>
      <c r="B42" s="149" t="s">
        <v>1208</v>
      </c>
      <c r="C42" s="150">
        <v>16133</v>
      </c>
      <c r="D42" s="150">
        <v>0</v>
      </c>
      <c r="E42" s="150">
        <v>16133</v>
      </c>
    </row>
    <row r="43" spans="1:5">
      <c r="A43" s="148" t="s">
        <v>398</v>
      </c>
      <c r="B43" s="149" t="s">
        <v>1209</v>
      </c>
      <c r="C43" s="150">
        <v>5163</v>
      </c>
      <c r="D43" s="150">
        <v>0</v>
      </c>
      <c r="E43" s="150">
        <v>5163</v>
      </c>
    </row>
    <row r="44" spans="1:5">
      <c r="A44" s="148" t="s">
        <v>401</v>
      </c>
      <c r="B44" s="149" t="s">
        <v>1210</v>
      </c>
      <c r="C44" s="150">
        <v>4327</v>
      </c>
      <c r="D44" s="150">
        <v>0</v>
      </c>
      <c r="E44" s="150">
        <v>4327</v>
      </c>
    </row>
    <row r="45" spans="1:5">
      <c r="A45" s="148" t="s">
        <v>404</v>
      </c>
      <c r="B45" s="149" t="s">
        <v>1211</v>
      </c>
      <c r="C45" s="150">
        <v>2400</v>
      </c>
      <c r="D45" s="150">
        <v>0</v>
      </c>
      <c r="E45" s="150">
        <v>2400</v>
      </c>
    </row>
    <row r="46" spans="1:5">
      <c r="A46" s="148" t="s">
        <v>407</v>
      </c>
      <c r="B46" s="149" t="s">
        <v>1212</v>
      </c>
      <c r="C46" s="150">
        <v>0</v>
      </c>
      <c r="D46" s="150">
        <v>0</v>
      </c>
      <c r="E46" s="150">
        <v>0</v>
      </c>
    </row>
    <row r="47" spans="1:5">
      <c r="A47" s="151" t="s">
        <v>410</v>
      </c>
      <c r="B47" s="152" t="s">
        <v>1213</v>
      </c>
      <c r="C47" s="153">
        <v>281783</v>
      </c>
      <c r="D47" s="153">
        <v>0</v>
      </c>
      <c r="E47" s="153">
        <v>281783</v>
      </c>
    </row>
    <row r="48" spans="1:5">
      <c r="A48" s="148" t="s">
        <v>413</v>
      </c>
      <c r="B48" s="149" t="s">
        <v>1214</v>
      </c>
      <c r="C48" s="150">
        <v>2466</v>
      </c>
      <c r="D48" s="150">
        <v>0</v>
      </c>
      <c r="E48" s="150">
        <v>2466</v>
      </c>
    </row>
    <row r="49" spans="1:5" ht="25.5" hidden="1">
      <c r="A49" s="148" t="s">
        <v>558</v>
      </c>
      <c r="B49" s="149" t="s">
        <v>1215</v>
      </c>
      <c r="C49" s="150">
        <v>0</v>
      </c>
      <c r="D49" s="150">
        <v>0</v>
      </c>
      <c r="E49" s="150">
        <v>0</v>
      </c>
    </row>
    <row r="50" spans="1:5" ht="25.5" hidden="1">
      <c r="A50" s="148" t="s">
        <v>559</v>
      </c>
      <c r="B50" s="149" t="s">
        <v>1216</v>
      </c>
      <c r="C50" s="150">
        <v>0</v>
      </c>
      <c r="D50" s="150">
        <v>0</v>
      </c>
      <c r="E50" s="150">
        <v>0</v>
      </c>
    </row>
    <row r="51" spans="1:5" hidden="1">
      <c r="A51" s="148" t="s">
        <v>560</v>
      </c>
      <c r="B51" s="149" t="s">
        <v>1217</v>
      </c>
      <c r="C51" s="150">
        <v>0</v>
      </c>
      <c r="D51" s="150">
        <v>0</v>
      </c>
      <c r="E51" s="150">
        <v>0</v>
      </c>
    </row>
    <row r="52" spans="1:5" hidden="1">
      <c r="A52" s="148" t="s">
        <v>561</v>
      </c>
      <c r="B52" s="149" t="s">
        <v>1218</v>
      </c>
      <c r="C52" s="150">
        <v>0</v>
      </c>
      <c r="D52" s="150">
        <v>0</v>
      </c>
      <c r="E52" s="150">
        <v>0</v>
      </c>
    </row>
    <row r="53" spans="1:5" ht="25.5" hidden="1">
      <c r="A53" s="148" t="s">
        <v>562</v>
      </c>
      <c r="B53" s="149" t="s">
        <v>1219</v>
      </c>
      <c r="C53" s="150">
        <v>0</v>
      </c>
      <c r="D53" s="150">
        <v>0</v>
      </c>
      <c r="E53" s="150">
        <v>0</v>
      </c>
    </row>
    <row r="54" spans="1:5" hidden="1">
      <c r="A54" s="148" t="s">
        <v>563</v>
      </c>
      <c r="B54" s="149" t="s">
        <v>1220</v>
      </c>
      <c r="C54" s="150">
        <v>0</v>
      </c>
      <c r="D54" s="150">
        <v>0</v>
      </c>
      <c r="E54" s="150">
        <v>0</v>
      </c>
    </row>
    <row r="55" spans="1:5" hidden="1">
      <c r="A55" s="148" t="s">
        <v>564</v>
      </c>
      <c r="B55" s="149" t="s">
        <v>1221</v>
      </c>
      <c r="C55" s="150">
        <v>0</v>
      </c>
      <c r="D55" s="150">
        <v>0</v>
      </c>
      <c r="E55" s="150">
        <v>0</v>
      </c>
    </row>
    <row r="56" spans="1:5" hidden="1">
      <c r="A56" s="148" t="s">
        <v>565</v>
      </c>
      <c r="B56" s="149" t="s">
        <v>1222</v>
      </c>
      <c r="C56" s="150">
        <v>0</v>
      </c>
      <c r="D56" s="150">
        <v>0</v>
      </c>
      <c r="E56" s="150">
        <v>0</v>
      </c>
    </row>
    <row r="57" spans="1:5" hidden="1">
      <c r="A57" s="148" t="s">
        <v>566</v>
      </c>
      <c r="B57" s="149" t="s">
        <v>1223</v>
      </c>
      <c r="C57" s="150">
        <v>0</v>
      </c>
      <c r="D57" s="150">
        <v>0</v>
      </c>
      <c r="E57" s="150">
        <v>0</v>
      </c>
    </row>
    <row r="58" spans="1:5" hidden="1">
      <c r="A58" s="148" t="s">
        <v>567</v>
      </c>
      <c r="B58" s="149" t="s">
        <v>1224</v>
      </c>
      <c r="C58" s="150">
        <v>0</v>
      </c>
      <c r="D58" s="150">
        <v>0</v>
      </c>
      <c r="E58" s="150">
        <v>0</v>
      </c>
    </row>
    <row r="59" spans="1:5" hidden="1">
      <c r="A59" s="148" t="s">
        <v>568</v>
      </c>
      <c r="B59" s="149" t="s">
        <v>1225</v>
      </c>
      <c r="C59" s="150">
        <v>0</v>
      </c>
      <c r="D59" s="150">
        <v>0</v>
      </c>
      <c r="E59" s="150">
        <v>0</v>
      </c>
    </row>
    <row r="60" spans="1:5" hidden="1">
      <c r="A60" s="148" t="s">
        <v>569</v>
      </c>
      <c r="B60" s="149" t="s">
        <v>1226</v>
      </c>
      <c r="C60" s="150">
        <v>0</v>
      </c>
      <c r="D60" s="150">
        <v>0</v>
      </c>
      <c r="E60" s="150">
        <v>0</v>
      </c>
    </row>
    <row r="61" spans="1:5" ht="25.5" hidden="1">
      <c r="A61" s="148" t="s">
        <v>570</v>
      </c>
      <c r="B61" s="149" t="s">
        <v>1227</v>
      </c>
      <c r="C61" s="150">
        <v>0</v>
      </c>
      <c r="D61" s="150">
        <v>0</v>
      </c>
      <c r="E61" s="150">
        <v>0</v>
      </c>
    </row>
    <row r="62" spans="1:5" hidden="1">
      <c r="A62" s="148" t="s">
        <v>571</v>
      </c>
      <c r="B62" s="149" t="s">
        <v>1228</v>
      </c>
      <c r="C62" s="150">
        <v>0</v>
      </c>
      <c r="D62" s="150">
        <v>0</v>
      </c>
      <c r="E62" s="150">
        <v>0</v>
      </c>
    </row>
    <row r="63" spans="1:5" hidden="1">
      <c r="A63" s="148" t="s">
        <v>572</v>
      </c>
      <c r="B63" s="149" t="s">
        <v>1229</v>
      </c>
      <c r="C63" s="150">
        <v>0</v>
      </c>
      <c r="D63" s="150">
        <v>0</v>
      </c>
      <c r="E63" s="150">
        <v>0</v>
      </c>
    </row>
    <row r="64" spans="1:5" ht="25.5" hidden="1">
      <c r="A64" s="148" t="s">
        <v>573</v>
      </c>
      <c r="B64" s="149" t="s">
        <v>1230</v>
      </c>
      <c r="C64" s="150">
        <v>0</v>
      </c>
      <c r="D64" s="150">
        <v>0</v>
      </c>
      <c r="E64" s="150">
        <v>0</v>
      </c>
    </row>
    <row r="65" spans="1:5" hidden="1">
      <c r="A65" s="148" t="s">
        <v>574</v>
      </c>
      <c r="B65" s="149" t="s">
        <v>1231</v>
      </c>
      <c r="C65" s="150">
        <v>0</v>
      </c>
      <c r="D65" s="150">
        <v>0</v>
      </c>
      <c r="E65" s="150">
        <v>0</v>
      </c>
    </row>
    <row r="66" spans="1:5" hidden="1">
      <c r="A66" s="148" t="s">
        <v>575</v>
      </c>
      <c r="B66" s="149" t="s">
        <v>1232</v>
      </c>
      <c r="C66" s="150">
        <v>0</v>
      </c>
      <c r="D66" s="150">
        <v>0</v>
      </c>
      <c r="E66" s="150">
        <v>0</v>
      </c>
    </row>
    <row r="67" spans="1:5" hidden="1">
      <c r="A67" s="148" t="s">
        <v>576</v>
      </c>
      <c r="B67" s="149" t="s">
        <v>1233</v>
      </c>
      <c r="C67" s="150">
        <v>0</v>
      </c>
      <c r="D67" s="150">
        <v>0</v>
      </c>
      <c r="E67" s="150">
        <v>0</v>
      </c>
    </row>
    <row r="68" spans="1:5" hidden="1">
      <c r="A68" s="148" t="s">
        <v>577</v>
      </c>
      <c r="B68" s="149" t="s">
        <v>1234</v>
      </c>
      <c r="C68" s="150">
        <v>0</v>
      </c>
      <c r="D68" s="150">
        <v>0</v>
      </c>
      <c r="E68" s="150">
        <v>0</v>
      </c>
    </row>
    <row r="69" spans="1:5" hidden="1">
      <c r="A69" s="148" t="s">
        <v>578</v>
      </c>
      <c r="B69" s="149" t="s">
        <v>1235</v>
      </c>
      <c r="C69" s="150">
        <v>0</v>
      </c>
      <c r="D69" s="150">
        <v>0</v>
      </c>
      <c r="E69" s="150">
        <v>0</v>
      </c>
    </row>
    <row r="70" spans="1:5" hidden="1">
      <c r="A70" s="148" t="s">
        <v>579</v>
      </c>
      <c r="B70" s="149" t="s">
        <v>1236</v>
      </c>
      <c r="C70" s="150">
        <v>0</v>
      </c>
      <c r="D70" s="150">
        <v>0</v>
      </c>
      <c r="E70" s="150">
        <v>0</v>
      </c>
    </row>
    <row r="71" spans="1:5" hidden="1">
      <c r="A71" s="148" t="s">
        <v>580</v>
      </c>
      <c r="B71" s="149" t="s">
        <v>1237</v>
      </c>
      <c r="C71" s="150">
        <v>0</v>
      </c>
      <c r="D71" s="150">
        <v>0</v>
      </c>
      <c r="E71" s="150">
        <v>0</v>
      </c>
    </row>
    <row r="72" spans="1:5" ht="25.5" hidden="1">
      <c r="A72" s="148" t="s">
        <v>581</v>
      </c>
      <c r="B72" s="149" t="s">
        <v>1238</v>
      </c>
      <c r="C72" s="150">
        <v>0</v>
      </c>
      <c r="D72" s="150">
        <v>0</v>
      </c>
      <c r="E72" s="150">
        <v>0</v>
      </c>
    </row>
    <row r="73" spans="1:5" hidden="1">
      <c r="A73" s="148" t="s">
        <v>582</v>
      </c>
      <c r="B73" s="149" t="s">
        <v>1239</v>
      </c>
      <c r="C73" s="150">
        <v>0</v>
      </c>
      <c r="D73" s="150">
        <v>0</v>
      </c>
      <c r="E73" s="150">
        <v>0</v>
      </c>
    </row>
    <row r="74" spans="1:5" hidden="1">
      <c r="A74" s="148" t="s">
        <v>583</v>
      </c>
      <c r="B74" s="149" t="s">
        <v>1240</v>
      </c>
      <c r="C74" s="150">
        <v>0</v>
      </c>
      <c r="D74" s="150">
        <v>0</v>
      </c>
      <c r="E74" s="150">
        <v>0</v>
      </c>
    </row>
    <row r="75" spans="1:5" ht="25.5" hidden="1">
      <c r="A75" s="148" t="s">
        <v>584</v>
      </c>
      <c r="B75" s="149" t="s">
        <v>1241</v>
      </c>
      <c r="C75" s="150">
        <v>0</v>
      </c>
      <c r="D75" s="150">
        <v>0</v>
      </c>
      <c r="E75" s="150">
        <v>0</v>
      </c>
    </row>
    <row r="76" spans="1:5" hidden="1">
      <c r="A76" s="148" t="s">
        <v>585</v>
      </c>
      <c r="B76" s="149" t="s">
        <v>1242</v>
      </c>
      <c r="C76" s="150">
        <v>0</v>
      </c>
      <c r="D76" s="150">
        <v>0</v>
      </c>
      <c r="E76" s="150">
        <v>0</v>
      </c>
    </row>
    <row r="77" spans="1:5" hidden="1">
      <c r="A77" s="148" t="s">
        <v>586</v>
      </c>
      <c r="B77" s="149" t="s">
        <v>1243</v>
      </c>
      <c r="C77" s="150">
        <v>0</v>
      </c>
      <c r="D77" s="150">
        <v>0</v>
      </c>
      <c r="E77" s="150">
        <v>0</v>
      </c>
    </row>
    <row r="78" spans="1:5" hidden="1">
      <c r="A78" s="148" t="s">
        <v>587</v>
      </c>
      <c r="B78" s="149" t="s">
        <v>1244</v>
      </c>
      <c r="C78" s="150">
        <v>0</v>
      </c>
      <c r="D78" s="150">
        <v>0</v>
      </c>
      <c r="E78" s="150">
        <v>0</v>
      </c>
    </row>
    <row r="79" spans="1:5" hidden="1">
      <c r="A79" s="148" t="s">
        <v>588</v>
      </c>
      <c r="B79" s="149" t="s">
        <v>1245</v>
      </c>
      <c r="C79" s="150">
        <v>0</v>
      </c>
      <c r="D79" s="150">
        <v>0</v>
      </c>
      <c r="E79" s="150">
        <v>0</v>
      </c>
    </row>
    <row r="80" spans="1:5" hidden="1">
      <c r="A80" s="148" t="s">
        <v>589</v>
      </c>
      <c r="B80" s="149" t="s">
        <v>1246</v>
      </c>
      <c r="C80" s="150">
        <v>0</v>
      </c>
      <c r="D80" s="150">
        <v>0</v>
      </c>
      <c r="E80" s="150">
        <v>0</v>
      </c>
    </row>
    <row r="81" spans="1:5" hidden="1">
      <c r="A81" s="148" t="s">
        <v>590</v>
      </c>
      <c r="B81" s="149" t="s">
        <v>1247</v>
      </c>
      <c r="C81" s="150">
        <v>0</v>
      </c>
      <c r="D81" s="150">
        <v>0</v>
      </c>
      <c r="E81" s="150">
        <v>0</v>
      </c>
    </row>
    <row r="82" spans="1:5" hidden="1">
      <c r="A82" s="148" t="s">
        <v>591</v>
      </c>
      <c r="B82" s="149" t="s">
        <v>1248</v>
      </c>
      <c r="C82" s="150">
        <v>0</v>
      </c>
      <c r="D82" s="150">
        <v>0</v>
      </c>
      <c r="E82" s="150">
        <v>0</v>
      </c>
    </row>
    <row r="83" spans="1:5">
      <c r="A83" s="151" t="s">
        <v>592</v>
      </c>
      <c r="B83" s="152" t="s">
        <v>1249</v>
      </c>
      <c r="C83" s="153">
        <v>2466</v>
      </c>
      <c r="D83" s="153">
        <v>0</v>
      </c>
      <c r="E83" s="153">
        <v>2466</v>
      </c>
    </row>
    <row r="84" spans="1:5">
      <c r="A84" s="148" t="s">
        <v>593</v>
      </c>
      <c r="B84" s="149" t="s">
        <v>1250</v>
      </c>
      <c r="C84" s="150">
        <v>21</v>
      </c>
      <c r="D84" s="150">
        <v>0</v>
      </c>
      <c r="E84" s="150">
        <v>21</v>
      </c>
    </row>
    <row r="85" spans="1:5" hidden="1">
      <c r="A85" s="148" t="s">
        <v>594</v>
      </c>
      <c r="B85" s="149" t="s">
        <v>1251</v>
      </c>
      <c r="C85" s="150">
        <v>0</v>
      </c>
      <c r="D85" s="150">
        <v>0</v>
      </c>
      <c r="E85" s="150">
        <v>0</v>
      </c>
    </row>
    <row r="86" spans="1:5" ht="25.5" hidden="1">
      <c r="A86" s="148" t="s">
        <v>595</v>
      </c>
      <c r="B86" s="149" t="s">
        <v>1252</v>
      </c>
      <c r="C86" s="150">
        <v>0</v>
      </c>
      <c r="D86" s="150">
        <v>0</v>
      </c>
      <c r="E86" s="150">
        <v>0</v>
      </c>
    </row>
    <row r="87" spans="1:5">
      <c r="A87" s="148" t="s">
        <v>596</v>
      </c>
      <c r="B87" s="149" t="s">
        <v>1253</v>
      </c>
      <c r="C87" s="150">
        <v>21</v>
      </c>
      <c r="D87" s="150">
        <v>0</v>
      </c>
      <c r="E87" s="150">
        <v>21</v>
      </c>
    </row>
    <row r="88" spans="1:5">
      <c r="A88" s="148" t="s">
        <v>597</v>
      </c>
      <c r="B88" s="149" t="s">
        <v>1254</v>
      </c>
      <c r="C88" s="150">
        <v>0</v>
      </c>
      <c r="D88" s="150">
        <v>0</v>
      </c>
      <c r="E88" s="150">
        <v>0</v>
      </c>
    </row>
    <row r="89" spans="1:5" hidden="1">
      <c r="A89" s="148" t="s">
        <v>598</v>
      </c>
      <c r="B89" s="149" t="s">
        <v>1255</v>
      </c>
      <c r="C89" s="150">
        <v>0</v>
      </c>
      <c r="D89" s="150">
        <v>0</v>
      </c>
      <c r="E89" s="150">
        <v>0</v>
      </c>
    </row>
    <row r="90" spans="1:5" hidden="1">
      <c r="A90" s="148" t="s">
        <v>599</v>
      </c>
      <c r="B90" s="149" t="s">
        <v>1256</v>
      </c>
      <c r="C90" s="150">
        <v>0</v>
      </c>
      <c r="D90" s="150">
        <v>0</v>
      </c>
      <c r="E90" s="150">
        <v>0</v>
      </c>
    </row>
    <row r="91" spans="1:5" hidden="1">
      <c r="A91" s="148" t="s">
        <v>600</v>
      </c>
      <c r="B91" s="149" t="s">
        <v>1257</v>
      </c>
      <c r="C91" s="150">
        <v>0</v>
      </c>
      <c r="D91" s="150">
        <v>0</v>
      </c>
      <c r="E91" s="150">
        <v>0</v>
      </c>
    </row>
    <row r="92" spans="1:5" hidden="1">
      <c r="A92" s="148" t="s">
        <v>601</v>
      </c>
      <c r="B92" s="149" t="s">
        <v>1258</v>
      </c>
      <c r="C92" s="150">
        <v>0</v>
      </c>
      <c r="D92" s="150">
        <v>0</v>
      </c>
      <c r="E92" s="150">
        <v>0</v>
      </c>
    </row>
    <row r="93" spans="1:5" hidden="1">
      <c r="A93" s="148" t="s">
        <v>602</v>
      </c>
      <c r="B93" s="149" t="s">
        <v>1259</v>
      </c>
      <c r="C93" s="150">
        <v>0</v>
      </c>
      <c r="D93" s="150">
        <v>0</v>
      </c>
      <c r="E93" s="150">
        <v>0</v>
      </c>
    </row>
    <row r="94" spans="1:5" hidden="1">
      <c r="A94" s="148" t="s">
        <v>603</v>
      </c>
      <c r="B94" s="149" t="s">
        <v>1260</v>
      </c>
      <c r="C94" s="150">
        <v>0</v>
      </c>
      <c r="D94" s="150">
        <v>0</v>
      </c>
      <c r="E94" s="150">
        <v>0</v>
      </c>
    </row>
    <row r="95" spans="1:5" hidden="1">
      <c r="A95" s="148" t="s">
        <v>604</v>
      </c>
      <c r="B95" s="149" t="s">
        <v>1261</v>
      </c>
      <c r="C95" s="150">
        <v>0</v>
      </c>
      <c r="D95" s="150">
        <v>0</v>
      </c>
      <c r="E95" s="150">
        <v>0</v>
      </c>
    </row>
    <row r="96" spans="1:5" hidden="1">
      <c r="A96" s="148" t="s">
        <v>605</v>
      </c>
      <c r="B96" s="149" t="s">
        <v>1262</v>
      </c>
      <c r="C96" s="150">
        <v>0</v>
      </c>
      <c r="D96" s="150">
        <v>0</v>
      </c>
      <c r="E96" s="150">
        <v>0</v>
      </c>
    </row>
    <row r="97" spans="1:5">
      <c r="A97" s="151" t="s">
        <v>606</v>
      </c>
      <c r="B97" s="152" t="s">
        <v>1263</v>
      </c>
      <c r="C97" s="153">
        <v>21</v>
      </c>
      <c r="D97" s="153">
        <v>0</v>
      </c>
      <c r="E97" s="153">
        <v>21</v>
      </c>
    </row>
    <row r="98" spans="1:5">
      <c r="A98" s="148" t="s">
        <v>607</v>
      </c>
      <c r="B98" s="149" t="s">
        <v>1264</v>
      </c>
      <c r="C98" s="150">
        <v>0</v>
      </c>
      <c r="D98" s="150">
        <v>0</v>
      </c>
      <c r="E98" s="150">
        <v>0</v>
      </c>
    </row>
    <row r="99" spans="1:5" hidden="1">
      <c r="A99" s="148" t="s">
        <v>608</v>
      </c>
      <c r="B99" s="149" t="s">
        <v>1265</v>
      </c>
      <c r="C99" s="150">
        <v>0</v>
      </c>
      <c r="D99" s="150">
        <v>0</v>
      </c>
      <c r="E99" s="150">
        <v>0</v>
      </c>
    </row>
    <row r="100" spans="1:5" ht="25.5" hidden="1">
      <c r="A100" s="148" t="s">
        <v>609</v>
      </c>
      <c r="B100" s="149" t="s">
        <v>1266</v>
      </c>
      <c r="C100" s="150">
        <v>0</v>
      </c>
      <c r="D100" s="150">
        <v>0</v>
      </c>
      <c r="E100" s="150">
        <v>0</v>
      </c>
    </row>
    <row r="101" spans="1:5" hidden="1">
      <c r="A101" s="148" t="s">
        <v>610</v>
      </c>
      <c r="B101" s="149" t="s">
        <v>1267</v>
      </c>
      <c r="C101" s="150">
        <v>0</v>
      </c>
      <c r="D101" s="150">
        <v>0</v>
      </c>
      <c r="E101" s="150">
        <v>0</v>
      </c>
    </row>
    <row r="102" spans="1:5" hidden="1">
      <c r="A102" s="148" t="s">
        <v>611</v>
      </c>
      <c r="B102" s="149" t="s">
        <v>1268</v>
      </c>
      <c r="C102" s="150">
        <v>0</v>
      </c>
      <c r="D102" s="150">
        <v>0</v>
      </c>
      <c r="E102" s="150">
        <v>0</v>
      </c>
    </row>
    <row r="103" spans="1:5" hidden="1">
      <c r="A103" s="148" t="s">
        <v>612</v>
      </c>
      <c r="B103" s="149" t="s">
        <v>1269</v>
      </c>
      <c r="C103" s="150">
        <v>0</v>
      </c>
      <c r="D103" s="150">
        <v>0</v>
      </c>
      <c r="E103" s="150">
        <v>0</v>
      </c>
    </row>
    <row r="104" spans="1:5" hidden="1">
      <c r="A104" s="148" t="s">
        <v>613</v>
      </c>
      <c r="B104" s="149" t="s">
        <v>1270</v>
      </c>
      <c r="C104" s="150">
        <v>0</v>
      </c>
      <c r="D104" s="150">
        <v>0</v>
      </c>
      <c r="E104" s="150">
        <v>0</v>
      </c>
    </row>
    <row r="105" spans="1:5" hidden="1">
      <c r="A105" s="148" t="s">
        <v>614</v>
      </c>
      <c r="B105" s="149" t="s">
        <v>1271</v>
      </c>
      <c r="C105" s="150">
        <v>0</v>
      </c>
      <c r="D105" s="150">
        <v>0</v>
      </c>
      <c r="E105" s="150">
        <v>0</v>
      </c>
    </row>
    <row r="106" spans="1:5" hidden="1">
      <c r="A106" s="148" t="s">
        <v>615</v>
      </c>
      <c r="B106" s="149" t="s">
        <v>1272</v>
      </c>
      <c r="C106" s="150">
        <v>0</v>
      </c>
      <c r="D106" s="150">
        <v>0</v>
      </c>
      <c r="E106" s="150">
        <v>0</v>
      </c>
    </row>
    <row r="107" spans="1:5" hidden="1">
      <c r="A107" s="148" t="s">
        <v>616</v>
      </c>
      <c r="B107" s="149" t="s">
        <v>1273</v>
      </c>
      <c r="C107" s="150">
        <v>0</v>
      </c>
      <c r="D107" s="150">
        <v>0</v>
      </c>
      <c r="E107" s="150">
        <v>0</v>
      </c>
    </row>
    <row r="108" spans="1:5" hidden="1">
      <c r="A108" s="148" t="s">
        <v>617</v>
      </c>
      <c r="B108" s="149" t="s">
        <v>1274</v>
      </c>
      <c r="C108" s="150">
        <v>0</v>
      </c>
      <c r="D108" s="150">
        <v>0</v>
      </c>
      <c r="E108" s="150">
        <v>0</v>
      </c>
    </row>
    <row r="109" spans="1:5" hidden="1">
      <c r="A109" s="148" t="s">
        <v>618</v>
      </c>
      <c r="B109" s="149" t="s">
        <v>1275</v>
      </c>
      <c r="C109" s="150">
        <v>0</v>
      </c>
      <c r="D109" s="150">
        <v>0</v>
      </c>
      <c r="E109" s="150">
        <v>0</v>
      </c>
    </row>
    <row r="110" spans="1:5" hidden="1">
      <c r="A110" s="148" t="s">
        <v>619</v>
      </c>
      <c r="B110" s="149" t="s">
        <v>1276</v>
      </c>
      <c r="C110" s="150">
        <v>0</v>
      </c>
      <c r="D110" s="150">
        <v>0</v>
      </c>
      <c r="E110" s="150">
        <v>0</v>
      </c>
    </row>
    <row r="111" spans="1:5" hidden="1">
      <c r="A111" s="148" t="s">
        <v>620</v>
      </c>
      <c r="B111" s="149" t="s">
        <v>1277</v>
      </c>
      <c r="C111" s="150">
        <v>0</v>
      </c>
      <c r="D111" s="150">
        <v>0</v>
      </c>
      <c r="E111" s="150">
        <v>0</v>
      </c>
    </row>
    <row r="112" spans="1:5" hidden="1">
      <c r="A112" s="148" t="s">
        <v>621</v>
      </c>
      <c r="B112" s="149" t="s">
        <v>1278</v>
      </c>
      <c r="C112" s="150">
        <v>0</v>
      </c>
      <c r="D112" s="150">
        <v>0</v>
      </c>
      <c r="E112" s="150">
        <v>0</v>
      </c>
    </row>
    <row r="113" spans="1:5" hidden="1">
      <c r="A113" s="148" t="s">
        <v>622</v>
      </c>
      <c r="B113" s="149" t="s">
        <v>1279</v>
      </c>
      <c r="C113" s="150">
        <v>0</v>
      </c>
      <c r="D113" s="150">
        <v>0</v>
      </c>
      <c r="E113" s="150">
        <v>0</v>
      </c>
    </row>
    <row r="114" spans="1:5" hidden="1">
      <c r="A114" s="148" t="s">
        <v>623</v>
      </c>
      <c r="B114" s="149" t="s">
        <v>1280</v>
      </c>
      <c r="C114" s="150">
        <v>0</v>
      </c>
      <c r="D114" s="150">
        <v>0</v>
      </c>
      <c r="E114" s="150">
        <v>0</v>
      </c>
    </row>
    <row r="115" spans="1:5" hidden="1">
      <c r="A115" s="148" t="s">
        <v>624</v>
      </c>
      <c r="B115" s="149" t="s">
        <v>1281</v>
      </c>
      <c r="C115" s="150">
        <v>0</v>
      </c>
      <c r="D115" s="150">
        <v>0</v>
      </c>
      <c r="E115" s="150">
        <v>0</v>
      </c>
    </row>
    <row r="116" spans="1:5" hidden="1">
      <c r="A116" s="148" t="s">
        <v>625</v>
      </c>
      <c r="B116" s="149" t="s">
        <v>1282</v>
      </c>
      <c r="C116" s="150">
        <v>0</v>
      </c>
      <c r="D116" s="150">
        <v>0</v>
      </c>
      <c r="E116" s="150">
        <v>0</v>
      </c>
    </row>
    <row r="117" spans="1:5" hidden="1">
      <c r="A117" s="148" t="s">
        <v>626</v>
      </c>
      <c r="B117" s="149" t="s">
        <v>1283</v>
      </c>
      <c r="C117" s="150">
        <v>0</v>
      </c>
      <c r="D117" s="150">
        <v>0</v>
      </c>
      <c r="E117" s="150">
        <v>0</v>
      </c>
    </row>
    <row r="118" spans="1:5" hidden="1">
      <c r="A118" s="148" t="s">
        <v>627</v>
      </c>
      <c r="B118" s="149" t="s">
        <v>1284</v>
      </c>
      <c r="C118" s="150">
        <v>0</v>
      </c>
      <c r="D118" s="150">
        <v>0</v>
      </c>
      <c r="E118" s="150">
        <v>0</v>
      </c>
    </row>
    <row r="119" spans="1:5" hidden="1">
      <c r="A119" s="148" t="s">
        <v>628</v>
      </c>
      <c r="B119" s="149" t="s">
        <v>1285</v>
      </c>
      <c r="C119" s="150">
        <v>0</v>
      </c>
      <c r="D119" s="150">
        <v>0</v>
      </c>
      <c r="E119" s="150">
        <v>0</v>
      </c>
    </row>
    <row r="120" spans="1:5" hidden="1">
      <c r="A120" s="148" t="s">
        <v>629</v>
      </c>
      <c r="B120" s="149" t="s">
        <v>1286</v>
      </c>
      <c r="C120" s="150">
        <v>0</v>
      </c>
      <c r="D120" s="150">
        <v>0</v>
      </c>
      <c r="E120" s="150">
        <v>0</v>
      </c>
    </row>
    <row r="121" spans="1:5">
      <c r="A121" s="148" t="s">
        <v>630</v>
      </c>
      <c r="B121" s="149" t="s">
        <v>1287</v>
      </c>
      <c r="C121" s="150">
        <v>54346</v>
      </c>
      <c r="D121" s="150">
        <v>0</v>
      </c>
      <c r="E121" s="150">
        <v>54346</v>
      </c>
    </row>
    <row r="122" spans="1:5" hidden="1">
      <c r="A122" s="148" t="s">
        <v>631</v>
      </c>
      <c r="B122" s="149" t="s">
        <v>1288</v>
      </c>
      <c r="C122" s="150">
        <v>0</v>
      </c>
      <c r="D122" s="150">
        <v>0</v>
      </c>
      <c r="E122" s="150">
        <v>0</v>
      </c>
    </row>
    <row r="123" spans="1:5" hidden="1">
      <c r="A123" s="148" t="s">
        <v>632</v>
      </c>
      <c r="B123" s="149" t="s">
        <v>1289</v>
      </c>
      <c r="C123" s="150">
        <v>0</v>
      </c>
      <c r="D123" s="150">
        <v>0</v>
      </c>
      <c r="E123" s="150">
        <v>0</v>
      </c>
    </row>
    <row r="124" spans="1:5" hidden="1">
      <c r="A124" s="148" t="s">
        <v>633</v>
      </c>
      <c r="B124" s="149" t="s">
        <v>1290</v>
      </c>
      <c r="C124" s="150">
        <v>0</v>
      </c>
      <c r="D124" s="150">
        <v>0</v>
      </c>
      <c r="E124" s="150">
        <v>0</v>
      </c>
    </row>
    <row r="125" spans="1:5" hidden="1">
      <c r="A125" s="148" t="s">
        <v>634</v>
      </c>
      <c r="B125" s="149" t="s">
        <v>1291</v>
      </c>
      <c r="C125" s="150">
        <v>0</v>
      </c>
      <c r="D125" s="150">
        <v>0</v>
      </c>
      <c r="E125" s="150">
        <v>0</v>
      </c>
    </row>
    <row r="126" spans="1:5" hidden="1">
      <c r="A126" s="148" t="s">
        <v>635</v>
      </c>
      <c r="B126" s="149" t="s">
        <v>1292</v>
      </c>
      <c r="C126" s="150">
        <v>0</v>
      </c>
      <c r="D126" s="150">
        <v>0</v>
      </c>
      <c r="E126" s="150">
        <v>0</v>
      </c>
    </row>
    <row r="127" spans="1:5" hidden="1">
      <c r="A127" s="148" t="s">
        <v>636</v>
      </c>
      <c r="B127" s="149" t="s">
        <v>1293</v>
      </c>
      <c r="C127" s="150">
        <v>0</v>
      </c>
      <c r="D127" s="150">
        <v>0</v>
      </c>
      <c r="E127" s="150">
        <v>0</v>
      </c>
    </row>
    <row r="128" spans="1:5" ht="25.5">
      <c r="A128" s="148" t="s">
        <v>637</v>
      </c>
      <c r="B128" s="149" t="s">
        <v>1294</v>
      </c>
      <c r="C128" s="150">
        <v>54346</v>
      </c>
      <c r="D128" s="150">
        <v>0</v>
      </c>
      <c r="E128" s="150">
        <v>54346</v>
      </c>
    </row>
    <row r="129" spans="1:5" hidden="1">
      <c r="A129" s="148" t="s">
        <v>638</v>
      </c>
      <c r="B129" s="149" t="s">
        <v>1295</v>
      </c>
      <c r="C129" s="150">
        <v>0</v>
      </c>
      <c r="D129" s="150">
        <v>0</v>
      </c>
      <c r="E129" s="150">
        <v>0</v>
      </c>
    </row>
    <row r="130" spans="1:5" hidden="1">
      <c r="A130" s="148" t="s">
        <v>639</v>
      </c>
      <c r="B130" s="149" t="s">
        <v>1296</v>
      </c>
      <c r="C130" s="150">
        <v>0</v>
      </c>
      <c r="D130" s="150">
        <v>0</v>
      </c>
      <c r="E130" s="150">
        <v>0</v>
      </c>
    </row>
    <row r="131" spans="1:5" hidden="1">
      <c r="A131" s="148" t="s">
        <v>640</v>
      </c>
      <c r="B131" s="149" t="s">
        <v>1297</v>
      </c>
      <c r="C131" s="150">
        <v>0</v>
      </c>
      <c r="D131" s="150">
        <v>0</v>
      </c>
      <c r="E131" s="150">
        <v>0</v>
      </c>
    </row>
    <row r="132" spans="1:5" ht="25.5" hidden="1">
      <c r="A132" s="148" t="s">
        <v>641</v>
      </c>
      <c r="B132" s="149" t="s">
        <v>1298</v>
      </c>
      <c r="C132" s="150">
        <v>0</v>
      </c>
      <c r="D132" s="150">
        <v>0</v>
      </c>
      <c r="E132" s="150">
        <v>0</v>
      </c>
    </row>
    <row r="133" spans="1:5" ht="25.5" hidden="1">
      <c r="A133" s="148" t="s">
        <v>642</v>
      </c>
      <c r="B133" s="149" t="s">
        <v>1299</v>
      </c>
      <c r="C133" s="150">
        <v>0</v>
      </c>
      <c r="D133" s="150">
        <v>0</v>
      </c>
      <c r="E133" s="150">
        <v>0</v>
      </c>
    </row>
    <row r="134" spans="1:5" hidden="1">
      <c r="A134" s="148" t="s">
        <v>643</v>
      </c>
      <c r="B134" s="149" t="s">
        <v>1300</v>
      </c>
      <c r="C134" s="150">
        <v>0</v>
      </c>
      <c r="D134" s="150">
        <v>0</v>
      </c>
      <c r="E134" s="150">
        <v>0</v>
      </c>
    </row>
    <row r="135" spans="1:5" ht="25.5" hidden="1">
      <c r="A135" s="148" t="s">
        <v>644</v>
      </c>
      <c r="B135" s="149" t="s">
        <v>1301</v>
      </c>
      <c r="C135" s="150">
        <v>0</v>
      </c>
      <c r="D135" s="150">
        <v>0</v>
      </c>
      <c r="E135" s="150">
        <v>0</v>
      </c>
    </row>
    <row r="136" spans="1:5" ht="25.5" hidden="1">
      <c r="A136" s="148" t="s">
        <v>645</v>
      </c>
      <c r="B136" s="149" t="s">
        <v>1302</v>
      </c>
      <c r="C136" s="150">
        <v>0</v>
      </c>
      <c r="D136" s="150">
        <v>0</v>
      </c>
      <c r="E136" s="150">
        <v>0</v>
      </c>
    </row>
    <row r="137" spans="1:5" hidden="1">
      <c r="A137" s="148" t="s">
        <v>646</v>
      </c>
      <c r="B137" s="149" t="s">
        <v>1303</v>
      </c>
      <c r="C137" s="150">
        <v>0</v>
      </c>
      <c r="D137" s="150">
        <v>0</v>
      </c>
      <c r="E137" s="150">
        <v>0</v>
      </c>
    </row>
    <row r="138" spans="1:5" hidden="1">
      <c r="A138" s="148" t="s">
        <v>647</v>
      </c>
      <c r="B138" s="149" t="s">
        <v>1304</v>
      </c>
      <c r="C138" s="150">
        <v>0</v>
      </c>
      <c r="D138" s="150">
        <v>0</v>
      </c>
      <c r="E138" s="150">
        <v>0</v>
      </c>
    </row>
    <row r="139" spans="1:5" hidden="1">
      <c r="A139" s="148" t="s">
        <v>648</v>
      </c>
      <c r="B139" s="149" t="s">
        <v>1305</v>
      </c>
      <c r="C139" s="150">
        <v>0</v>
      </c>
      <c r="D139" s="150">
        <v>0</v>
      </c>
      <c r="E139" s="150">
        <v>0</v>
      </c>
    </row>
    <row r="140" spans="1:5" hidden="1">
      <c r="A140" s="148" t="s">
        <v>649</v>
      </c>
      <c r="B140" s="149" t="s">
        <v>1306</v>
      </c>
      <c r="C140" s="150">
        <v>0</v>
      </c>
      <c r="D140" s="150">
        <v>0</v>
      </c>
      <c r="E140" s="150">
        <v>0</v>
      </c>
    </row>
    <row r="141" spans="1:5" hidden="1">
      <c r="A141" s="148" t="s">
        <v>650</v>
      </c>
      <c r="B141" s="149" t="s">
        <v>1307</v>
      </c>
      <c r="C141" s="150">
        <v>0</v>
      </c>
      <c r="D141" s="150">
        <v>0</v>
      </c>
      <c r="E141" s="150">
        <v>0</v>
      </c>
    </row>
    <row r="142" spans="1:5" hidden="1">
      <c r="A142" s="148" t="s">
        <v>651</v>
      </c>
      <c r="B142" s="149" t="s">
        <v>1308</v>
      </c>
      <c r="C142" s="150">
        <v>0</v>
      </c>
      <c r="D142" s="150">
        <v>0</v>
      </c>
      <c r="E142" s="150">
        <v>0</v>
      </c>
    </row>
    <row r="143" spans="1:5" hidden="1">
      <c r="A143" s="148" t="s">
        <v>652</v>
      </c>
      <c r="B143" s="149" t="s">
        <v>1309</v>
      </c>
      <c r="C143" s="150">
        <v>0</v>
      </c>
      <c r="D143" s="150">
        <v>0</v>
      </c>
      <c r="E143" s="150">
        <v>0</v>
      </c>
    </row>
    <row r="144" spans="1:5" hidden="1">
      <c r="A144" s="148" t="s">
        <v>653</v>
      </c>
      <c r="B144" s="149" t="s">
        <v>1310</v>
      </c>
      <c r="C144" s="150">
        <v>0</v>
      </c>
      <c r="D144" s="150">
        <v>0</v>
      </c>
      <c r="E144" s="150">
        <v>0</v>
      </c>
    </row>
    <row r="145" spans="1:5" hidden="1">
      <c r="A145" s="148" t="s">
        <v>654</v>
      </c>
      <c r="B145" s="149" t="s">
        <v>1311</v>
      </c>
      <c r="C145" s="150">
        <v>0</v>
      </c>
      <c r="D145" s="150">
        <v>0</v>
      </c>
      <c r="E145" s="150">
        <v>0</v>
      </c>
    </row>
    <row r="146" spans="1:5" hidden="1">
      <c r="A146" s="148" t="s">
        <v>655</v>
      </c>
      <c r="B146" s="149" t="s">
        <v>1312</v>
      </c>
      <c r="C146" s="150">
        <v>0</v>
      </c>
      <c r="D146" s="150">
        <v>0</v>
      </c>
      <c r="E146" s="150">
        <v>0</v>
      </c>
    </row>
    <row r="147" spans="1:5">
      <c r="A147" s="148" t="s">
        <v>656</v>
      </c>
      <c r="B147" s="149" t="s">
        <v>1313</v>
      </c>
      <c r="C147" s="150">
        <v>11334</v>
      </c>
      <c r="D147" s="150">
        <v>0</v>
      </c>
      <c r="E147" s="150">
        <v>11334</v>
      </c>
    </row>
    <row r="148" spans="1:5">
      <c r="A148" s="148" t="s">
        <v>657</v>
      </c>
      <c r="B148" s="149" t="s">
        <v>1314</v>
      </c>
      <c r="C148" s="150">
        <v>0</v>
      </c>
      <c r="D148" s="150">
        <v>0</v>
      </c>
      <c r="E148" s="150">
        <v>0</v>
      </c>
    </row>
    <row r="149" spans="1:5">
      <c r="A149" s="148" t="s">
        <v>658</v>
      </c>
      <c r="B149" s="149" t="s">
        <v>1315</v>
      </c>
      <c r="C149" s="150">
        <v>11334</v>
      </c>
      <c r="D149" s="150">
        <v>0</v>
      </c>
      <c r="E149" s="150">
        <v>11334</v>
      </c>
    </row>
    <row r="150" spans="1:5">
      <c r="A150" s="148" t="s">
        <v>659</v>
      </c>
      <c r="B150" s="149" t="s">
        <v>1316</v>
      </c>
      <c r="C150" s="150">
        <v>0</v>
      </c>
      <c r="D150" s="150">
        <v>0</v>
      </c>
      <c r="E150" s="150">
        <v>0</v>
      </c>
    </row>
    <row r="151" spans="1:5">
      <c r="A151" s="148" t="s">
        <v>660</v>
      </c>
      <c r="B151" s="149" t="s">
        <v>1317</v>
      </c>
      <c r="C151" s="150">
        <v>0</v>
      </c>
      <c r="D151" s="150">
        <v>0</v>
      </c>
      <c r="E151" s="150">
        <v>0</v>
      </c>
    </row>
    <row r="152" spans="1:5">
      <c r="A152" s="148" t="s">
        <v>661</v>
      </c>
      <c r="B152" s="149" t="s">
        <v>1318</v>
      </c>
      <c r="C152" s="150">
        <v>614</v>
      </c>
      <c r="D152" s="150">
        <v>0</v>
      </c>
      <c r="E152" s="150">
        <v>614</v>
      </c>
    </row>
    <row r="153" spans="1:5" hidden="1">
      <c r="A153" s="148" t="s">
        <v>662</v>
      </c>
      <c r="B153" s="149" t="s">
        <v>1319</v>
      </c>
      <c r="C153" s="150">
        <v>0</v>
      </c>
      <c r="D153" s="150">
        <v>0</v>
      </c>
      <c r="E153" s="150">
        <v>0</v>
      </c>
    </row>
    <row r="154" spans="1:5" hidden="1">
      <c r="A154" s="148" t="s">
        <v>663</v>
      </c>
      <c r="B154" s="149" t="s">
        <v>1320</v>
      </c>
      <c r="C154" s="150">
        <v>0</v>
      </c>
      <c r="D154" s="150">
        <v>0</v>
      </c>
      <c r="E154" s="150">
        <v>0</v>
      </c>
    </row>
    <row r="155" spans="1:5" ht="25.5" hidden="1">
      <c r="A155" s="148" t="s">
        <v>664</v>
      </c>
      <c r="B155" s="149" t="s">
        <v>1321</v>
      </c>
      <c r="C155" s="150">
        <v>0</v>
      </c>
      <c r="D155" s="150">
        <v>0</v>
      </c>
      <c r="E155" s="150">
        <v>0</v>
      </c>
    </row>
    <row r="156" spans="1:5" hidden="1">
      <c r="A156" s="148" t="s">
        <v>665</v>
      </c>
      <c r="B156" s="149" t="s">
        <v>1322</v>
      </c>
      <c r="C156" s="150">
        <v>0</v>
      </c>
      <c r="D156" s="150">
        <v>0</v>
      </c>
      <c r="E156" s="150">
        <v>0</v>
      </c>
    </row>
    <row r="157" spans="1:5" hidden="1">
      <c r="A157" s="148" t="s">
        <v>666</v>
      </c>
      <c r="B157" s="149" t="s">
        <v>1323</v>
      </c>
      <c r="C157" s="150">
        <v>0</v>
      </c>
      <c r="D157" s="150">
        <v>0</v>
      </c>
      <c r="E157" s="150">
        <v>0</v>
      </c>
    </row>
    <row r="158" spans="1:5" hidden="1">
      <c r="A158" s="148" t="s">
        <v>667</v>
      </c>
      <c r="B158" s="149" t="s">
        <v>1324</v>
      </c>
      <c r="C158" s="150">
        <v>0</v>
      </c>
      <c r="D158" s="150">
        <v>0</v>
      </c>
      <c r="E158" s="150">
        <v>0</v>
      </c>
    </row>
    <row r="159" spans="1:5" hidden="1">
      <c r="A159" s="148" t="s">
        <v>937</v>
      </c>
      <c r="B159" s="149" t="s">
        <v>1325</v>
      </c>
      <c r="C159" s="150">
        <v>0</v>
      </c>
      <c r="D159" s="150">
        <v>0</v>
      </c>
      <c r="E159" s="150">
        <v>0</v>
      </c>
    </row>
    <row r="160" spans="1:5" hidden="1">
      <c r="A160" s="148" t="s">
        <v>939</v>
      </c>
      <c r="B160" s="149" t="s">
        <v>1326</v>
      </c>
      <c r="C160" s="150">
        <v>0</v>
      </c>
      <c r="D160" s="150">
        <v>0</v>
      </c>
      <c r="E160" s="150">
        <v>0</v>
      </c>
    </row>
    <row r="161" spans="1:5">
      <c r="A161" s="148" t="s">
        <v>941</v>
      </c>
      <c r="B161" s="149" t="s">
        <v>1327</v>
      </c>
      <c r="C161" s="150">
        <v>614</v>
      </c>
      <c r="D161" s="150">
        <v>0</v>
      </c>
      <c r="E161" s="150">
        <v>614</v>
      </c>
    </row>
    <row r="162" spans="1:5" hidden="1">
      <c r="A162" s="148" t="s">
        <v>943</v>
      </c>
      <c r="B162" s="149" t="s">
        <v>1328</v>
      </c>
      <c r="C162" s="150">
        <v>0</v>
      </c>
      <c r="D162" s="150">
        <v>0</v>
      </c>
      <c r="E162" s="150">
        <v>0</v>
      </c>
    </row>
    <row r="163" spans="1:5" hidden="1">
      <c r="A163" s="148" t="s">
        <v>945</v>
      </c>
      <c r="B163" s="149" t="s">
        <v>1329</v>
      </c>
      <c r="C163" s="150">
        <v>0</v>
      </c>
      <c r="D163" s="150">
        <v>0</v>
      </c>
      <c r="E163" s="150">
        <v>0</v>
      </c>
    </row>
    <row r="164" spans="1:5" hidden="1">
      <c r="A164" s="148" t="s">
        <v>947</v>
      </c>
      <c r="B164" s="149" t="s">
        <v>1330</v>
      </c>
      <c r="C164" s="150">
        <v>0</v>
      </c>
      <c r="D164" s="150">
        <v>0</v>
      </c>
      <c r="E164" s="150">
        <v>0</v>
      </c>
    </row>
    <row r="165" spans="1:5" hidden="1">
      <c r="A165" s="148" t="s">
        <v>949</v>
      </c>
      <c r="B165" s="149" t="s">
        <v>1331</v>
      </c>
      <c r="C165" s="150">
        <v>0</v>
      </c>
      <c r="D165" s="150">
        <v>0</v>
      </c>
      <c r="E165" s="150">
        <v>0</v>
      </c>
    </row>
    <row r="166" spans="1:5" hidden="1">
      <c r="A166" s="148" t="s">
        <v>951</v>
      </c>
      <c r="B166" s="149" t="s">
        <v>1332</v>
      </c>
      <c r="C166" s="150">
        <v>0</v>
      </c>
      <c r="D166" s="150">
        <v>0</v>
      </c>
      <c r="E166" s="150">
        <v>0</v>
      </c>
    </row>
    <row r="167" spans="1:5" hidden="1">
      <c r="A167" s="148" t="s">
        <v>953</v>
      </c>
      <c r="B167" s="149" t="s">
        <v>1333</v>
      </c>
      <c r="C167" s="150">
        <v>0</v>
      </c>
      <c r="D167" s="150">
        <v>0</v>
      </c>
      <c r="E167" s="150">
        <v>0</v>
      </c>
    </row>
    <row r="168" spans="1:5" hidden="1">
      <c r="A168" s="148" t="s">
        <v>955</v>
      </c>
      <c r="B168" s="149" t="s">
        <v>1334</v>
      </c>
      <c r="C168" s="150">
        <v>0</v>
      </c>
      <c r="D168" s="150">
        <v>0</v>
      </c>
      <c r="E168" s="150">
        <v>0</v>
      </c>
    </row>
    <row r="169" spans="1:5">
      <c r="A169" s="151" t="s">
        <v>957</v>
      </c>
      <c r="B169" s="152" t="s">
        <v>1335</v>
      </c>
      <c r="C169" s="153">
        <v>66294</v>
      </c>
      <c r="D169" s="153">
        <v>0</v>
      </c>
      <c r="E169" s="153">
        <v>66294</v>
      </c>
    </row>
    <row r="170" spans="1:5">
      <c r="A170" s="148" t="s">
        <v>959</v>
      </c>
      <c r="B170" s="149" t="s">
        <v>1336</v>
      </c>
      <c r="C170" s="150">
        <v>1998</v>
      </c>
      <c r="D170" s="150">
        <v>0</v>
      </c>
      <c r="E170" s="150">
        <v>1998</v>
      </c>
    </row>
    <row r="171" spans="1:5" hidden="1">
      <c r="A171" s="148" t="s">
        <v>961</v>
      </c>
      <c r="B171" s="149" t="s">
        <v>1337</v>
      </c>
      <c r="C171" s="150">
        <v>0</v>
      </c>
      <c r="D171" s="150">
        <v>0</v>
      </c>
      <c r="E171" s="150">
        <v>0</v>
      </c>
    </row>
    <row r="172" spans="1:5" hidden="1">
      <c r="A172" s="148" t="s">
        <v>963</v>
      </c>
      <c r="B172" s="149" t="s">
        <v>1338</v>
      </c>
      <c r="C172" s="150">
        <v>0</v>
      </c>
      <c r="D172" s="150">
        <v>0</v>
      </c>
      <c r="E172" s="150">
        <v>0</v>
      </c>
    </row>
    <row r="173" spans="1:5">
      <c r="A173" s="148" t="s">
        <v>965</v>
      </c>
      <c r="B173" s="149" t="s">
        <v>1339</v>
      </c>
      <c r="C173" s="150">
        <v>7</v>
      </c>
      <c r="D173" s="150">
        <v>0</v>
      </c>
      <c r="E173" s="150">
        <v>7</v>
      </c>
    </row>
    <row r="174" spans="1:5" hidden="1">
      <c r="A174" s="148" t="s">
        <v>967</v>
      </c>
      <c r="B174" s="149" t="s">
        <v>1340</v>
      </c>
      <c r="C174" s="150">
        <v>0</v>
      </c>
      <c r="D174" s="150">
        <v>0</v>
      </c>
      <c r="E174" s="150">
        <v>0</v>
      </c>
    </row>
    <row r="175" spans="1:5" hidden="1">
      <c r="A175" s="148" t="s">
        <v>969</v>
      </c>
      <c r="B175" s="149" t="s">
        <v>1341</v>
      </c>
      <c r="C175" s="150">
        <v>0</v>
      </c>
      <c r="D175" s="150">
        <v>0</v>
      </c>
      <c r="E175" s="150">
        <v>0</v>
      </c>
    </row>
    <row r="176" spans="1:5" ht="25.5" hidden="1">
      <c r="A176" s="148" t="s">
        <v>971</v>
      </c>
      <c r="B176" s="149" t="s">
        <v>1342</v>
      </c>
      <c r="C176" s="150">
        <v>0</v>
      </c>
      <c r="D176" s="150">
        <v>0</v>
      </c>
      <c r="E176" s="150">
        <v>0</v>
      </c>
    </row>
    <row r="177" spans="1:5" hidden="1">
      <c r="A177" s="148" t="s">
        <v>973</v>
      </c>
      <c r="B177" s="149" t="s">
        <v>1343</v>
      </c>
      <c r="C177" s="150">
        <v>0</v>
      </c>
      <c r="D177" s="150">
        <v>0</v>
      </c>
      <c r="E177" s="150">
        <v>0</v>
      </c>
    </row>
    <row r="178" spans="1:5" hidden="1">
      <c r="A178" s="148" t="s">
        <v>975</v>
      </c>
      <c r="B178" s="149" t="s">
        <v>1344</v>
      </c>
      <c r="C178" s="150">
        <v>0</v>
      </c>
      <c r="D178" s="150">
        <v>0</v>
      </c>
      <c r="E178" s="150">
        <v>0</v>
      </c>
    </row>
    <row r="179" spans="1:5" hidden="1">
      <c r="A179" s="148" t="s">
        <v>977</v>
      </c>
      <c r="B179" s="149" t="s">
        <v>1345</v>
      </c>
      <c r="C179" s="150">
        <v>0</v>
      </c>
      <c r="D179" s="150">
        <v>0</v>
      </c>
      <c r="E179" s="150">
        <v>0</v>
      </c>
    </row>
    <row r="180" spans="1:5" hidden="1">
      <c r="A180" s="148" t="s">
        <v>979</v>
      </c>
      <c r="B180" s="149" t="s">
        <v>1346</v>
      </c>
      <c r="C180" s="150">
        <v>0</v>
      </c>
      <c r="D180" s="150">
        <v>0</v>
      </c>
      <c r="E180" s="150">
        <v>0</v>
      </c>
    </row>
    <row r="181" spans="1:5" ht="25.5" hidden="1">
      <c r="A181" s="148" t="s">
        <v>981</v>
      </c>
      <c r="B181" s="149" t="s">
        <v>1347</v>
      </c>
      <c r="C181" s="150">
        <v>0</v>
      </c>
      <c r="D181" s="150">
        <v>0</v>
      </c>
      <c r="E181" s="150">
        <v>0</v>
      </c>
    </row>
    <row r="182" spans="1:5">
      <c r="A182" s="148" t="s">
        <v>983</v>
      </c>
      <c r="B182" s="149" t="s">
        <v>1348</v>
      </c>
      <c r="C182" s="150">
        <v>187</v>
      </c>
      <c r="D182" s="150">
        <v>0</v>
      </c>
      <c r="E182" s="150">
        <v>187</v>
      </c>
    </row>
    <row r="183" spans="1:5">
      <c r="A183" s="151" t="s">
        <v>985</v>
      </c>
      <c r="B183" s="152" t="s">
        <v>1349</v>
      </c>
      <c r="C183" s="153">
        <v>68313</v>
      </c>
      <c r="D183" s="153">
        <v>0</v>
      </c>
      <c r="E183" s="153">
        <v>68313</v>
      </c>
    </row>
    <row r="184" spans="1:5">
      <c r="A184" s="148" t="s">
        <v>987</v>
      </c>
      <c r="B184" s="149" t="s">
        <v>1350</v>
      </c>
      <c r="C184" s="150">
        <v>0</v>
      </c>
      <c r="D184" s="150">
        <v>0</v>
      </c>
      <c r="E184" s="150">
        <v>0</v>
      </c>
    </row>
    <row r="185" spans="1:5">
      <c r="A185" s="148" t="s">
        <v>989</v>
      </c>
      <c r="B185" s="149" t="s">
        <v>1351</v>
      </c>
      <c r="C185" s="150">
        <v>26484</v>
      </c>
      <c r="D185" s="150">
        <v>0</v>
      </c>
      <c r="E185" s="150">
        <v>26484</v>
      </c>
    </row>
    <row r="186" spans="1:5">
      <c r="A186" s="148" t="s">
        <v>991</v>
      </c>
      <c r="B186" s="149" t="s">
        <v>1352</v>
      </c>
      <c r="C186" s="150">
        <v>5545</v>
      </c>
      <c r="D186" s="150">
        <v>0</v>
      </c>
      <c r="E186" s="150">
        <v>5545</v>
      </c>
    </row>
    <row r="187" spans="1:5">
      <c r="A187" s="148" t="s">
        <v>993</v>
      </c>
      <c r="B187" s="149" t="s">
        <v>1353</v>
      </c>
      <c r="C187" s="150">
        <v>0</v>
      </c>
      <c r="D187" s="150">
        <v>0</v>
      </c>
      <c r="E187" s="150">
        <v>0</v>
      </c>
    </row>
    <row r="188" spans="1:5">
      <c r="A188" s="148" t="s">
        <v>995</v>
      </c>
      <c r="B188" s="149" t="s">
        <v>1354</v>
      </c>
      <c r="C188" s="150">
        <v>1488</v>
      </c>
      <c r="D188" s="150">
        <v>0</v>
      </c>
      <c r="E188" s="150">
        <v>1488</v>
      </c>
    </row>
    <row r="189" spans="1:5">
      <c r="A189" s="148" t="s">
        <v>997</v>
      </c>
      <c r="B189" s="149" t="s">
        <v>1355</v>
      </c>
      <c r="C189" s="150">
        <v>1104</v>
      </c>
      <c r="D189" s="150">
        <v>0</v>
      </c>
      <c r="E189" s="150">
        <v>1104</v>
      </c>
    </row>
    <row r="190" spans="1:5">
      <c r="A190" s="148" t="s">
        <v>999</v>
      </c>
      <c r="B190" s="149" t="s">
        <v>1356</v>
      </c>
      <c r="C190" s="150">
        <v>384</v>
      </c>
      <c r="D190" s="150">
        <v>0</v>
      </c>
      <c r="E190" s="150">
        <v>384</v>
      </c>
    </row>
    <row r="191" spans="1:5" hidden="1">
      <c r="A191" s="148" t="s">
        <v>1001</v>
      </c>
      <c r="B191" s="149" t="s">
        <v>1357</v>
      </c>
      <c r="C191" s="150">
        <v>0</v>
      </c>
      <c r="D191" s="150">
        <v>0</v>
      </c>
      <c r="E191" s="150">
        <v>0</v>
      </c>
    </row>
    <row r="192" spans="1:5" hidden="1">
      <c r="A192" s="148" t="s">
        <v>1003</v>
      </c>
      <c r="B192" s="149" t="s">
        <v>1358</v>
      </c>
      <c r="C192" s="150">
        <v>0</v>
      </c>
      <c r="D192" s="150">
        <v>0</v>
      </c>
      <c r="E192" s="150">
        <v>0</v>
      </c>
    </row>
    <row r="193" spans="1:5" hidden="1">
      <c r="A193" s="148" t="s">
        <v>1005</v>
      </c>
      <c r="B193" s="149" t="s">
        <v>1359</v>
      </c>
      <c r="C193" s="150">
        <v>0</v>
      </c>
      <c r="D193" s="150">
        <v>0</v>
      </c>
      <c r="E193" s="150">
        <v>0</v>
      </c>
    </row>
    <row r="194" spans="1:5" hidden="1">
      <c r="A194" s="148" t="s">
        <v>1007</v>
      </c>
      <c r="B194" s="149" t="s">
        <v>1360</v>
      </c>
      <c r="C194" s="150">
        <v>0</v>
      </c>
      <c r="D194" s="150">
        <v>0</v>
      </c>
      <c r="E194" s="150">
        <v>0</v>
      </c>
    </row>
    <row r="195" spans="1:5" hidden="1">
      <c r="A195" s="148" t="s">
        <v>1009</v>
      </c>
      <c r="B195" s="149" t="s">
        <v>1361</v>
      </c>
      <c r="C195" s="150">
        <v>0</v>
      </c>
      <c r="D195" s="150">
        <v>0</v>
      </c>
      <c r="E195" s="150">
        <v>0</v>
      </c>
    </row>
    <row r="196" spans="1:5" hidden="1">
      <c r="A196" s="148" t="s">
        <v>1011</v>
      </c>
      <c r="B196" s="149" t="s">
        <v>1362</v>
      </c>
      <c r="C196" s="150">
        <v>0</v>
      </c>
      <c r="D196" s="150">
        <v>0</v>
      </c>
      <c r="E196" s="150">
        <v>0</v>
      </c>
    </row>
    <row r="197" spans="1:5">
      <c r="A197" s="148" t="s">
        <v>1013</v>
      </c>
      <c r="B197" s="149" t="s">
        <v>1363</v>
      </c>
      <c r="C197" s="150">
        <v>7006</v>
      </c>
      <c r="D197" s="150">
        <v>0</v>
      </c>
      <c r="E197" s="150">
        <v>7006</v>
      </c>
    </row>
    <row r="198" spans="1:5">
      <c r="A198" s="148" t="s">
        <v>1015</v>
      </c>
      <c r="B198" s="149" t="s">
        <v>1364</v>
      </c>
      <c r="C198" s="150">
        <v>2953</v>
      </c>
      <c r="D198" s="150">
        <v>0</v>
      </c>
      <c r="E198" s="150">
        <v>2953</v>
      </c>
    </row>
    <row r="199" spans="1:5">
      <c r="A199" s="148" t="s">
        <v>1017</v>
      </c>
      <c r="B199" s="149" t="s">
        <v>1365</v>
      </c>
      <c r="C199" s="150">
        <v>0</v>
      </c>
      <c r="D199" s="150">
        <v>0</v>
      </c>
      <c r="E199" s="150">
        <v>0</v>
      </c>
    </row>
    <row r="200" spans="1:5">
      <c r="A200" s="148" t="s">
        <v>1019</v>
      </c>
      <c r="B200" s="149" t="s">
        <v>1366</v>
      </c>
      <c r="C200" s="150">
        <v>103</v>
      </c>
      <c r="D200" s="150">
        <v>0</v>
      </c>
      <c r="E200" s="150">
        <v>103</v>
      </c>
    </row>
    <row r="201" spans="1:5" hidden="1">
      <c r="A201" s="148" t="s">
        <v>1021</v>
      </c>
      <c r="B201" s="149" t="s">
        <v>1367</v>
      </c>
      <c r="C201" s="150">
        <v>0</v>
      </c>
      <c r="D201" s="150">
        <v>0</v>
      </c>
      <c r="E201" s="150">
        <v>0</v>
      </c>
    </row>
    <row r="202" spans="1:5" hidden="1">
      <c r="A202" s="148" t="s">
        <v>1023</v>
      </c>
      <c r="B202" s="149" t="s">
        <v>1368</v>
      </c>
      <c r="C202" s="150">
        <v>0</v>
      </c>
      <c r="D202" s="150">
        <v>0</v>
      </c>
      <c r="E202" s="150">
        <v>0</v>
      </c>
    </row>
    <row r="203" spans="1:5" hidden="1">
      <c r="A203" s="148" t="s">
        <v>1025</v>
      </c>
      <c r="B203" s="149" t="s">
        <v>1369</v>
      </c>
      <c r="C203" s="150">
        <v>0</v>
      </c>
      <c r="D203" s="150">
        <v>0</v>
      </c>
      <c r="E203" s="150">
        <v>0</v>
      </c>
    </row>
    <row r="204" spans="1:5" hidden="1">
      <c r="A204" s="148" t="s">
        <v>1027</v>
      </c>
      <c r="B204" s="149" t="s">
        <v>1370</v>
      </c>
      <c r="C204" s="150">
        <v>0</v>
      </c>
      <c r="D204" s="150">
        <v>0</v>
      </c>
      <c r="E204" s="150">
        <v>0</v>
      </c>
    </row>
    <row r="205" spans="1:5" hidden="1">
      <c r="A205" s="148" t="s">
        <v>1029</v>
      </c>
      <c r="B205" s="149" t="s">
        <v>1371</v>
      </c>
      <c r="C205" s="150">
        <v>0</v>
      </c>
      <c r="D205" s="150">
        <v>0</v>
      </c>
      <c r="E205" s="150">
        <v>0</v>
      </c>
    </row>
    <row r="206" spans="1:5" hidden="1">
      <c r="A206" s="148" t="s">
        <v>1031</v>
      </c>
      <c r="B206" s="149" t="s">
        <v>1372</v>
      </c>
      <c r="C206" s="150">
        <v>0</v>
      </c>
      <c r="D206" s="150">
        <v>0</v>
      </c>
      <c r="E206" s="150">
        <v>0</v>
      </c>
    </row>
    <row r="207" spans="1:5" hidden="1">
      <c r="A207" s="148" t="s">
        <v>1033</v>
      </c>
      <c r="B207" s="149" t="s">
        <v>1373</v>
      </c>
      <c r="C207" s="150">
        <v>0</v>
      </c>
      <c r="D207" s="150">
        <v>0</v>
      </c>
      <c r="E207" s="150">
        <v>0</v>
      </c>
    </row>
    <row r="208" spans="1:5" hidden="1">
      <c r="A208" s="148" t="s">
        <v>1035</v>
      </c>
      <c r="B208" s="149" t="s">
        <v>1374</v>
      </c>
      <c r="C208" s="150">
        <v>0</v>
      </c>
      <c r="D208" s="150">
        <v>0</v>
      </c>
      <c r="E208" s="150">
        <v>0</v>
      </c>
    </row>
    <row r="209" spans="1:5">
      <c r="A209" s="148" t="s">
        <v>1037</v>
      </c>
      <c r="B209" s="149" t="s">
        <v>1375</v>
      </c>
      <c r="C209" s="150">
        <v>800</v>
      </c>
      <c r="D209" s="150">
        <v>0</v>
      </c>
      <c r="E209" s="150">
        <v>800</v>
      </c>
    </row>
    <row r="210" spans="1:5">
      <c r="A210" s="148" t="s">
        <v>1039</v>
      </c>
      <c r="B210" s="149" t="s">
        <v>1376</v>
      </c>
      <c r="C210" s="150">
        <v>0</v>
      </c>
      <c r="D210" s="150">
        <v>0</v>
      </c>
      <c r="E210" s="150">
        <v>0</v>
      </c>
    </row>
    <row r="211" spans="1:5" ht="38.25">
      <c r="A211" s="148" t="s">
        <v>1041</v>
      </c>
      <c r="B211" s="149" t="s">
        <v>1377</v>
      </c>
      <c r="C211" s="150">
        <v>0</v>
      </c>
      <c r="D211" s="150">
        <v>0</v>
      </c>
      <c r="E211" s="150">
        <v>0</v>
      </c>
    </row>
    <row r="212" spans="1:5">
      <c r="A212" s="148" t="s">
        <v>1043</v>
      </c>
      <c r="B212" s="149" t="s">
        <v>1378</v>
      </c>
      <c r="C212" s="150">
        <v>135</v>
      </c>
      <c r="D212" s="150">
        <v>0</v>
      </c>
      <c r="E212" s="150">
        <v>135</v>
      </c>
    </row>
    <row r="213" spans="1:5">
      <c r="A213" s="151" t="s">
        <v>1045</v>
      </c>
      <c r="B213" s="152" t="s">
        <v>1379</v>
      </c>
      <c r="C213" s="153">
        <v>39218</v>
      </c>
      <c r="D213" s="153">
        <v>0</v>
      </c>
      <c r="E213" s="153">
        <v>39218</v>
      </c>
    </row>
    <row r="214" spans="1:5">
      <c r="A214" s="148" t="s">
        <v>1047</v>
      </c>
      <c r="B214" s="149" t="s">
        <v>1380</v>
      </c>
      <c r="C214" s="150">
        <v>0</v>
      </c>
      <c r="D214" s="150">
        <v>0</v>
      </c>
      <c r="E214" s="150">
        <v>0</v>
      </c>
    </row>
    <row r="215" spans="1:5">
      <c r="A215" s="148" t="s">
        <v>1049</v>
      </c>
      <c r="B215" s="149" t="s">
        <v>1381</v>
      </c>
      <c r="C215" s="150">
        <v>0</v>
      </c>
      <c r="D215" s="150">
        <v>0</v>
      </c>
      <c r="E215" s="150">
        <v>0</v>
      </c>
    </row>
    <row r="216" spans="1:5">
      <c r="A216" s="148" t="s">
        <v>1051</v>
      </c>
      <c r="B216" s="149" t="s">
        <v>1382</v>
      </c>
      <c r="C216" s="150">
        <v>3409</v>
      </c>
      <c r="D216" s="150">
        <v>0</v>
      </c>
      <c r="E216" s="150">
        <v>3409</v>
      </c>
    </row>
    <row r="217" spans="1:5">
      <c r="A217" s="148" t="s">
        <v>1053</v>
      </c>
      <c r="B217" s="149" t="s">
        <v>1383</v>
      </c>
      <c r="C217" s="150">
        <v>0</v>
      </c>
      <c r="D217" s="150">
        <v>0</v>
      </c>
      <c r="E217" s="150">
        <v>0</v>
      </c>
    </row>
    <row r="218" spans="1:5">
      <c r="A218" s="148" t="s">
        <v>1055</v>
      </c>
      <c r="B218" s="149" t="s">
        <v>1384</v>
      </c>
      <c r="C218" s="150">
        <v>0</v>
      </c>
      <c r="D218" s="150">
        <v>0</v>
      </c>
      <c r="E218" s="150">
        <v>0</v>
      </c>
    </row>
    <row r="219" spans="1:5">
      <c r="A219" s="148" t="s">
        <v>1057</v>
      </c>
      <c r="B219" s="149" t="s">
        <v>1385</v>
      </c>
      <c r="C219" s="150">
        <v>51</v>
      </c>
      <c r="D219" s="150">
        <v>0</v>
      </c>
      <c r="E219" s="150">
        <v>51</v>
      </c>
    </row>
    <row r="220" spans="1:5">
      <c r="A220" s="148" t="s">
        <v>1059</v>
      </c>
      <c r="B220" s="149" t="s">
        <v>1386</v>
      </c>
      <c r="C220" s="150">
        <v>0</v>
      </c>
      <c r="D220" s="150">
        <v>0</v>
      </c>
      <c r="E220" s="150">
        <v>0</v>
      </c>
    </row>
    <row r="221" spans="1:5">
      <c r="A221" s="148" t="s">
        <v>1061</v>
      </c>
      <c r="B221" s="149" t="s">
        <v>1387</v>
      </c>
      <c r="C221" s="150">
        <v>0</v>
      </c>
      <c r="D221" s="150">
        <v>0</v>
      </c>
      <c r="E221" s="150">
        <v>0</v>
      </c>
    </row>
    <row r="222" spans="1:5">
      <c r="A222" s="151" t="s">
        <v>1063</v>
      </c>
      <c r="B222" s="152" t="s">
        <v>1388</v>
      </c>
      <c r="C222" s="153">
        <v>3460</v>
      </c>
      <c r="D222" s="153">
        <v>0</v>
      </c>
      <c r="E222" s="153">
        <v>3460</v>
      </c>
    </row>
    <row r="223" spans="1:5" ht="25.5">
      <c r="A223" s="148" t="s">
        <v>1065</v>
      </c>
      <c r="B223" s="149" t="s">
        <v>1389</v>
      </c>
      <c r="C223" s="150">
        <v>0</v>
      </c>
      <c r="D223" s="150">
        <v>0</v>
      </c>
      <c r="E223" s="150">
        <v>0</v>
      </c>
    </row>
    <row r="224" spans="1:5" ht="25.5">
      <c r="A224" s="148" t="s">
        <v>1067</v>
      </c>
      <c r="B224" s="149" t="s">
        <v>1390</v>
      </c>
      <c r="C224" s="150">
        <v>5</v>
      </c>
      <c r="D224" s="150">
        <v>0</v>
      </c>
      <c r="E224" s="150">
        <v>5</v>
      </c>
    </row>
    <row r="225" spans="1:5" hidden="1">
      <c r="A225" s="148" t="s">
        <v>1069</v>
      </c>
      <c r="B225" s="149" t="s">
        <v>1391</v>
      </c>
      <c r="C225" s="150">
        <v>0</v>
      </c>
      <c r="D225" s="150">
        <v>0</v>
      </c>
      <c r="E225" s="150">
        <v>0</v>
      </c>
    </row>
    <row r="226" spans="1:5" hidden="1">
      <c r="A226" s="148" t="s">
        <v>1071</v>
      </c>
      <c r="B226" s="149" t="s">
        <v>1392</v>
      </c>
      <c r="C226" s="150">
        <v>0</v>
      </c>
      <c r="D226" s="150">
        <v>0</v>
      </c>
      <c r="E226" s="150">
        <v>0</v>
      </c>
    </row>
    <row r="227" spans="1:5" hidden="1">
      <c r="A227" s="148" t="s">
        <v>1073</v>
      </c>
      <c r="B227" s="149" t="s">
        <v>1393</v>
      </c>
      <c r="C227" s="150">
        <v>0</v>
      </c>
      <c r="D227" s="150">
        <v>0</v>
      </c>
      <c r="E227" s="150">
        <v>0</v>
      </c>
    </row>
    <row r="228" spans="1:5">
      <c r="A228" s="148" t="s">
        <v>1075</v>
      </c>
      <c r="B228" s="149" t="s">
        <v>1394</v>
      </c>
      <c r="C228" s="150">
        <v>5</v>
      </c>
      <c r="D228" s="150">
        <v>0</v>
      </c>
      <c r="E228" s="150">
        <v>5</v>
      </c>
    </row>
    <row r="229" spans="1:5" hidden="1">
      <c r="A229" s="148" t="s">
        <v>1077</v>
      </c>
      <c r="B229" s="149" t="s">
        <v>1395</v>
      </c>
      <c r="C229" s="150">
        <v>0</v>
      </c>
      <c r="D229" s="150">
        <v>0</v>
      </c>
      <c r="E229" s="150">
        <v>0</v>
      </c>
    </row>
    <row r="230" spans="1:5" hidden="1">
      <c r="A230" s="148" t="s">
        <v>1079</v>
      </c>
      <c r="B230" s="149" t="s">
        <v>1396</v>
      </c>
      <c r="C230" s="150">
        <v>0</v>
      </c>
      <c r="D230" s="150">
        <v>0</v>
      </c>
      <c r="E230" s="150">
        <v>0</v>
      </c>
    </row>
    <row r="231" spans="1:5" hidden="1">
      <c r="A231" s="148" t="s">
        <v>1081</v>
      </c>
      <c r="B231" s="149" t="s">
        <v>1397</v>
      </c>
      <c r="C231" s="150">
        <v>0</v>
      </c>
      <c r="D231" s="150">
        <v>0</v>
      </c>
      <c r="E231" s="150">
        <v>0</v>
      </c>
    </row>
    <row r="232" spans="1:5" hidden="1">
      <c r="A232" s="148" t="s">
        <v>1083</v>
      </c>
      <c r="B232" s="149" t="s">
        <v>1398</v>
      </c>
      <c r="C232" s="150">
        <v>0</v>
      </c>
      <c r="D232" s="150">
        <v>0</v>
      </c>
      <c r="E232" s="150">
        <v>0</v>
      </c>
    </row>
    <row r="233" spans="1:5" hidden="1">
      <c r="A233" s="148" t="s">
        <v>1085</v>
      </c>
      <c r="B233" s="149" t="s">
        <v>1399</v>
      </c>
      <c r="C233" s="150">
        <v>0</v>
      </c>
      <c r="D233" s="150">
        <v>0</v>
      </c>
      <c r="E233" s="150">
        <v>0</v>
      </c>
    </row>
    <row r="234" spans="1:5" hidden="1">
      <c r="A234" s="148" t="s">
        <v>1087</v>
      </c>
      <c r="B234" s="149" t="s">
        <v>1400</v>
      </c>
      <c r="C234" s="150">
        <v>0</v>
      </c>
      <c r="D234" s="150">
        <v>0</v>
      </c>
      <c r="E234" s="150">
        <v>0</v>
      </c>
    </row>
    <row r="235" spans="1:5" hidden="1">
      <c r="A235" s="148" t="s">
        <v>1089</v>
      </c>
      <c r="B235" s="149" t="s">
        <v>1401</v>
      </c>
      <c r="C235" s="150">
        <v>0</v>
      </c>
      <c r="D235" s="150">
        <v>0</v>
      </c>
      <c r="E235" s="150">
        <v>0</v>
      </c>
    </row>
    <row r="236" spans="1:5">
      <c r="A236" s="148" t="s">
        <v>1091</v>
      </c>
      <c r="B236" s="149" t="s">
        <v>1402</v>
      </c>
      <c r="C236" s="150">
        <v>90</v>
      </c>
      <c r="D236" s="150">
        <v>0</v>
      </c>
      <c r="E236" s="150">
        <v>90</v>
      </c>
    </row>
    <row r="237" spans="1:5">
      <c r="A237" s="148" t="s">
        <v>1093</v>
      </c>
      <c r="B237" s="149" t="s">
        <v>1403</v>
      </c>
      <c r="C237" s="150">
        <v>0</v>
      </c>
      <c r="D237" s="150">
        <v>0</v>
      </c>
      <c r="E237" s="150">
        <v>0</v>
      </c>
    </row>
    <row r="238" spans="1:5">
      <c r="A238" s="148" t="s">
        <v>1095</v>
      </c>
      <c r="B238" s="149" t="s">
        <v>1404</v>
      </c>
      <c r="C238" s="150">
        <v>0</v>
      </c>
      <c r="D238" s="150">
        <v>0</v>
      </c>
      <c r="E238" s="150">
        <v>0</v>
      </c>
    </row>
    <row r="239" spans="1:5">
      <c r="A239" s="148" t="s">
        <v>1097</v>
      </c>
      <c r="B239" s="149" t="s">
        <v>1405</v>
      </c>
      <c r="C239" s="150">
        <v>0</v>
      </c>
      <c r="D239" s="150">
        <v>0</v>
      </c>
      <c r="E239" s="150">
        <v>0</v>
      </c>
    </row>
    <row r="240" spans="1:5">
      <c r="A240" s="148" t="s">
        <v>1099</v>
      </c>
      <c r="B240" s="149" t="s">
        <v>1406</v>
      </c>
      <c r="C240" s="150">
        <v>90</v>
      </c>
      <c r="D240" s="150">
        <v>0</v>
      </c>
      <c r="E240" s="150">
        <v>90</v>
      </c>
    </row>
    <row r="241" spans="1:5" hidden="1">
      <c r="A241" s="148" t="s">
        <v>1101</v>
      </c>
      <c r="B241" s="149" t="s">
        <v>1407</v>
      </c>
      <c r="C241" s="150">
        <v>0</v>
      </c>
      <c r="D241" s="150">
        <v>0</v>
      </c>
      <c r="E241" s="150">
        <v>0</v>
      </c>
    </row>
    <row r="242" spans="1:5" hidden="1">
      <c r="A242" s="148" t="s">
        <v>1103</v>
      </c>
      <c r="B242" s="149" t="s">
        <v>1408</v>
      </c>
      <c r="C242" s="150">
        <v>0</v>
      </c>
      <c r="D242" s="150">
        <v>0</v>
      </c>
      <c r="E242" s="150">
        <v>0</v>
      </c>
    </row>
    <row r="243" spans="1:5" hidden="1">
      <c r="A243" s="148" t="s">
        <v>1105</v>
      </c>
      <c r="B243" s="149" t="s">
        <v>1409</v>
      </c>
      <c r="C243" s="150">
        <v>0</v>
      </c>
      <c r="D243" s="150">
        <v>0</v>
      </c>
      <c r="E243" s="150">
        <v>0</v>
      </c>
    </row>
    <row r="244" spans="1:5" hidden="1">
      <c r="A244" s="148" t="s">
        <v>1107</v>
      </c>
      <c r="B244" s="149" t="s">
        <v>1410</v>
      </c>
      <c r="C244" s="150">
        <v>0</v>
      </c>
      <c r="D244" s="150">
        <v>0</v>
      </c>
      <c r="E244" s="150">
        <v>0</v>
      </c>
    </row>
    <row r="245" spans="1:5" hidden="1">
      <c r="A245" s="148" t="s">
        <v>1109</v>
      </c>
      <c r="B245" s="149" t="s">
        <v>1411</v>
      </c>
      <c r="C245" s="150">
        <v>0</v>
      </c>
      <c r="D245" s="150">
        <v>0</v>
      </c>
      <c r="E245" s="150">
        <v>0</v>
      </c>
    </row>
    <row r="246" spans="1:5" hidden="1">
      <c r="A246" s="148" t="s">
        <v>1111</v>
      </c>
      <c r="B246" s="149" t="s">
        <v>1412</v>
      </c>
      <c r="C246" s="150">
        <v>0</v>
      </c>
      <c r="D246" s="150">
        <v>0</v>
      </c>
      <c r="E246" s="150">
        <v>0</v>
      </c>
    </row>
    <row r="247" spans="1:5" hidden="1">
      <c r="A247" s="148" t="s">
        <v>1113</v>
      </c>
      <c r="B247" s="149" t="s">
        <v>1413</v>
      </c>
      <c r="C247" s="150">
        <v>0</v>
      </c>
      <c r="D247" s="150">
        <v>0</v>
      </c>
      <c r="E247" s="150">
        <v>0</v>
      </c>
    </row>
    <row r="248" spans="1:5">
      <c r="A248" s="151" t="s">
        <v>1115</v>
      </c>
      <c r="B248" s="152" t="s">
        <v>1414</v>
      </c>
      <c r="C248" s="153">
        <v>95</v>
      </c>
      <c r="D248" s="153">
        <v>0</v>
      </c>
      <c r="E248" s="153">
        <v>95</v>
      </c>
    </row>
    <row r="249" spans="1:5" ht="25.5">
      <c r="A249" s="148" t="s">
        <v>1117</v>
      </c>
      <c r="B249" s="149" t="s">
        <v>1415</v>
      </c>
      <c r="C249" s="150">
        <v>0</v>
      </c>
      <c r="D249" s="150">
        <v>0</v>
      </c>
      <c r="E249" s="150">
        <v>0</v>
      </c>
    </row>
    <row r="250" spans="1:5" ht="25.5">
      <c r="A250" s="148" t="s">
        <v>1119</v>
      </c>
      <c r="B250" s="149" t="s">
        <v>1416</v>
      </c>
      <c r="C250" s="150">
        <v>1463</v>
      </c>
      <c r="D250" s="150">
        <v>0</v>
      </c>
      <c r="E250" s="150">
        <v>1463</v>
      </c>
    </row>
    <row r="251" spans="1:5">
      <c r="A251" s="148" t="s">
        <v>1121</v>
      </c>
      <c r="B251" s="149" t="s">
        <v>1417</v>
      </c>
      <c r="C251" s="150">
        <v>0</v>
      </c>
      <c r="D251" s="150">
        <v>0</v>
      </c>
      <c r="E251" s="150">
        <v>0</v>
      </c>
    </row>
    <row r="252" spans="1:5">
      <c r="A252" s="148" t="s">
        <v>1123</v>
      </c>
      <c r="B252" s="149" t="s">
        <v>1418</v>
      </c>
      <c r="C252" s="150">
        <v>0</v>
      </c>
      <c r="D252" s="150">
        <v>0</v>
      </c>
      <c r="E252" s="150">
        <v>0</v>
      </c>
    </row>
    <row r="253" spans="1:5">
      <c r="A253" s="148" t="s">
        <v>1125</v>
      </c>
      <c r="B253" s="149" t="s">
        <v>1419</v>
      </c>
      <c r="C253" s="150">
        <v>0</v>
      </c>
      <c r="D253" s="150">
        <v>0</v>
      </c>
      <c r="E253" s="150">
        <v>0</v>
      </c>
    </row>
    <row r="254" spans="1:5">
      <c r="A254" s="148" t="s">
        <v>1127</v>
      </c>
      <c r="B254" s="149" t="s">
        <v>1420</v>
      </c>
      <c r="C254" s="150">
        <v>1463</v>
      </c>
      <c r="D254" s="150">
        <v>0</v>
      </c>
      <c r="E254" s="150">
        <v>1463</v>
      </c>
    </row>
    <row r="255" spans="1:5" hidden="1">
      <c r="A255" s="148" t="s">
        <v>1129</v>
      </c>
      <c r="B255" s="149" t="s">
        <v>1421</v>
      </c>
      <c r="C255" s="150">
        <v>0</v>
      </c>
      <c r="D255" s="150">
        <v>0</v>
      </c>
      <c r="E255" s="150">
        <v>0</v>
      </c>
    </row>
    <row r="256" spans="1:5" hidden="1">
      <c r="A256" s="148" t="s">
        <v>1131</v>
      </c>
      <c r="B256" s="149" t="s">
        <v>1422</v>
      </c>
      <c r="C256" s="150">
        <v>0</v>
      </c>
      <c r="D256" s="150">
        <v>0</v>
      </c>
      <c r="E256" s="150">
        <v>0</v>
      </c>
    </row>
    <row r="257" spans="1:5" hidden="1">
      <c r="A257" s="148" t="s">
        <v>1133</v>
      </c>
      <c r="B257" s="149" t="s">
        <v>1423</v>
      </c>
      <c r="C257" s="150">
        <v>0</v>
      </c>
      <c r="D257" s="150">
        <v>0</v>
      </c>
      <c r="E257" s="150">
        <v>0</v>
      </c>
    </row>
    <row r="258" spans="1:5" hidden="1">
      <c r="A258" s="148" t="s">
        <v>1135</v>
      </c>
      <c r="B258" s="149" t="s">
        <v>1424</v>
      </c>
      <c r="C258" s="150">
        <v>0</v>
      </c>
      <c r="D258" s="150">
        <v>0</v>
      </c>
      <c r="E258" s="150">
        <v>0</v>
      </c>
    </row>
    <row r="259" spans="1:5" hidden="1">
      <c r="A259" s="148" t="s">
        <v>1137</v>
      </c>
      <c r="B259" s="149" t="s">
        <v>1425</v>
      </c>
      <c r="C259" s="150">
        <v>0</v>
      </c>
      <c r="D259" s="150">
        <v>0</v>
      </c>
      <c r="E259" s="150">
        <v>0</v>
      </c>
    </row>
    <row r="260" spans="1:5" hidden="1">
      <c r="A260" s="148" t="s">
        <v>1139</v>
      </c>
      <c r="B260" s="149" t="s">
        <v>1426</v>
      </c>
      <c r="C260" s="150">
        <v>0</v>
      </c>
      <c r="D260" s="150">
        <v>0</v>
      </c>
      <c r="E260" s="150">
        <v>0</v>
      </c>
    </row>
    <row r="261" spans="1:5" hidden="1">
      <c r="A261" s="148" t="s">
        <v>1141</v>
      </c>
      <c r="B261" s="149" t="s">
        <v>1427</v>
      </c>
      <c r="C261" s="150">
        <v>0</v>
      </c>
      <c r="D261" s="150">
        <v>0</v>
      </c>
      <c r="E261" s="150">
        <v>0</v>
      </c>
    </row>
    <row r="262" spans="1:5" hidden="1">
      <c r="A262" s="148" t="s">
        <v>1143</v>
      </c>
      <c r="B262" s="149" t="s">
        <v>1428</v>
      </c>
      <c r="C262" s="150">
        <v>0</v>
      </c>
      <c r="D262" s="150">
        <v>0</v>
      </c>
      <c r="E262" s="150">
        <v>0</v>
      </c>
    </row>
    <row r="263" spans="1:5" hidden="1">
      <c r="A263" s="148" t="s">
        <v>1145</v>
      </c>
      <c r="B263" s="149" t="s">
        <v>1429</v>
      </c>
      <c r="C263" s="150">
        <v>0</v>
      </c>
      <c r="D263" s="150">
        <v>0</v>
      </c>
      <c r="E263" s="150">
        <v>0</v>
      </c>
    </row>
    <row r="264" spans="1:5" hidden="1">
      <c r="A264" s="148" t="s">
        <v>1147</v>
      </c>
      <c r="B264" s="149" t="s">
        <v>1430</v>
      </c>
      <c r="C264" s="150">
        <v>0</v>
      </c>
      <c r="D264" s="150">
        <v>0</v>
      </c>
      <c r="E264" s="150">
        <v>0</v>
      </c>
    </row>
    <row r="265" spans="1:5" hidden="1">
      <c r="A265" s="148" t="s">
        <v>1149</v>
      </c>
      <c r="B265" s="149" t="s">
        <v>1431</v>
      </c>
      <c r="C265" s="150">
        <v>0</v>
      </c>
      <c r="D265" s="150">
        <v>0</v>
      </c>
      <c r="E265" s="150">
        <v>0</v>
      </c>
    </row>
    <row r="266" spans="1:5" hidden="1">
      <c r="A266" s="148" t="s">
        <v>1151</v>
      </c>
      <c r="B266" s="149" t="s">
        <v>1432</v>
      </c>
      <c r="C266" s="150">
        <v>0</v>
      </c>
      <c r="D266" s="150">
        <v>0</v>
      </c>
      <c r="E266" s="150">
        <v>0</v>
      </c>
    </row>
    <row r="267" spans="1:5" hidden="1">
      <c r="A267" s="148" t="s">
        <v>1153</v>
      </c>
      <c r="B267" s="149" t="s">
        <v>1433</v>
      </c>
      <c r="C267" s="150">
        <v>0</v>
      </c>
      <c r="D267" s="150">
        <v>0</v>
      </c>
      <c r="E267" s="150">
        <v>0</v>
      </c>
    </row>
    <row r="268" spans="1:5" hidden="1">
      <c r="A268" s="148" t="s">
        <v>1155</v>
      </c>
      <c r="B268" s="149" t="s">
        <v>1434</v>
      </c>
      <c r="C268" s="150">
        <v>0</v>
      </c>
      <c r="D268" s="150">
        <v>0</v>
      </c>
      <c r="E268" s="150">
        <v>0</v>
      </c>
    </row>
    <row r="269" spans="1:5" hidden="1">
      <c r="A269" s="148" t="s">
        <v>1157</v>
      </c>
      <c r="B269" s="149" t="s">
        <v>1435</v>
      </c>
      <c r="C269" s="150">
        <v>0</v>
      </c>
      <c r="D269" s="150">
        <v>0</v>
      </c>
      <c r="E269" s="150">
        <v>0</v>
      </c>
    </row>
    <row r="270" spans="1:5" hidden="1">
      <c r="A270" s="148" t="s">
        <v>1159</v>
      </c>
      <c r="B270" s="149" t="s">
        <v>1436</v>
      </c>
      <c r="C270" s="150">
        <v>0</v>
      </c>
      <c r="D270" s="150">
        <v>0</v>
      </c>
      <c r="E270" s="150">
        <v>0</v>
      </c>
    </row>
    <row r="271" spans="1:5" hidden="1">
      <c r="A271" s="148" t="s">
        <v>1161</v>
      </c>
      <c r="B271" s="149" t="s">
        <v>1437</v>
      </c>
      <c r="C271" s="150">
        <v>0</v>
      </c>
      <c r="D271" s="150">
        <v>0</v>
      </c>
      <c r="E271" s="150">
        <v>0</v>
      </c>
    </row>
    <row r="272" spans="1:5" hidden="1">
      <c r="A272" s="148" t="s">
        <v>1163</v>
      </c>
      <c r="B272" s="149" t="s">
        <v>1438</v>
      </c>
      <c r="C272" s="150">
        <v>0</v>
      </c>
      <c r="D272" s="150">
        <v>0</v>
      </c>
      <c r="E272" s="150">
        <v>0</v>
      </c>
    </row>
    <row r="273" spans="1:5" hidden="1">
      <c r="A273" s="148" t="s">
        <v>1165</v>
      </c>
      <c r="B273" s="149" t="s">
        <v>1439</v>
      </c>
      <c r="C273" s="150">
        <v>0</v>
      </c>
      <c r="D273" s="150">
        <v>0</v>
      </c>
      <c r="E273" s="150">
        <v>0</v>
      </c>
    </row>
    <row r="274" spans="1:5">
      <c r="A274" s="151" t="s">
        <v>1167</v>
      </c>
      <c r="B274" s="152" t="s">
        <v>1440</v>
      </c>
      <c r="C274" s="153">
        <v>1463</v>
      </c>
      <c r="D274" s="153">
        <v>0</v>
      </c>
      <c r="E274" s="153">
        <v>1463</v>
      </c>
    </row>
    <row r="275" spans="1:5">
      <c r="A275" s="151" t="s">
        <v>1169</v>
      </c>
      <c r="B275" s="152" t="s">
        <v>1441</v>
      </c>
      <c r="C275" s="153">
        <v>396798</v>
      </c>
      <c r="D275" s="153">
        <v>0</v>
      </c>
      <c r="E275" s="153">
        <v>396798</v>
      </c>
    </row>
  </sheetData>
  <mergeCells count="1">
    <mergeCell ref="A2:E2"/>
  </mergeCells>
  <pageMargins left="0.74803149606299213" right="0.74803149606299213" top="0.98425196850393704" bottom="0.98425196850393704" header="0.51181102362204722" footer="0.51181102362204722"/>
  <pageSetup scale="50" orientation="portrait" horizontalDpi="300" verticalDpi="300" r:id="rId1"/>
  <headerFooter alignWithMargins="0">
    <oddHeader>&amp;C&amp;L&amp;RÉrték típus: Ezer Forint</oddHeader>
    <oddFooter>&amp;C&amp;LAdatellenőrző kód: -48-4e39744730164769-356a-3745223d-2621434&amp;R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14</vt:i4>
      </vt:variant>
    </vt:vector>
  </HeadingPairs>
  <TitlesOfParts>
    <vt:vector size="14" baseType="lpstr">
      <vt:lpstr>Önkormányzat</vt:lpstr>
      <vt:lpstr>Közös Hivatal</vt:lpstr>
      <vt:lpstr>Művelődési Ház</vt:lpstr>
      <vt:lpstr>Közvetett támogatás</vt:lpstr>
      <vt:lpstr>működési-felh. mérleg</vt:lpstr>
      <vt:lpstr>Vagyon bont.forg.kép.sz. </vt:lpstr>
      <vt:lpstr>Fedlap</vt:lpstr>
      <vt:lpstr>költségvetési kiadások</vt:lpstr>
      <vt:lpstr>költségvetési bevételek</vt:lpstr>
      <vt:lpstr>Finanszírozási kiadások</vt:lpstr>
      <vt:lpstr>Finanszírozási bevételek</vt:lpstr>
      <vt:lpstr>Konszolidált mérleg</vt:lpstr>
      <vt:lpstr>Konszolidált eredménykimutatás</vt:lpstr>
      <vt:lpstr>Záradék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Szabó Zsoltné</dc:creator>
  <cp:lastModifiedBy>Felhasznalo</cp:lastModifiedBy>
  <cp:lastPrinted>2015-04-22T07:32:51Z</cp:lastPrinted>
  <dcterms:created xsi:type="dcterms:W3CDTF">2015-04-13T09:29:20Z</dcterms:created>
  <dcterms:modified xsi:type="dcterms:W3CDTF">2015-04-29T07:49:39Z</dcterms:modified>
</cp:coreProperties>
</file>