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önök\2018\"/>
    </mc:Choice>
  </mc:AlternateContent>
  <xr:revisionPtr revIDLastSave="0" documentId="13_ncr:1_{3546C718-FCC7-45F5-8DD1-5313110E7ECB}" xr6:coauthVersionLast="40" xr6:coauthVersionMax="40" xr10:uidLastSave="{00000000-0000-0000-0000-000000000000}"/>
  <bookViews>
    <workbookView xWindow="0" yWindow="0" windowWidth="21570" windowHeight="7980" firstSheet="14" activeTab="22" xr2:uid="{48B14357-E5B2-46EE-A373-8607B45D64CD}"/>
  </bookViews>
  <sheets>
    <sheet name="1. melléklet" sheetId="1" r:id="rId1"/>
    <sheet name="2. melléklet" sheetId="2" r:id="rId2"/>
    <sheet name="2.1 melléklet" sheetId="3" r:id="rId3"/>
    <sheet name="3. melléklet" sheetId="4" r:id="rId4"/>
    <sheet name="3.1 melléklet" sheetId="6" r:id="rId5"/>
    <sheet name="4. melléklet" sheetId="5" r:id="rId6"/>
    <sheet name="5. melléklet" sheetId="7" r:id="rId7"/>
    <sheet name="6.melléklet" sheetId="8" r:id="rId8"/>
    <sheet name="6.1 melléklet" sheetId="9" r:id="rId9"/>
    <sheet name="7. melléklet" sheetId="10" r:id="rId10"/>
    <sheet name="7.1 melléklet" sheetId="11" r:id="rId11"/>
    <sheet name="8. melléklet" sheetId="12" r:id="rId12"/>
    <sheet name="9. melléklet" sheetId="13" r:id="rId13"/>
    <sheet name="10. melléklet" sheetId="14" r:id="rId14"/>
    <sheet name="11. melléklet" sheetId="15" r:id="rId15"/>
    <sheet name="12.melléklet" sheetId="16" r:id="rId16"/>
    <sheet name="12.1 melléklet" sheetId="17" r:id="rId17"/>
    <sheet name="13. melléklet" sheetId="18" r:id="rId18"/>
    <sheet name="14. melléklet" sheetId="19" r:id="rId19"/>
    <sheet name="14.1 melléklet" sheetId="20" r:id="rId20"/>
    <sheet name="15. melléklet" sheetId="21" r:id="rId21"/>
    <sheet name="16. melléklet" sheetId="22" r:id="rId22"/>
    <sheet name="17.melléklet" sheetId="23" r:id="rId2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23" l="1"/>
  <c r="B35" i="23"/>
  <c r="B44" i="23" s="1"/>
  <c r="C27" i="23"/>
  <c r="B27" i="23"/>
  <c r="B45" i="23" s="1"/>
  <c r="B15" i="23"/>
  <c r="D19" i="22"/>
  <c r="C19" i="22"/>
  <c r="B19" i="22"/>
  <c r="D10" i="22"/>
  <c r="D24" i="22" s="1"/>
  <c r="C10" i="22"/>
  <c r="C24" i="22" s="1"/>
  <c r="B10" i="22"/>
  <c r="B24" i="22" s="1"/>
  <c r="D23" i="21"/>
  <c r="G25" i="20"/>
  <c r="E24" i="20"/>
  <c r="G24" i="20" s="1"/>
  <c r="D24" i="20"/>
  <c r="F24" i="20" s="1"/>
  <c r="G23" i="20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E25" i="19"/>
  <c r="D25" i="19"/>
  <c r="G25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N15" i="17"/>
  <c r="M15" i="17"/>
  <c r="L15" i="17"/>
  <c r="K15" i="17"/>
  <c r="J15" i="17"/>
  <c r="I15" i="17"/>
  <c r="H15" i="17"/>
  <c r="G15" i="17"/>
  <c r="F15" i="17"/>
  <c r="E15" i="17"/>
  <c r="D15" i="17"/>
  <c r="C15" i="17"/>
  <c r="O14" i="17"/>
  <c r="O13" i="17"/>
  <c r="O12" i="17"/>
  <c r="O11" i="17"/>
  <c r="O15" i="17" s="1"/>
  <c r="N9" i="17"/>
  <c r="M9" i="17"/>
  <c r="L9" i="17"/>
  <c r="K9" i="17"/>
  <c r="J9" i="17"/>
  <c r="I9" i="17"/>
  <c r="H9" i="17"/>
  <c r="G9" i="17"/>
  <c r="F9" i="17"/>
  <c r="E9" i="17"/>
  <c r="D9" i="17"/>
  <c r="C9" i="17"/>
  <c r="O9" i="17" s="1"/>
  <c r="O8" i="17"/>
  <c r="O7" i="17"/>
  <c r="O6" i="17"/>
  <c r="N27" i="16"/>
  <c r="M27" i="16"/>
  <c r="L27" i="16"/>
  <c r="K27" i="16"/>
  <c r="J27" i="16"/>
  <c r="I27" i="16"/>
  <c r="H27" i="16"/>
  <c r="G27" i="16"/>
  <c r="F27" i="16"/>
  <c r="E27" i="16"/>
  <c r="D27" i="16"/>
  <c r="C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27" i="16" s="1"/>
  <c r="O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O12" i="16"/>
  <c r="O11" i="16"/>
  <c r="O10" i="16"/>
  <c r="O9" i="16"/>
  <c r="O8" i="16"/>
  <c r="O7" i="16"/>
  <c r="O6" i="16"/>
  <c r="O13" i="16" s="1"/>
  <c r="R30" i="15"/>
  <c r="Q30" i="15"/>
  <c r="P30" i="15"/>
  <c r="K30" i="15"/>
  <c r="J30" i="15"/>
  <c r="I30" i="15"/>
  <c r="R16" i="15"/>
  <c r="Q16" i="15"/>
  <c r="P16" i="15"/>
  <c r="K16" i="15"/>
  <c r="J16" i="15"/>
  <c r="I16" i="15"/>
  <c r="I14" i="14"/>
  <c r="I10" i="14"/>
  <c r="I18" i="14" s="1"/>
  <c r="F18" i="13"/>
  <c r="B17" i="12"/>
  <c r="B12" i="12"/>
  <c r="B11" i="12" s="1"/>
  <c r="B24" i="12" s="1"/>
  <c r="K16" i="11"/>
  <c r="J16" i="11"/>
  <c r="I16" i="11"/>
  <c r="H16" i="11"/>
  <c r="F16" i="11"/>
  <c r="E16" i="11"/>
  <c r="D16" i="11"/>
  <c r="C16" i="11"/>
  <c r="G15" i="11"/>
  <c r="G14" i="11"/>
  <c r="G13" i="11"/>
  <c r="G12" i="11"/>
  <c r="G16" i="11" s="1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F9" i="9"/>
  <c r="F16" i="9" s="1"/>
  <c r="J13" i="8"/>
  <c r="I13" i="8"/>
  <c r="H13" i="8"/>
  <c r="C17" i="7"/>
  <c r="F16" i="6"/>
  <c r="E16" i="6"/>
  <c r="D16" i="6"/>
  <c r="C16" i="6"/>
  <c r="J13" i="6"/>
  <c r="J16" i="6" s="1"/>
  <c r="C41" i="5"/>
  <c r="E32" i="5"/>
  <c r="D32" i="5"/>
  <c r="D41" i="5" s="1"/>
  <c r="C32" i="5"/>
  <c r="E23" i="5"/>
  <c r="C23" i="5"/>
  <c r="E11" i="5"/>
  <c r="E41" i="5" s="1"/>
  <c r="C11" i="5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J62" i="2" l="1"/>
  <c r="I62" i="2"/>
  <c r="H62" i="2"/>
  <c r="G62" i="2"/>
  <c r="F62" i="2"/>
  <c r="E62" i="2"/>
  <c r="D62" i="2"/>
  <c r="C62" i="2"/>
  <c r="B62" i="2"/>
  <c r="M59" i="2"/>
  <c r="L59" i="2"/>
  <c r="K59" i="2"/>
  <c r="M58" i="2"/>
  <c r="L58" i="2"/>
  <c r="K58" i="2"/>
  <c r="M57" i="2"/>
  <c r="L57" i="2"/>
  <c r="L62" i="2" s="1"/>
  <c r="K57" i="2"/>
  <c r="M55" i="2"/>
  <c r="M62" i="2" s="1"/>
  <c r="L55" i="2"/>
  <c r="K55" i="2"/>
  <c r="K62" i="2" s="1"/>
  <c r="J54" i="2"/>
  <c r="J63" i="2" s="1"/>
  <c r="I54" i="2"/>
  <c r="I63" i="2" s="1"/>
  <c r="H54" i="2"/>
  <c r="H63" i="2" s="1"/>
  <c r="G54" i="2"/>
  <c r="G63" i="2" s="1"/>
  <c r="F54" i="2"/>
  <c r="F63" i="2" s="1"/>
  <c r="E54" i="2"/>
  <c r="E63" i="2" s="1"/>
  <c r="D54" i="2"/>
  <c r="D63" i="2" s="1"/>
  <c r="C54" i="2"/>
  <c r="C63" i="2" s="1"/>
  <c r="B54" i="2"/>
  <c r="B63" i="2" s="1"/>
  <c r="M50" i="2"/>
  <c r="L50" i="2"/>
  <c r="M49" i="2"/>
  <c r="L49" i="2"/>
  <c r="M48" i="2"/>
  <c r="L48" i="2"/>
  <c r="K48" i="2"/>
  <c r="M47" i="2"/>
  <c r="L47" i="2"/>
  <c r="K47" i="2"/>
  <c r="M46" i="2"/>
  <c r="L46" i="2"/>
  <c r="L54" i="2" s="1"/>
  <c r="L63" i="2" s="1"/>
  <c r="K46" i="2"/>
  <c r="M45" i="2"/>
  <c r="L45" i="2"/>
  <c r="M44" i="2"/>
  <c r="L44" i="2"/>
  <c r="M43" i="2"/>
  <c r="L43" i="2"/>
  <c r="M42" i="2"/>
  <c r="L42" i="2"/>
  <c r="M41" i="2"/>
  <c r="L41" i="2"/>
  <c r="M40" i="2"/>
  <c r="M54" i="2" s="1"/>
  <c r="M63" i="2" s="1"/>
  <c r="L40" i="2"/>
  <c r="K40" i="2"/>
  <c r="K54" i="2" s="1"/>
  <c r="K63" i="2" s="1"/>
  <c r="J34" i="2"/>
  <c r="I34" i="2"/>
  <c r="H34" i="2"/>
  <c r="F34" i="2"/>
  <c r="D34" i="2"/>
  <c r="G32" i="2"/>
  <c r="F32" i="2"/>
  <c r="E32" i="2"/>
  <c r="L31" i="2"/>
  <c r="K31" i="2"/>
  <c r="M31" i="2" s="1"/>
  <c r="L30" i="2"/>
  <c r="K30" i="2"/>
  <c r="M30" i="2" s="1"/>
  <c r="L29" i="2"/>
  <c r="K29" i="2"/>
  <c r="M29" i="2" s="1"/>
  <c r="L28" i="2"/>
  <c r="K28" i="2"/>
  <c r="M28" i="2" s="1"/>
  <c r="L27" i="2"/>
  <c r="K27" i="2"/>
  <c r="M27" i="2" s="1"/>
  <c r="L26" i="2"/>
  <c r="K26" i="2"/>
  <c r="M26" i="2" s="1"/>
  <c r="L25" i="2"/>
  <c r="L32" i="2" s="1"/>
  <c r="K25" i="2"/>
  <c r="K32" i="2" s="1"/>
  <c r="G24" i="2"/>
  <c r="G34" i="2" s="1"/>
  <c r="D24" i="2"/>
  <c r="C24" i="2"/>
  <c r="C34" i="2" s="1"/>
  <c r="L23" i="2"/>
  <c r="K23" i="2"/>
  <c r="M23" i="2" s="1"/>
  <c r="L22" i="2"/>
  <c r="K22" i="2"/>
  <c r="M22" i="2" s="1"/>
  <c r="L21" i="2"/>
  <c r="K21" i="2"/>
  <c r="M21" i="2" s="1"/>
  <c r="L20" i="2"/>
  <c r="K20" i="2"/>
  <c r="M20" i="2" s="1"/>
  <c r="L19" i="2"/>
  <c r="K19" i="2"/>
  <c r="M19" i="2" s="1"/>
  <c r="L18" i="2"/>
  <c r="K18" i="2"/>
  <c r="M18" i="2" s="1"/>
  <c r="L17" i="2"/>
  <c r="K17" i="2"/>
  <c r="M17" i="2" s="1"/>
  <c r="E17" i="2"/>
  <c r="L16" i="2"/>
  <c r="K16" i="2"/>
  <c r="M16" i="2" s="1"/>
  <c r="L15" i="2"/>
  <c r="K15" i="2"/>
  <c r="M15" i="2" s="1"/>
  <c r="L14" i="2"/>
  <c r="K14" i="2"/>
  <c r="M14" i="2" s="1"/>
  <c r="L13" i="2"/>
  <c r="E13" i="2"/>
  <c r="E24" i="2" s="1"/>
  <c r="E34" i="2" s="1"/>
  <c r="B13" i="2"/>
  <c r="B24" i="2" s="1"/>
  <c r="B34" i="2" s="1"/>
  <c r="L12" i="2"/>
  <c r="K12" i="2"/>
  <c r="M12" i="2" s="1"/>
  <c r="L11" i="2"/>
  <c r="K11" i="2"/>
  <c r="M11" i="2" s="1"/>
  <c r="L10" i="2"/>
  <c r="K10" i="2"/>
  <c r="L9" i="2"/>
  <c r="L24" i="2" s="1"/>
  <c r="L34" i="2" s="1"/>
  <c r="K9" i="2"/>
  <c r="M9" i="2" s="1"/>
  <c r="N23" i="1"/>
  <c r="M23" i="1"/>
  <c r="M30" i="1" s="1"/>
  <c r="L23" i="1"/>
  <c r="F22" i="1"/>
  <c r="F30" i="1" s="1"/>
  <c r="E22" i="1"/>
  <c r="C22" i="1"/>
  <c r="C30" i="1" s="1"/>
  <c r="F20" i="1"/>
  <c r="E20" i="1"/>
  <c r="C20" i="1"/>
  <c r="N18" i="1"/>
  <c r="M18" i="1"/>
  <c r="L18" i="1"/>
  <c r="F15" i="1"/>
  <c r="E15" i="1"/>
  <c r="C15" i="1"/>
  <c r="N14" i="1"/>
  <c r="N30" i="1" s="1"/>
  <c r="M14" i="1"/>
  <c r="L14" i="1"/>
  <c r="L30" i="1" s="1"/>
  <c r="F10" i="1"/>
  <c r="E10" i="1"/>
  <c r="E30" i="1" s="1"/>
  <c r="C10" i="1"/>
  <c r="M10" i="2" l="1"/>
  <c r="M24" i="2" s="1"/>
  <c r="M34" i="2" s="1"/>
  <c r="K13" i="2"/>
  <c r="M13" i="2" s="1"/>
  <c r="M25" i="2"/>
  <c r="M32" i="2" s="1"/>
  <c r="K24" i="2" l="1"/>
  <c r="K34" i="2" s="1"/>
</calcChain>
</file>

<file path=xl/sharedStrings.xml><?xml version="1.0" encoding="utf-8"?>
<sst xmlns="http://schemas.openxmlformats.org/spreadsheetml/2006/main" count="718" uniqueCount="407">
  <si>
    <t>1. számú melléklet</t>
  </si>
  <si>
    <t xml:space="preserve">                         2004. I. FÉLÉVI EGYSÉGES PÉNZALAP ÖSSZEVONT MÉRLEGE</t>
  </si>
  <si>
    <t>RÖNÖK KÖZSÉG  ÖNKORMÁNYZATA</t>
  </si>
  <si>
    <t>ADATOK:ezer forintban</t>
  </si>
  <si>
    <t>BEVÉTELEK</t>
  </si>
  <si>
    <t>KIADÁSOK</t>
  </si>
  <si>
    <t>MEGNEVEZÉS</t>
  </si>
  <si>
    <t>ER</t>
  </si>
  <si>
    <t>MÓD</t>
  </si>
  <si>
    <t>Önkormányzatok  működési támogatása</t>
  </si>
  <si>
    <t>Müködési kiadások</t>
  </si>
  <si>
    <t>Közhatalmi bevételek:</t>
  </si>
  <si>
    <t>Személyi juttatások</t>
  </si>
  <si>
    <t>- iparűzési adó</t>
  </si>
  <si>
    <t>Munkaadókat terhelő járulékok</t>
  </si>
  <si>
    <t>- gépjárműadó</t>
  </si>
  <si>
    <t>Dologi kiadások</t>
  </si>
  <si>
    <t>- talajterhelési díj</t>
  </si>
  <si>
    <t>Ellátottak pénzbeli juttatásai</t>
  </si>
  <si>
    <t>- késedelmi és önellenőrzési pótlék</t>
  </si>
  <si>
    <t>Egyéb működési célú támoatások ÁHT-n belülre:</t>
  </si>
  <si>
    <t>működési célú tám.ért.bev.ÁHT-n belülről:</t>
  </si>
  <si>
    <t>- önkormányzatnak</t>
  </si>
  <si>
    <t>- fejezettől</t>
  </si>
  <si>
    <t>- társulásnak</t>
  </si>
  <si>
    <t>- elkülönített állami pénzügyi alapoktól</t>
  </si>
  <si>
    <t xml:space="preserve"> -KÖHI</t>
  </si>
  <si>
    <t>Működési bevétel</t>
  </si>
  <si>
    <t>Egyéb működési célú támogatások ÁHT-n kívülre:</t>
  </si>
  <si>
    <t>Ingatlan értékesítés</t>
  </si>
  <si>
    <t>- civil szervezetnek</t>
  </si>
  <si>
    <t>Felhalmozási c.p.átvétel ÁHT-n belülről</t>
  </si>
  <si>
    <t xml:space="preserve"> -háztartásoknak</t>
  </si>
  <si>
    <t xml:space="preserve"> - fejezettől</t>
  </si>
  <si>
    <t>Felügyelet alá tartozó költségvetési szerv támogatása</t>
  </si>
  <si>
    <t>Pénzmaradvány</t>
  </si>
  <si>
    <t>Tartalék</t>
  </si>
  <si>
    <t xml:space="preserve"> -működési</t>
  </si>
  <si>
    <t>Felhalmozási p.átad.ÁHT-n belülre</t>
  </si>
  <si>
    <t xml:space="preserve"> -felhalmozási</t>
  </si>
  <si>
    <t xml:space="preserve"> -Kistérség</t>
  </si>
  <si>
    <t>Beruházás</t>
  </si>
  <si>
    <t>Felújítás</t>
  </si>
  <si>
    <t>Elvonások, befizetések</t>
  </si>
  <si>
    <t>ÁHT-n belüli megelőlegezések visszafizetése</t>
  </si>
  <si>
    <t>Összesen:</t>
  </si>
  <si>
    <t>2018. ÉVI PÉNZFORGALMI  MÉRLEG</t>
  </si>
  <si>
    <t>2. számú melléklet</t>
  </si>
  <si>
    <t>RÖNÖK KÖZSÉG ÖNKORMÁNYZAT</t>
  </si>
  <si>
    <t>adatok ezer Ft-ban</t>
  </si>
  <si>
    <t>KÖTELEZŐ FELADAT</t>
  </si>
  <si>
    <t>ÖNKÉNT VÁLL. FELADAT</t>
  </si>
  <si>
    <t>ÁLLAMIG. FELADAT</t>
  </si>
  <si>
    <t>ÖSSZESEN</t>
  </si>
  <si>
    <t>Egyéb működési célú támogatások ÁHT-n belülre:</t>
  </si>
  <si>
    <t>- önkormányzatoknak</t>
  </si>
  <si>
    <t>Egyéb működési célú támogatás ÁHT-n kívülre:</t>
  </si>
  <si>
    <t>- civil szervezeteknek</t>
  </si>
  <si>
    <t>Elvonások,befizetések</t>
  </si>
  <si>
    <t>Államháztartáson belüli megelőlegezések visszafizetése</t>
  </si>
  <si>
    <t>MŰKÖDÉSI KÖLTSÉGVETÉS ÖSSZESEN:</t>
  </si>
  <si>
    <t>Felhalmozási p.átad.ÁHT-n kívülre</t>
  </si>
  <si>
    <t xml:space="preserve"> - vállalkozásnak</t>
  </si>
  <si>
    <t>Felhalmozási p.átadás ÁHT-n belülre</t>
  </si>
  <si>
    <t xml:space="preserve"> - Kistérség</t>
  </si>
  <si>
    <t>FELHALMOZÁSI KÖLTSÉGVETÉS ÖSSZESEN:</t>
  </si>
  <si>
    <t>KIADÁSOK MINDÖSSZESEN:</t>
  </si>
  <si>
    <t>ÁLLAMIG.FELADAT</t>
  </si>
  <si>
    <t>Önkormányzatok működési támogatása</t>
  </si>
  <si>
    <t>Egyéb működési célú támogatás értékű bevétel ÁHT-n b.</t>
  </si>
  <si>
    <t>Felhalmozási célú pénzeszköz átvétel ÁHT-n belülről</t>
  </si>
  <si>
    <t xml:space="preserve"> -fejzettől</t>
  </si>
  <si>
    <t>Ingatlan értékesítések</t>
  </si>
  <si>
    <t>FELHALMOZÁS KÖLTSÉGVETÉS ÖSSZESEN:</t>
  </si>
  <si>
    <t>BEVÉTELEK MINDÖSSZESEN:</t>
  </si>
  <si>
    <t>3. számú melléklet</t>
  </si>
  <si>
    <t>2018. év</t>
  </si>
  <si>
    <t>Kormányzati funkciók</t>
  </si>
  <si>
    <t>ÖSSZES BEVÉTEL</t>
  </si>
  <si>
    <t>FELHALMOZÁSI BEVÉTEL</t>
  </si>
  <si>
    <t>MŰKÖDÉSI BEVÉTEL</t>
  </si>
  <si>
    <t>Egyéb felh.célú ÁHT-n belülről</t>
  </si>
  <si>
    <t>pénzmaradvány</t>
  </si>
  <si>
    <t>Egyéb felh.ÁHT-n kív.</t>
  </si>
  <si>
    <t>Intézményi műk.bev.</t>
  </si>
  <si>
    <t>Egyéb műk.bev.ÁHT-n bel.</t>
  </si>
  <si>
    <t>Önkormányzatok műk.tám.</t>
  </si>
  <si>
    <t>Közhatalmi bevételek</t>
  </si>
  <si>
    <t>018010.Önkorm.elsz.közp.ktgvetéssel</t>
  </si>
  <si>
    <t>900020.Önkorm.funkc.nem sor.bev.ÁHT-nk</t>
  </si>
  <si>
    <t>041233.Hosszabb időtartamú közfogl.</t>
  </si>
  <si>
    <t>104051.Gyermekvéd.pénzb.és term.ell.</t>
  </si>
  <si>
    <t>082091.Közművelődési tevékenység</t>
  </si>
  <si>
    <t>013350.Önkorm.vagyonnal való gazd.</t>
  </si>
  <si>
    <t>018030.Támogatási célú fin.műveletek</t>
  </si>
  <si>
    <t>011130.Önkorm.ig.tev.</t>
  </si>
  <si>
    <t>ÖSSZESEN:</t>
  </si>
  <si>
    <t>RÖNÖK KÖZSÉG ÖNKORMÁNYZAT BEVÉTELEI KORMÁNYZATI FUNKCIÓKÉNT</t>
  </si>
  <si>
    <t xml:space="preserve"> BEVÉTELEINEK ÉS KIADÁSAINAK MEGOSZTÁSA FELADATONKÉNT 2018. ÉVBEN</t>
  </si>
  <si>
    <t>4. számú melléklet</t>
  </si>
  <si>
    <t>RÖNÖK KÖZSÉG ÖNKORMÁNYZATA</t>
  </si>
  <si>
    <t>adatok forintban</t>
  </si>
  <si>
    <t>Megnevezés</t>
  </si>
  <si>
    <t>ELŐIRÁNYZAT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</si>
  <si>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</si>
  <si>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</si>
  <si>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</si>
  <si>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</si>
  <si>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</si>
  <si>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</si>
  <si>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</si>
  <si>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Lakott külterülettel kapcsolatos feladatok</t>
  </si>
  <si>
    <t>Üdülőhelyi feladatok támogatása</t>
  </si>
  <si>
    <t>Könyvtári és közművelődési feladatok támogatása</t>
  </si>
  <si>
    <t>3. SZÁMÚ MELLÉKLET ÖSSZESEN:</t>
  </si>
  <si>
    <t>TELEPÜLÉSI ÖNKORMÁNYZATOK EGYES KÖZNEVELÉSI ÉS GYERMEKÉTKEZTETÉSI FELADATAINAK</t>
  </si>
  <si>
    <t>TÁMOGATÁSA</t>
  </si>
  <si>
    <t>Köznevelési feladatok támogatása</t>
  </si>
  <si>
    <t>Óvodapedagógusok elismert létszáma</t>
  </si>
  <si>
    <t>Nevelők munkáját közvetlen segítők támogatás</t>
  </si>
  <si>
    <t>Pótlolagos összeg bértámogatáshoz</t>
  </si>
  <si>
    <t>Óvodaműködtetési támogatás</t>
  </si>
  <si>
    <t>Óvodapedagógusok minősítése</t>
  </si>
  <si>
    <t>TELEPÜLÉSI ÖNKORM. SZOC. ÉS GYERM.FEL. TÁMOGATÁSA</t>
  </si>
  <si>
    <t>Falugondnoki vagy tanyagondnoki szolgáltatás összesen</t>
  </si>
  <si>
    <t>Hozzájárulás pénzbeli szociális ellátásokhoz</t>
  </si>
  <si>
    <t>Szociális étkeztetés</t>
  </si>
  <si>
    <t>Gyermekétkeztetés bértámogatása</t>
  </si>
  <si>
    <t>Gyermekétkeztetés üzemeltetési támogatása</t>
  </si>
  <si>
    <t>Rászoruló gyerekek szünidei étkeztetése</t>
  </si>
  <si>
    <t>Szociális ágazati pótlék</t>
  </si>
  <si>
    <t>Működési célú költségvetési támogatások és kiegészítő támogatások</t>
  </si>
  <si>
    <t xml:space="preserve">2018. ÉVI KÖZPONTI KÖLTSÉGVETÉSI TÁMOGATÁSAI </t>
  </si>
  <si>
    <t>2.1. számú melléklet</t>
  </si>
  <si>
    <t>RÖNÖKI KEREKERDŐ ÓVODA</t>
  </si>
  <si>
    <t>BEVÉTELEINEK ÉS KIADÁSAINAK MEGOSZTÁSA FELADATONKÉNT 2018. ÉVBEN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</si>
  <si>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</si>
  <si>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</si>
  <si>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</si>
  <si>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</si>
  <si>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</si>
  <si>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</si>
  <si>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</si>
  <si>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</si>
  <si>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KÖTELEZŐ</t>
  </si>
  <si>
    <t>ÁLLAMIGAZGTÁSI</t>
  </si>
  <si>
    <t>ÁLLAMI TÁMOGATÁS NORMATÍVA</t>
  </si>
  <si>
    <t>IRÁNYÍTÓ SZERVTŐL KAPOTT MŰKÖDÉSI C. TÁMOGATÁS</t>
  </si>
  <si>
    <t>PÉNZMARADVÁNY</t>
  </si>
  <si>
    <t>ELLÁTÁSI DÍJAK</t>
  </si>
  <si>
    <t>3.1. számú melléklet</t>
  </si>
  <si>
    <t>KIMUTATÁS A RÖNÖKI KEREKERDŐ  ÓVODÁHOZ TARTOZÓ KORMÁNYZATI FUNKCIÓK BEVÉTELEIRŐL</t>
  </si>
  <si>
    <t>2018. ÉV</t>
  </si>
  <si>
    <t>ezer Ft-ban</t>
  </si>
  <si>
    <t>KORMÁNYZATI FUNKCIÓK</t>
  </si>
  <si>
    <t>Intézményi működési</t>
  </si>
  <si>
    <t>Irányító szervtől</t>
  </si>
  <si>
    <t>Állami támogatás</t>
  </si>
  <si>
    <t>Pénzmaradv.</t>
  </si>
  <si>
    <t>Összes</t>
  </si>
  <si>
    <t>bevétel</t>
  </si>
  <si>
    <t>kapott finanszírozás</t>
  </si>
  <si>
    <t>018030. Támogatási célú finanszírozási műveletek</t>
  </si>
  <si>
    <t xml:space="preserve">5. számú melléklet </t>
  </si>
  <si>
    <t>RÖNÖK KÖZSÉG ÖNKORMÁNYZAT 2018. ÉVI ADÓBEVÉTELEI</t>
  </si>
  <si>
    <t>ezer forintban</t>
  </si>
  <si>
    <t>ÖSSZEG</t>
  </si>
  <si>
    <t>Iparűzési adó</t>
  </si>
  <si>
    <t>Gépjárműadó</t>
  </si>
  <si>
    <t>Talajterhelési díj</t>
  </si>
  <si>
    <t>Késedelmi és önellenőrzési pótlék</t>
  </si>
  <si>
    <t>ADÓ ÖSSZESEN:</t>
  </si>
  <si>
    <t>RÖNÖK KÖZSÉG ÖNKORMÁNYZAT MÓDOSÍTOTT</t>
  </si>
  <si>
    <t>MŰKÖDÉSRE ÁTVETT PÉNZESZKÖZ ÉS TÁMOGATÁSÉRTÉKŰ MŰKÖDÉSI BEVÉTELEI</t>
  </si>
  <si>
    <t>2018. évre</t>
  </si>
  <si>
    <t>TÁMOGATÁSÉRTÉKŰ MŰKÖDÉSI BEVÉTEL:</t>
  </si>
  <si>
    <t xml:space="preserve"> - fejezeti előirányzattól</t>
  </si>
  <si>
    <t>6. számú melléklet</t>
  </si>
  <si>
    <t>6.1. számú melléklet</t>
  </si>
  <si>
    <t>Rönök Község Önkormányzat</t>
  </si>
  <si>
    <t>Felhalmozásra átvett pénzeszközök, támogatásértékű</t>
  </si>
  <si>
    <t>felhalmozási bevételei 2018. évre</t>
  </si>
  <si>
    <t>Összeg</t>
  </si>
  <si>
    <t>Felhalmozási célú p.átv.ÁHT-n belülről</t>
  </si>
  <si>
    <t xml:space="preserve"> - fejezettől Emberi Erőforrások Min. -templom</t>
  </si>
  <si>
    <t>Felhalmozási célú p.átv.ÁHT-n kívülről</t>
  </si>
  <si>
    <t>Önkormányzatok felhalmoizási támogatása</t>
  </si>
  <si>
    <t>Összesen</t>
  </si>
  <si>
    <t>Összes  kiadás</t>
  </si>
  <si>
    <t>FELHALMOZÁSI KIADÁSOK</t>
  </si>
  <si>
    <t>MŰKÖDÉSI KIADÁSOK</t>
  </si>
  <si>
    <t>Intézmény finansz.</t>
  </si>
  <si>
    <t>ÁHT-n belüli megel.visszafiz.</t>
  </si>
  <si>
    <t>Beruházás,felújítás</t>
  </si>
  <si>
    <t>Felhalm.p.át.ÁHT-n kív.</t>
  </si>
  <si>
    <t>Egyéb fel.c.t.ÁHT-n bel.</t>
  </si>
  <si>
    <t>Szociális hozzáj.adó</t>
  </si>
  <si>
    <t>Egyéb műk.c.t.ÁHT-n b.</t>
  </si>
  <si>
    <t>Egyéb műk.c.t.ÁHT-n k.</t>
  </si>
  <si>
    <t>Ellátottak pénzb.jutt.</t>
  </si>
  <si>
    <t>018010. Önkorm.elszám.ktgvetéssel</t>
  </si>
  <si>
    <t>045160.Közutak,hidak,alagutak üz.fenntart.</t>
  </si>
  <si>
    <t>064010. Közvilágítás</t>
  </si>
  <si>
    <t>041233. Hosszabb időtartamú közfoglalk.</t>
  </si>
  <si>
    <t>011130. Önkorm. És önkorm.hiv.jogalk.és ált</t>
  </si>
  <si>
    <t>072111. Háziorvosi alapellátás</t>
  </si>
  <si>
    <t>051030. szemétszállítás</t>
  </si>
  <si>
    <t>104051. Gyermekvédelmi pénzbeli és term.el</t>
  </si>
  <si>
    <t>106020. Lakásfenntartással, lakhatással ö.el.</t>
  </si>
  <si>
    <t>107060. Egyéb szoc.pénzb.és term.ell.</t>
  </si>
  <si>
    <t>094260.Bursa</t>
  </si>
  <si>
    <t>103010. Elhunyt személyek hátr.pénzb.ell.</t>
  </si>
  <si>
    <t>082044. Könyvtári szolgáltatások</t>
  </si>
  <si>
    <t>082091. Közművelődés-köz.és társ.részv.fej.</t>
  </si>
  <si>
    <t>081030. Sportlétesítmények műk.és fejleszt.</t>
  </si>
  <si>
    <t>013320. Köztemető fenntartás és műk.</t>
  </si>
  <si>
    <t>084040.Egyházak közösségi és hitéleti tev.t</t>
  </si>
  <si>
    <t>107055. Falugondnoki, tanyagondnoki szolg.</t>
  </si>
  <si>
    <t>066020. Város- és községgazd.egyéb szolg.</t>
  </si>
  <si>
    <t>084031. Civil szervezetek támogatása</t>
  </si>
  <si>
    <t>013350. Önkormányzati vagyonnal való gazd.</t>
  </si>
  <si>
    <t>018030. Támogatási célú fin.műv.</t>
  </si>
  <si>
    <t>047410. Ár- és belvízvédelemmel összefügg.t</t>
  </si>
  <si>
    <t>074031.Védőnői szolgálat</t>
  </si>
  <si>
    <t>7. számú melléklet</t>
  </si>
  <si>
    <t>Rönök Község Önkormányzat 2018. évi működési, fejlesztési kiadásai</t>
  </si>
  <si>
    <t>7.1. számú melléklet</t>
  </si>
  <si>
    <t>KIMUTATÁS A RÖNÖKI KEREKERDŐ ÓVODÁHOZ TARTOZÓ KIADÁSAI KORMÁNYZATI FUNKCIÓ SZERINT</t>
  </si>
  <si>
    <t>2018. ÉVBEN</t>
  </si>
  <si>
    <t xml:space="preserve">              ezer Ft-ban</t>
  </si>
  <si>
    <t xml:space="preserve">KORMÁNYZATI FUNKCIÓ  </t>
  </si>
  <si>
    <t>ÖSSZES</t>
  </si>
  <si>
    <t>LÉTSZÁM</t>
  </si>
  <si>
    <t>Személyi</t>
  </si>
  <si>
    <t>Szociális hozzájárul</t>
  </si>
  <si>
    <t>KIADÁS</t>
  </si>
  <si>
    <t>juttatás</t>
  </si>
  <si>
    <t>adó</t>
  </si>
  <si>
    <t>Dologi kiadás</t>
  </si>
  <si>
    <t>096015. intézményi étkeztetés</t>
  </si>
  <si>
    <t>091120. Sajátos nevelésű gyerekek</t>
  </si>
  <si>
    <t>091110. Óvodai nevelés, ell.szakmai</t>
  </si>
  <si>
    <t>091140. Óvodai nevelés, ell. Működési</t>
  </si>
  <si>
    <t>8. számú melléklet</t>
  </si>
  <si>
    <t xml:space="preserve">MŰKÖDÉSRE ÁTADOTT PÉNZESZKÖZÖK ÉS TÁMOGATÁSÉRTÉKŰ MŰKÖDÉSI  KIADÁSAI </t>
  </si>
  <si>
    <t>ÁTADOTT</t>
  </si>
  <si>
    <t xml:space="preserve">- önkormányzatnak </t>
  </si>
  <si>
    <t xml:space="preserve">         orvosi ügyelet                                                           </t>
  </si>
  <si>
    <t xml:space="preserve">         védőnői szolgálat                                                       </t>
  </si>
  <si>
    <t xml:space="preserve"> - KÖHI                                                                          </t>
  </si>
  <si>
    <t xml:space="preserve">- társulásnak </t>
  </si>
  <si>
    <t xml:space="preserve">       '- Rönöki Polgárőr Egyesület</t>
  </si>
  <si>
    <t xml:space="preserve">       '- Önkéntes Tűzoltó Egyesület Rönök</t>
  </si>
  <si>
    <t xml:space="preserve">        '- önkormányzati tagdíjak</t>
  </si>
  <si>
    <t xml:space="preserve">- Rönöki Közhasznú Egyesület </t>
  </si>
  <si>
    <t xml:space="preserve"> -háztartásoknak (Bursa)</t>
  </si>
  <si>
    <t>9. számú melléklet</t>
  </si>
  <si>
    <t>ELLÁTOTTAK PÉNZBELI JUTTATÁSAI  2018. ÉVBEN</t>
  </si>
  <si>
    <t>EREDETI ELŐIRÁNYZAT</t>
  </si>
  <si>
    <t>temetési segély</t>
  </si>
  <si>
    <t>kiegészítő gyermekvédelmi támogatás pénzb.</t>
  </si>
  <si>
    <t>köztemetés</t>
  </si>
  <si>
    <t>lakásfenntartási támogatás természetbeni</t>
  </si>
  <si>
    <t>települési támogatás természetbeli</t>
  </si>
  <si>
    <t>települési támogatás pénzbeli</t>
  </si>
  <si>
    <t>10. számú melléklet</t>
  </si>
  <si>
    <t>TÁMOGATÁSÉRTÉKŰ FELHALMOZÁSI KIADÁSAI  ÉS FELHALMOZÁSI CÉLÚ PE. ÁTADÁSAI</t>
  </si>
  <si>
    <t>KIMUTATÁSA 2018. ÉVBEN</t>
  </si>
  <si>
    <t>ezer forint</t>
  </si>
  <si>
    <t xml:space="preserve"> felhalmozási célú támogatás ÁHT-n belülre:</t>
  </si>
  <si>
    <t>- Kistérség (autó vásárlás)</t>
  </si>
  <si>
    <t>felhalmozási célú p.átadás ÁHT-n kívülre:</t>
  </si>
  <si>
    <t xml:space="preserve"> - vállalkozásnak </t>
  </si>
  <si>
    <t>MŰKÖDÉSI ÉS FELHALMOZÁSI CÉLÚ BEVÉTELI ÉS KIADÁSI ELŐIRÁNYZATOK BEMUTATÁSA MÉRLEGSZERŰEN</t>
  </si>
  <si>
    <t>MŰKÖDÉSI BEVÉTELEK:</t>
  </si>
  <si>
    <t>FELHALMOZÁSI BEVÉTELEK:</t>
  </si>
  <si>
    <t>Felhal.p.átvétel ÁHT-n bel.</t>
  </si>
  <si>
    <t>Egyéb működési célú tám.ért.bev.ÁHT-n bel.</t>
  </si>
  <si>
    <t>MŰKÖDÉSI KIADÁSOK:</t>
  </si>
  <si>
    <t>FELHALMOZÁSI KIADÁSOK:</t>
  </si>
  <si>
    <t>Felhalmozási c.p,átad.ÁHT-n bel.</t>
  </si>
  <si>
    <t>Szociális hozzájárulási adó</t>
  </si>
  <si>
    <t>Felhalmozási c.p,átad.ÁHT-n kív.</t>
  </si>
  <si>
    <t>Egyéb működési célú tám.ÁHT-n belülre</t>
  </si>
  <si>
    <t>Egyéb működési célú tám.ÁHT-n kívülre</t>
  </si>
  <si>
    <t>Ellátottak pénzbeli juttatása</t>
  </si>
  <si>
    <t>Intézmény finanszírozás</t>
  </si>
  <si>
    <t>ÁHT-n belüli megelőlegezések visszafiz.</t>
  </si>
  <si>
    <t>11. számú melléklet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</si>
  <si>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</si>
  <si>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</si>
  <si>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</si>
  <si>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</si>
  <si>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</si>
  <si>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</si>
  <si>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</si>
  <si>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</si>
  <si>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</si>
  <si>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</si>
  <si>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</si>
  <si>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</si>
  <si>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Egyéb műk.c.tám.ért.bev.ÁHT-n bel.</t>
  </si>
  <si>
    <t>Felhal.c.műk.p.átv. ÁHT-n bel</t>
  </si>
  <si>
    <t>Ingatlanértékesítés</t>
  </si>
  <si>
    <t>BEVÉTELEK ÖSSZESEN</t>
  </si>
  <si>
    <t>Egyéb műk.c.tám.ÁHT-n belülre</t>
  </si>
  <si>
    <t>Egyéb műk.célú tám.ÁHT-n kív.</t>
  </si>
  <si>
    <t>ÁHT-n belüli megelőlegezések visszafi.</t>
  </si>
  <si>
    <t>Irányító szerv által átadott támogatás</t>
  </si>
  <si>
    <t>Beruházás, Felújítás</t>
  </si>
  <si>
    <t>KIADÁSOK ÖSSZESEN:</t>
  </si>
  <si>
    <t>12.1.számú melléklet</t>
  </si>
  <si>
    <t>Rönöki Kerekerdő Óvoda 2018. évi  előirányzat-felhasználási ütemterve</t>
  </si>
  <si>
    <t>Intézményi működési bevétel</t>
  </si>
  <si>
    <t>Irányító szervtől intézmény finanszírozás</t>
  </si>
  <si>
    <t>Intézményi beruházás</t>
  </si>
  <si>
    <t>12.számú melléklet</t>
  </si>
  <si>
    <t>Rönök Község Önkormányzat 2018. évi előirányzat-felhasználási ütemterve</t>
  </si>
  <si>
    <t xml:space="preserve">RÖNÖK KÖZSÉG ÖNKORMÁNYZAT </t>
  </si>
  <si>
    <t>13. számú melléklet</t>
  </si>
  <si>
    <t>KIMUTATÁS AZ ÖNKORMÁNYZAT KÖZVETTETT TÁMOGATÁSAIRÓL</t>
  </si>
  <si>
    <t>adatok  FT-ban</t>
  </si>
  <si>
    <t>JOGCÍM</t>
  </si>
  <si>
    <t xml:space="preserve"> - Helyi adók</t>
  </si>
  <si>
    <t>Mentesség</t>
  </si>
  <si>
    <t>Kedvezmény</t>
  </si>
  <si>
    <t xml:space="preserve"> - Gépjárműadó</t>
  </si>
  <si>
    <t>adatok e FT-ban</t>
  </si>
  <si>
    <t>Nyitó</t>
  </si>
  <si>
    <t>Pénzforgalmi</t>
  </si>
  <si>
    <t>Záró</t>
  </si>
  <si>
    <t>Hónap</t>
  </si>
  <si>
    <t>pénzáll.</t>
  </si>
  <si>
    <t>Bevétel</t>
  </si>
  <si>
    <t>Kiadás</t>
  </si>
  <si>
    <t>Egyenleg</t>
  </si>
  <si>
    <t>pénzállomány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</si>
  <si>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</si>
  <si>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</si>
  <si>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</si>
  <si>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</si>
  <si>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</si>
  <si>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</si>
  <si>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</si>
  <si>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</si>
  <si>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</si>
  <si>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</si>
  <si>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</si>
  <si>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</si>
  <si>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14. számú melléklet</t>
  </si>
  <si>
    <t xml:space="preserve"> 2018. ÉVI LIKVIDITÁSI TERVE</t>
  </si>
  <si>
    <t>14.1. számú melléklet</t>
  </si>
  <si>
    <t>RÖNÖKI KEREKERDŐ ÓVODA LIKVIDITÁSI TERVE</t>
  </si>
  <si>
    <t>15. számú melléklet</t>
  </si>
  <si>
    <t>FINANSZÍROZÁSI ÜTEMTERV 2018. ÉVRE</t>
  </si>
  <si>
    <t xml:space="preserve">Finanszírozandó költségvetési szerv: RÖNÖKI KEREKERDŐ ÓVODA </t>
  </si>
  <si>
    <t>Sorszám</t>
  </si>
  <si>
    <t>Finanszírozás időpontja</t>
  </si>
  <si>
    <t>Finanszírozás összege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</si>
  <si>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</si>
  <si>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</si>
  <si>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</si>
  <si>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</si>
  <si>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</si>
  <si>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</si>
  <si>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</si>
  <si>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</si>
  <si>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</si>
  <si>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</si>
  <si>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</si>
  <si>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</si>
  <si>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Rönök  Község Önkormányzat </t>
  </si>
  <si>
    <t>BERUHÁZÁS:</t>
  </si>
  <si>
    <t xml:space="preserve"> - könyvtár fejlesztése</t>
  </si>
  <si>
    <t xml:space="preserve"> - sportpálya földmunkái</t>
  </si>
  <si>
    <t xml:space="preserve"> - interaktív pihenőpark</t>
  </si>
  <si>
    <t xml:space="preserve"> - sportpark</t>
  </si>
  <si>
    <t xml:space="preserve"> - pálya kerítés</t>
  </si>
  <si>
    <t xml:space="preserve"> - sportpálya, kapu</t>
  </si>
  <si>
    <t xml:space="preserve"> -  kultúrnál kemence</t>
  </si>
  <si>
    <t>FELÚJÍTÁS</t>
  </si>
  <si>
    <t xml:space="preserve"> - templom felújítás</t>
  </si>
  <si>
    <t xml:space="preserve"> - adósságkonszolidáció (önk.ing.fel.)</t>
  </si>
  <si>
    <t xml:space="preserve"> - hivatal felső épület</t>
  </si>
  <si>
    <t xml:space="preserve"> - kultúrháznál felső épület</t>
  </si>
  <si>
    <t>16. számú melléklet</t>
  </si>
  <si>
    <t>2018. évi beruházási és felújítási kiadásai</t>
  </si>
  <si>
    <t xml:space="preserve">A működési és fejl. célú bev. és kiadások 2018-2019-2020 alakulását bemutató </t>
  </si>
  <si>
    <t>Egyéb működési célú tám.ért.bev.ÁHT-n belülről</t>
  </si>
  <si>
    <t>Működési célú bevételek összesen:</t>
  </si>
  <si>
    <t xml:space="preserve">Dologi kiadások </t>
  </si>
  <si>
    <t>Egyéb működési célú támogatások ÁHT-n belülre</t>
  </si>
  <si>
    <t>Egyéb működési célú támogatások ÁHT-n kívülre</t>
  </si>
  <si>
    <t>Általános tartalék</t>
  </si>
  <si>
    <t>Működési célú kiadások összesen:</t>
  </si>
  <si>
    <t xml:space="preserve">Felhalmozási célú bevételek </t>
  </si>
  <si>
    <t>Felhalmozási célú p.átv.ÁHT-n bel.</t>
  </si>
  <si>
    <t>Önkormányzatok felhalmozási támogatása</t>
  </si>
  <si>
    <t>Felhalmozási célú bevételek összesen:</t>
  </si>
  <si>
    <t>Felhalmozási kiadások</t>
  </si>
  <si>
    <t>Felhalmozási célú p.átadás ÁHT-n belülre</t>
  </si>
  <si>
    <t>Felhalmozási célú p.átadás ÁHT-n kívülre</t>
  </si>
  <si>
    <t>Felhalmozási célú kiadások összesen:</t>
  </si>
  <si>
    <t>Önkormányzat bevételei összesen:</t>
  </si>
  <si>
    <t>Önkormányzat kiadásai összesen:</t>
  </si>
  <si>
    <t xml:space="preserve">                                                                 17. számú melléklet</t>
  </si>
  <si>
    <t xml:space="preserve"> mérleg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</si>
</sst>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4" xfId="0" applyFont="1" applyFill="1" applyBorder="1"/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3" fontId="9" fillId="2" borderId="8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0" fontId="9" fillId="2" borderId="10" xfId="0" applyFont="1" applyFill="1" applyBorder="1"/>
    <xf numFmtId="0" fontId="9" fillId="2" borderId="13" xfId="0" applyFont="1" applyFill="1" applyBorder="1"/>
    <xf numFmtId="3" fontId="9" fillId="2" borderId="13" xfId="0" applyNumberFormat="1" applyFont="1" applyFill="1" applyBorder="1" applyAlignment="1">
      <alignment horizontal="right"/>
    </xf>
    <xf numFmtId="0" fontId="7" fillId="2" borderId="13" xfId="0" applyFont="1" applyFill="1" applyBorder="1"/>
    <xf numFmtId="1" fontId="7" fillId="2" borderId="14" xfId="0" applyNumberFormat="1" applyFont="1" applyFill="1" applyBorder="1"/>
    <xf numFmtId="0" fontId="10" fillId="2" borderId="13" xfId="0" applyFont="1" applyFill="1" applyBorder="1"/>
    <xf numFmtId="0" fontId="10" fillId="2" borderId="6" xfId="0" quotePrefix="1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3" fontId="10" fillId="2" borderId="8" xfId="0" applyNumberFormat="1" applyFont="1" applyFill="1" applyBorder="1" applyAlignment="1">
      <alignment horizontal="right"/>
    </xf>
    <xf numFmtId="3" fontId="10" fillId="2" borderId="7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10" fillId="2" borderId="6" xfId="0" quotePrefix="1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13" xfId="0" quotePrefix="1" applyFont="1" applyFill="1" applyBorder="1"/>
    <xf numFmtId="3" fontId="10" fillId="2" borderId="13" xfId="0" applyNumberFormat="1" applyFont="1" applyFill="1" applyBorder="1" applyAlignment="1">
      <alignment horizontal="right"/>
    </xf>
    <xf numFmtId="3" fontId="10" fillId="2" borderId="7" xfId="0" applyNumberFormat="1" applyFont="1" applyFill="1" applyBorder="1" applyAlignment="1">
      <alignment horizontal="right"/>
    </xf>
    <xf numFmtId="0" fontId="9" fillId="2" borderId="8" xfId="0" applyFont="1" applyFill="1" applyBorder="1"/>
    <xf numFmtId="0" fontId="9" fillId="2" borderId="6" xfId="0" quotePrefix="1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/>
    </xf>
    <xf numFmtId="3" fontId="10" fillId="2" borderId="15" xfId="0" applyNumberFormat="1" applyFont="1" applyFill="1" applyBorder="1" applyAlignment="1">
      <alignment horizontal="right"/>
    </xf>
    <xf numFmtId="3" fontId="10" fillId="2" borderId="16" xfId="0" applyNumberFormat="1" applyFont="1" applyFill="1" applyBorder="1" applyAlignment="1">
      <alignment horizontal="right"/>
    </xf>
    <xf numFmtId="0" fontId="10" fillId="2" borderId="17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3" fontId="10" fillId="2" borderId="18" xfId="0" applyNumberFormat="1" applyFont="1" applyFill="1" applyBorder="1" applyAlignment="1">
      <alignment horizontal="right"/>
    </xf>
    <xf numFmtId="3" fontId="10" fillId="2" borderId="19" xfId="0" applyNumberFormat="1" applyFont="1" applyFill="1" applyBorder="1" applyAlignment="1">
      <alignment horizontal="right"/>
    </xf>
    <xf numFmtId="3" fontId="9" fillId="2" borderId="20" xfId="0" applyNumberFormat="1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0" fontId="7" fillId="2" borderId="21" xfId="0" applyFont="1" applyFill="1" applyBorder="1"/>
    <xf numFmtId="0" fontId="7" fillId="2" borderId="22" xfId="0" applyFont="1" applyFill="1" applyBorder="1"/>
    <xf numFmtId="3" fontId="7" fillId="2" borderId="23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24" xfId="0" applyNumberFormat="1" applyFont="1" applyFill="1" applyBorder="1" applyAlignment="1">
      <alignment horizontal="right"/>
    </xf>
    <xf numFmtId="0" fontId="7" fillId="2" borderId="25" xfId="0" applyFont="1" applyFill="1" applyBorder="1"/>
    <xf numFmtId="3" fontId="7" fillId="2" borderId="2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1" fillId="0" borderId="26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11" fillId="0" borderId="27" xfId="0" applyFont="1" applyBorder="1"/>
    <xf numFmtId="3" fontId="11" fillId="0" borderId="27" xfId="0" applyNumberFormat="1" applyFont="1" applyBorder="1" applyAlignment="1">
      <alignment horizontal="center"/>
    </xf>
    <xf numFmtId="0" fontId="11" fillId="0" borderId="28" xfId="0" applyFont="1" applyBorder="1"/>
    <xf numFmtId="3" fontId="11" fillId="0" borderId="28" xfId="0" applyNumberFormat="1" applyFont="1" applyBorder="1"/>
    <xf numFmtId="0" fontId="11" fillId="0" borderId="29" xfId="0" applyFont="1" applyBorder="1"/>
    <xf numFmtId="3" fontId="11" fillId="0" borderId="29" xfId="0" applyNumberFormat="1" applyFont="1" applyBorder="1"/>
    <xf numFmtId="0" fontId="12" fillId="0" borderId="29" xfId="0" quotePrefix="1" applyFont="1" applyBorder="1"/>
    <xf numFmtId="3" fontId="12" fillId="0" borderId="29" xfId="0" applyNumberFormat="1" applyFont="1" applyBorder="1"/>
    <xf numFmtId="3" fontId="12" fillId="0" borderId="28" xfId="0" applyNumberFormat="1" applyFont="1" applyBorder="1"/>
    <xf numFmtId="0" fontId="12" fillId="0" borderId="29" xfId="0" applyFont="1" applyBorder="1"/>
    <xf numFmtId="3" fontId="11" fillId="0" borderId="30" xfId="0" applyNumberFormat="1" applyFont="1" applyBorder="1"/>
    <xf numFmtId="0" fontId="11" fillId="3" borderId="29" xfId="0" applyFont="1" applyFill="1" applyBorder="1"/>
    <xf numFmtId="3" fontId="11" fillId="3" borderId="29" xfId="0" applyNumberFormat="1" applyFont="1" applyFill="1" applyBorder="1"/>
    <xf numFmtId="0" fontId="11" fillId="2" borderId="29" xfId="0" applyFont="1" applyFill="1" applyBorder="1"/>
    <xf numFmtId="3" fontId="11" fillId="2" borderId="29" xfId="0" applyNumberFormat="1" applyFont="1" applyFill="1" applyBorder="1"/>
    <xf numFmtId="0" fontId="12" fillId="0" borderId="31" xfId="0" applyFont="1" applyBorder="1"/>
    <xf numFmtId="3" fontId="11" fillId="0" borderId="31" xfId="0" applyNumberFormat="1" applyFont="1" applyBorder="1"/>
    <xf numFmtId="3" fontId="12" fillId="0" borderId="31" xfId="0" applyNumberFormat="1" applyFont="1" applyBorder="1"/>
    <xf numFmtId="0" fontId="11" fillId="0" borderId="31" xfId="0" applyFont="1" applyBorder="1"/>
    <xf numFmtId="0" fontId="12" fillId="0" borderId="31" xfId="0" quotePrefix="1" applyFont="1" applyBorder="1"/>
    <xf numFmtId="0" fontId="11" fillId="3" borderId="31" xfId="0" applyFont="1" applyFill="1" applyBorder="1"/>
    <xf numFmtId="3" fontId="11" fillId="3" borderId="31" xfId="0" applyNumberFormat="1" applyFont="1" applyFill="1" applyBorder="1"/>
    <xf numFmtId="0" fontId="11" fillId="0" borderId="32" xfId="0" applyFont="1" applyFill="1" applyBorder="1"/>
    <xf numFmtId="3" fontId="11" fillId="0" borderId="32" xfId="0" applyNumberFormat="1" applyFont="1" applyFill="1" applyBorder="1"/>
    <xf numFmtId="0" fontId="13" fillId="0" borderId="24" xfId="0" applyFont="1" applyBorder="1"/>
    <xf numFmtId="3" fontId="13" fillId="0" borderId="24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4" borderId="31" xfId="0" applyFont="1" applyFill="1" applyBorder="1"/>
    <xf numFmtId="3" fontId="11" fillId="4" borderId="31" xfId="0" applyNumberFormat="1" applyFont="1" applyFill="1" applyBorder="1"/>
    <xf numFmtId="0" fontId="12" fillId="4" borderId="31" xfId="0" quotePrefix="1" applyFont="1" applyFill="1" applyBorder="1"/>
    <xf numFmtId="3" fontId="12" fillId="4" borderId="31" xfId="0" applyNumberFormat="1" applyFont="1" applyFill="1" applyBorder="1"/>
    <xf numFmtId="0" fontId="11" fillId="3" borderId="33" xfId="0" applyFont="1" applyFill="1" applyBorder="1"/>
    <xf numFmtId="3" fontId="11" fillId="3" borderId="33" xfId="0" applyNumberFormat="1" applyFont="1" applyFill="1" applyBorder="1"/>
    <xf numFmtId="0" fontId="14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7" xfId="0" applyFont="1" applyBorder="1"/>
    <xf numFmtId="0" fontId="15" fillId="0" borderId="27" xfId="0" applyFont="1" applyBorder="1" applyAlignment="1"/>
    <xf numFmtId="0" fontId="12" fillId="0" borderId="40" xfId="0" applyFont="1" applyBorder="1"/>
    <xf numFmtId="0" fontId="11" fillId="0" borderId="30" xfId="0" applyFont="1" applyBorder="1"/>
    <xf numFmtId="0" fontId="11" fillId="0" borderId="41" xfId="0" applyFont="1" applyBorder="1"/>
    <xf numFmtId="0" fontId="12" fillId="0" borderId="30" xfId="0" applyFont="1" applyBorder="1"/>
    <xf numFmtId="0" fontId="12" fillId="0" borderId="42" xfId="0" applyFont="1" applyBorder="1"/>
    <xf numFmtId="0" fontId="11" fillId="0" borderId="43" xfId="0" applyFont="1" applyBorder="1"/>
    <xf numFmtId="0" fontId="11" fillId="0" borderId="6" xfId="0" applyFont="1" applyBorder="1"/>
    <xf numFmtId="0" fontId="12" fillId="0" borderId="44" xfId="0" applyFont="1" applyBorder="1"/>
    <xf numFmtId="0" fontId="12" fillId="0" borderId="45" xfId="0" applyFont="1" applyBorder="1"/>
    <xf numFmtId="0" fontId="11" fillId="0" borderId="32" xfId="0" applyFont="1" applyBorder="1"/>
    <xf numFmtId="0" fontId="11" fillId="0" borderId="45" xfId="0" applyFont="1" applyBorder="1"/>
    <xf numFmtId="0" fontId="12" fillId="0" borderId="32" xfId="0" applyFont="1" applyBorder="1"/>
    <xf numFmtId="0" fontId="12" fillId="0" borderId="45" xfId="0" applyFont="1" applyBorder="1" applyAlignment="1">
      <alignment horizontal="left"/>
    </xf>
    <xf numFmtId="0" fontId="11" fillId="0" borderId="45" xfId="0" applyFont="1" applyBorder="1" applyAlignment="1">
      <alignment horizontal="left"/>
    </xf>
    <xf numFmtId="0" fontId="1" fillId="0" borderId="24" xfId="0" applyFont="1" applyBorder="1"/>
    <xf numFmtId="3" fontId="2" fillId="0" borderId="0" xfId="0" applyNumberFormat="1" applyFont="1"/>
    <xf numFmtId="0" fontId="3" fillId="0" borderId="0" xfId="0" applyFont="1"/>
    <xf numFmtId="0" fontId="2" fillId="0" borderId="46" xfId="0" applyFont="1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2" fillId="0" borderId="50" xfId="0" applyFont="1" applyBorder="1"/>
    <xf numFmtId="0" fontId="4" fillId="0" borderId="50" xfId="0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0" fontId="2" fillId="0" borderId="51" xfId="0" applyFont="1" applyBorder="1"/>
    <xf numFmtId="3" fontId="2" fillId="0" borderId="51" xfId="0" applyNumberFormat="1" applyFont="1" applyBorder="1" applyAlignment="1">
      <alignment horizontal="right"/>
    </xf>
    <xf numFmtId="0" fontId="2" fillId="0" borderId="52" xfId="0" applyFont="1" applyBorder="1"/>
    <xf numFmtId="0" fontId="16" fillId="0" borderId="52" xfId="0" applyFont="1" applyBorder="1"/>
    <xf numFmtId="3" fontId="16" fillId="0" borderId="52" xfId="0" applyNumberFormat="1" applyFont="1" applyBorder="1" applyAlignment="1">
      <alignment horizontal="right"/>
    </xf>
    <xf numFmtId="0" fontId="17" fillId="0" borderId="52" xfId="0" applyFont="1" applyBorder="1"/>
    <xf numFmtId="3" fontId="17" fillId="0" borderId="52" xfId="0" applyNumberFormat="1" applyFont="1" applyBorder="1" applyAlignment="1">
      <alignment horizontal="right"/>
    </xf>
    <xf numFmtId="18" fontId="2" fillId="0" borderId="52" xfId="0" applyNumberFormat="1" applyFont="1" applyBorder="1"/>
    <xf numFmtId="1" fontId="2" fillId="0" borderId="52" xfId="0" applyNumberFormat="1" applyFont="1" applyBorder="1"/>
    <xf numFmtId="0" fontId="3" fillId="0" borderId="53" xfId="0" applyFont="1" applyBorder="1" applyAlignment="1"/>
    <xf numFmtId="0" fontId="18" fillId="0" borderId="9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6" fillId="0" borderId="52" xfId="0" applyFont="1" applyBorder="1" applyAlignment="1">
      <alignment horizontal="left"/>
    </xf>
    <xf numFmtId="0" fontId="3" fillId="0" borderId="52" xfId="0" applyFont="1" applyBorder="1"/>
    <xf numFmtId="0" fontId="19" fillId="0" borderId="52" xfId="0" applyFont="1" applyBorder="1"/>
    <xf numFmtId="3" fontId="19" fillId="0" borderId="52" xfId="0" applyNumberFormat="1" applyFont="1" applyBorder="1" applyAlignment="1">
      <alignment horizontal="right"/>
    </xf>
    <xf numFmtId="3" fontId="2" fillId="0" borderId="52" xfId="0" applyNumberFormat="1" applyFont="1" applyBorder="1" applyAlignment="1">
      <alignment horizontal="right"/>
    </xf>
    <xf numFmtId="0" fontId="1" fillId="0" borderId="52" xfId="0" applyFont="1" applyBorder="1"/>
    <xf numFmtId="0" fontId="19" fillId="0" borderId="53" xfId="0" applyFont="1" applyBorder="1" applyAlignment="1">
      <alignment horizontal="left"/>
    </xf>
    <xf numFmtId="0" fontId="19" fillId="0" borderId="54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53" xfId="0" applyFont="1" applyBorder="1" applyAlignment="1">
      <alignment horizontal="left"/>
    </xf>
    <xf numFmtId="0" fontId="19" fillId="0" borderId="55" xfId="0" applyFont="1" applyBorder="1" applyAlignment="1">
      <alignment horizontal="left"/>
    </xf>
    <xf numFmtId="3" fontId="19" fillId="0" borderId="56" xfId="0" applyNumberFormat="1" applyFont="1" applyBorder="1" applyAlignment="1">
      <alignment horizontal="right"/>
    </xf>
    <xf numFmtId="0" fontId="18" fillId="0" borderId="55" xfId="0" applyFont="1" applyBorder="1" applyAlignment="1">
      <alignment horizontal="left"/>
    </xf>
    <xf numFmtId="3" fontId="18" fillId="0" borderId="56" xfId="0" applyNumberFormat="1" applyFont="1" applyBorder="1" applyAlignment="1">
      <alignment horizontal="right"/>
    </xf>
    <xf numFmtId="0" fontId="16" fillId="0" borderId="57" xfId="0" applyFont="1" applyBorder="1"/>
    <xf numFmtId="3" fontId="16" fillId="0" borderId="57" xfId="0" applyNumberFormat="1" applyFont="1" applyBorder="1" applyAlignment="1">
      <alignment horizontal="right"/>
    </xf>
    <xf numFmtId="0" fontId="1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26" xfId="0" applyFont="1" applyBorder="1" applyAlignment="1">
      <alignment horizontal="center"/>
    </xf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8" xfId="0" applyFont="1" applyBorder="1"/>
    <xf numFmtId="3" fontId="16" fillId="0" borderId="28" xfId="0" applyNumberFormat="1" applyFont="1" applyBorder="1"/>
    <xf numFmtId="0" fontId="16" fillId="0" borderId="29" xfId="0" applyFont="1" applyBorder="1"/>
    <xf numFmtId="3" fontId="16" fillId="0" borderId="29" xfId="0" applyNumberFormat="1" applyFont="1" applyBorder="1"/>
    <xf numFmtId="0" fontId="16" fillId="3" borderId="29" xfId="0" applyFont="1" applyFill="1" applyBorder="1"/>
    <xf numFmtId="3" fontId="16" fillId="3" borderId="29" xfId="0" applyNumberFormat="1" applyFont="1" applyFill="1" applyBorder="1"/>
    <xf numFmtId="0" fontId="16" fillId="3" borderId="31" xfId="0" applyFont="1" applyFill="1" applyBorder="1"/>
    <xf numFmtId="3" fontId="16" fillId="3" borderId="31" xfId="0" applyNumberFormat="1" applyFont="1" applyFill="1" applyBorder="1"/>
    <xf numFmtId="0" fontId="20" fillId="0" borderId="24" xfId="0" applyFont="1" applyBorder="1"/>
    <xf numFmtId="3" fontId="20" fillId="0" borderId="24" xfId="0" applyNumberFormat="1" applyFont="1" applyBorder="1"/>
    <xf numFmtId="0" fontId="16" fillId="3" borderId="33" xfId="0" applyFont="1" applyFill="1" applyBorder="1"/>
    <xf numFmtId="3" fontId="16" fillId="3" borderId="33" xfId="0" applyNumberFormat="1" applyFont="1" applyFill="1" applyBorder="1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/>
    <xf numFmtId="0" fontId="21" fillId="0" borderId="0" xfId="0" applyFont="1"/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8" xfId="0" applyFont="1" applyBorder="1" applyAlignment="1"/>
    <xf numFmtId="0" fontId="1" fillId="0" borderId="0" xfId="0" applyFont="1" applyBorder="1" applyAlignment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0" fontId="1" fillId="0" borderId="59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0" borderId="39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3" fontId="22" fillId="0" borderId="28" xfId="0" applyNumberFormat="1" applyFont="1" applyBorder="1"/>
    <xf numFmtId="3" fontId="22" fillId="0" borderId="1" xfId="0" applyNumberFormat="1" applyFont="1" applyBorder="1"/>
    <xf numFmtId="3" fontId="22" fillId="0" borderId="61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7" fillId="0" borderId="29" xfId="0" applyFont="1" applyBorder="1"/>
    <xf numFmtId="3" fontId="17" fillId="0" borderId="29" xfId="0" applyNumberFormat="1" applyFont="1" applyBorder="1"/>
    <xf numFmtId="3" fontId="17" fillId="0" borderId="6" xfId="0" applyNumberFormat="1" applyFont="1" applyBorder="1"/>
    <xf numFmtId="3" fontId="17" fillId="0" borderId="40" xfId="0" applyNumberFormat="1" applyFont="1" applyBorder="1" applyAlignment="1">
      <alignment horizontal="right"/>
    </xf>
    <xf numFmtId="3" fontId="17" fillId="0" borderId="9" xfId="0" applyNumberFormat="1" applyFont="1" applyBorder="1" applyAlignment="1">
      <alignment horizontal="right"/>
    </xf>
    <xf numFmtId="3" fontId="17" fillId="0" borderId="62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6" xfId="0" applyFont="1" applyBorder="1" applyAlignment="1"/>
    <xf numFmtId="0" fontId="17" fillId="0" borderId="62" xfId="0" applyFont="1" applyBorder="1" applyAlignment="1"/>
    <xf numFmtId="3" fontId="17" fillId="0" borderId="31" xfId="0" applyNumberFormat="1" applyFont="1" applyBorder="1"/>
    <xf numFmtId="3" fontId="17" fillId="0" borderId="43" xfId="0" applyNumberFormat="1" applyFont="1" applyBorder="1"/>
    <xf numFmtId="3" fontId="17" fillId="0" borderId="42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3" fontId="17" fillId="0" borderId="63" xfId="0" applyNumberFormat="1" applyFont="1" applyBorder="1" applyAlignment="1">
      <alignment horizontal="right"/>
    </xf>
    <xf numFmtId="0" fontId="21" fillId="0" borderId="24" xfId="0" applyFont="1" applyBorder="1"/>
    <xf numFmtId="3" fontId="21" fillId="0" borderId="24" xfId="0" applyNumberFormat="1" applyFont="1" applyBorder="1"/>
    <xf numFmtId="3" fontId="21" fillId="0" borderId="3" xfId="0" applyNumberFormat="1" applyFont="1" applyBorder="1"/>
    <xf numFmtId="3" fontId="21" fillId="0" borderId="21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28" xfId="0" applyFont="1" applyBorder="1"/>
    <xf numFmtId="3" fontId="17" fillId="0" borderId="60" xfId="0" applyNumberFormat="1" applyFont="1" applyBorder="1"/>
    <xf numFmtId="0" fontId="17" fillId="0" borderId="33" xfId="0" applyFont="1" applyBorder="1"/>
    <xf numFmtId="3" fontId="17" fillId="0" borderId="6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3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1" xfId="0" applyFont="1" applyBorder="1"/>
    <xf numFmtId="0" fontId="2" fillId="0" borderId="65" xfId="0" applyFont="1" applyBorder="1"/>
    <xf numFmtId="0" fontId="2" fillId="0" borderId="66" xfId="0" applyFont="1" applyBorder="1"/>
    <xf numFmtId="0" fontId="2" fillId="0" borderId="66" xfId="0" applyFont="1" applyBorder="1" applyAlignment="1">
      <alignment horizontal="right"/>
    </xf>
    <xf numFmtId="0" fontId="2" fillId="0" borderId="6" xfId="0" applyFont="1" applyBorder="1"/>
    <xf numFmtId="0" fontId="2" fillId="0" borderId="9" xfId="0" quotePrefix="1" applyFont="1" applyBorder="1"/>
    <xf numFmtId="0" fontId="2" fillId="0" borderId="9" xfId="0" applyFont="1" applyBorder="1"/>
    <xf numFmtId="0" fontId="2" fillId="0" borderId="62" xfId="0" applyFont="1" applyBorder="1"/>
    <xf numFmtId="0" fontId="2" fillId="0" borderId="62" xfId="0" applyFont="1" applyBorder="1" applyAlignment="1">
      <alignment horizontal="right"/>
    </xf>
    <xf numFmtId="0" fontId="2" fillId="0" borderId="67" xfId="0" applyFont="1" applyBorder="1"/>
    <xf numFmtId="0" fontId="2" fillId="0" borderId="68" xfId="0" applyFont="1" applyBorder="1"/>
    <xf numFmtId="0" fontId="2" fillId="0" borderId="64" xfId="0" applyFont="1" applyBorder="1"/>
    <xf numFmtId="0" fontId="2" fillId="0" borderId="6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" xfId="0" applyFont="1" applyBorder="1"/>
    <xf numFmtId="0" fontId="0" fillId="0" borderId="2" xfId="0" applyBorder="1"/>
    <xf numFmtId="0" fontId="1" fillId="0" borderId="69" xfId="0" applyFont="1" applyBorder="1"/>
    <xf numFmtId="0" fontId="16" fillId="0" borderId="6" xfId="0" applyFont="1" applyBorder="1"/>
    <xf numFmtId="0" fontId="16" fillId="0" borderId="9" xfId="0" applyFont="1" applyBorder="1"/>
    <xf numFmtId="0" fontId="16" fillId="0" borderId="14" xfId="0" applyFont="1" applyBorder="1"/>
    <xf numFmtId="0" fontId="17" fillId="0" borderId="6" xfId="0" quotePrefix="1" applyFont="1" applyBorder="1"/>
    <xf numFmtId="0" fontId="0" fillId="0" borderId="9" xfId="0" applyBorder="1"/>
    <xf numFmtId="0" fontId="0" fillId="0" borderId="14" xfId="0" applyBorder="1"/>
    <xf numFmtId="0" fontId="17" fillId="0" borderId="45" xfId="0" quotePrefix="1" applyFont="1" applyBorder="1"/>
    <xf numFmtId="0" fontId="0" fillId="0" borderId="0" xfId="0" applyBorder="1"/>
    <xf numFmtId="0" fontId="0" fillId="0" borderId="70" xfId="0" applyBorder="1"/>
    <xf numFmtId="0" fontId="1" fillId="0" borderId="67" xfId="0" applyFont="1" applyBorder="1"/>
    <xf numFmtId="0" fontId="1" fillId="0" borderId="71" xfId="0" applyFont="1" applyBorder="1"/>
    <xf numFmtId="0" fontId="11" fillId="0" borderId="34" xfId="0" applyFont="1" applyBorder="1"/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26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/>
    <xf numFmtId="0" fontId="11" fillId="0" borderId="37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4" xfId="0" applyFont="1" applyBorder="1"/>
    <xf numFmtId="0" fontId="11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2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2" fillId="0" borderId="1" xfId="0" applyFont="1" applyBorder="1"/>
    <xf numFmtId="0" fontId="12" fillId="0" borderId="41" xfId="0" applyFont="1" applyBorder="1"/>
    <xf numFmtId="0" fontId="11" fillId="0" borderId="72" xfId="0" applyFont="1" applyBorder="1"/>
    <xf numFmtId="0" fontId="12" fillId="0" borderId="28" xfId="0" applyFont="1" applyBorder="1"/>
    <xf numFmtId="0" fontId="12" fillId="0" borderId="6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" xfId="0" applyFont="1" applyBorder="1"/>
    <xf numFmtId="0" fontId="12" fillId="0" borderId="60" xfId="0" applyFont="1" applyBorder="1"/>
    <xf numFmtId="0" fontId="12" fillId="0" borderId="11" xfId="0" applyFont="1" applyBorder="1"/>
    <xf numFmtId="0" fontId="12" fillId="0" borderId="66" xfId="0" applyFont="1" applyBorder="1"/>
    <xf numFmtId="0" fontId="12" fillId="0" borderId="65" xfId="0" applyFont="1" applyBorder="1"/>
    <xf numFmtId="0" fontId="12" fillId="0" borderId="62" xfId="0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43" xfId="0" applyFont="1" applyBorder="1"/>
    <xf numFmtId="0" fontId="12" fillId="0" borderId="16" xfId="0" applyFont="1" applyBorder="1"/>
    <xf numFmtId="0" fontId="12" fillId="0" borderId="63" xfId="0" applyFont="1" applyBorder="1"/>
    <xf numFmtId="0" fontId="12" fillId="0" borderId="17" xfId="0" applyFont="1" applyBorder="1"/>
    <xf numFmtId="0" fontId="12" fillId="0" borderId="29" xfId="0" applyFont="1" applyFill="1" applyBorder="1"/>
    <xf numFmtId="0" fontId="12" fillId="0" borderId="67" xfId="0" applyFont="1" applyBorder="1"/>
    <xf numFmtId="0" fontId="12" fillId="0" borderId="19" xfId="0" applyFont="1" applyBorder="1"/>
    <xf numFmtId="0" fontId="12" fillId="0" borderId="33" xfId="0" applyFont="1" applyBorder="1"/>
    <xf numFmtId="0" fontId="12" fillId="0" borderId="68" xfId="0" applyFont="1" applyBorder="1"/>
    <xf numFmtId="0" fontId="15" fillId="0" borderId="37" xfId="0" applyFont="1" applyBorder="1"/>
    <xf numFmtId="0" fontId="15" fillId="0" borderId="24" xfId="0" applyFont="1" applyBorder="1"/>
    <xf numFmtId="0" fontId="15" fillId="0" borderId="38" xfId="0" applyFont="1" applyBorder="1"/>
    <xf numFmtId="0" fontId="15" fillId="0" borderId="73" xfId="0" applyFont="1" applyBorder="1"/>
    <xf numFmtId="0" fontId="2" fillId="0" borderId="0" xfId="0" applyFont="1" applyAlignment="1">
      <alignment horizontal="left"/>
    </xf>
    <xf numFmtId="0" fontId="16" fillId="0" borderId="26" xfId="0" applyFont="1" applyBorder="1"/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45" xfId="0" applyFont="1" applyBorder="1"/>
    <xf numFmtId="0" fontId="16" fillId="0" borderId="0" xfId="0" applyFont="1" applyBorder="1"/>
    <xf numFmtId="0" fontId="16" fillId="0" borderId="74" xfId="0" applyFont="1" applyBorder="1"/>
    <xf numFmtId="0" fontId="16" fillId="0" borderId="32" xfId="0" applyFont="1" applyBorder="1" applyAlignment="1">
      <alignment horizontal="center"/>
    </xf>
    <xf numFmtId="0" fontId="16" fillId="0" borderId="32" xfId="0" applyFont="1" applyBorder="1"/>
    <xf numFmtId="0" fontId="16" fillId="0" borderId="37" xfId="0" applyFont="1" applyBorder="1"/>
    <xf numFmtId="0" fontId="16" fillId="0" borderId="39" xfId="0" applyFont="1" applyBorder="1"/>
    <xf numFmtId="0" fontId="17" fillId="0" borderId="27" xfId="0" applyFont="1" applyBorder="1"/>
    <xf numFmtId="0" fontId="17" fillId="0" borderId="1" xfId="0" applyFont="1" applyBorder="1"/>
    <xf numFmtId="0" fontId="2" fillId="0" borderId="60" xfId="0" applyFont="1" applyBorder="1"/>
    <xf numFmtId="0" fontId="17" fillId="0" borderId="45" xfId="0" applyFont="1" applyBorder="1"/>
    <xf numFmtId="0" fontId="17" fillId="0" borderId="0" xfId="0" applyFont="1" applyBorder="1"/>
    <xf numFmtId="0" fontId="17" fillId="0" borderId="74" xfId="0" applyFont="1" applyBorder="1"/>
    <xf numFmtId="0" fontId="17" fillId="0" borderId="30" xfId="0" applyFont="1" applyBorder="1"/>
    <xf numFmtId="0" fontId="17" fillId="0" borderId="31" xfId="0" applyFont="1" applyBorder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24" xfId="0" applyFont="1" applyBorder="1" applyAlignment="1">
      <alignment horizontal="center"/>
    </xf>
    <xf numFmtId="0" fontId="3" fillId="0" borderId="28" xfId="0" applyFont="1" applyBorder="1"/>
    <xf numFmtId="3" fontId="3" fillId="0" borderId="28" xfId="0" applyNumberFormat="1" applyFont="1" applyBorder="1"/>
    <xf numFmtId="0" fontId="1" fillId="0" borderId="29" xfId="0" applyFont="1" applyBorder="1"/>
    <xf numFmtId="3" fontId="1" fillId="0" borderId="29" xfId="0" applyNumberFormat="1" applyFont="1" applyBorder="1"/>
    <xf numFmtId="0" fontId="2" fillId="0" borderId="29" xfId="0" quotePrefix="1" applyFont="1" applyBorder="1"/>
    <xf numFmtId="3" fontId="2" fillId="0" borderId="29" xfId="0" applyNumberFormat="1" applyFont="1" applyBorder="1"/>
    <xf numFmtId="0" fontId="2" fillId="0" borderId="29" xfId="0" applyFont="1" applyBorder="1"/>
    <xf numFmtId="0" fontId="14" fillId="0" borderId="29" xfId="0" quotePrefix="1" applyFont="1" applyBorder="1"/>
    <xf numFmtId="3" fontId="14" fillId="0" borderId="29" xfId="0" applyNumberFormat="1" applyFont="1" applyBorder="1"/>
    <xf numFmtId="0" fontId="14" fillId="0" borderId="29" xfId="0" applyFont="1" applyBorder="1"/>
    <xf numFmtId="0" fontId="2" fillId="0" borderId="31" xfId="0" quotePrefix="1" applyFont="1" applyBorder="1"/>
    <xf numFmtId="3" fontId="2" fillId="0" borderId="31" xfId="0" applyNumberFormat="1" applyFont="1" applyBorder="1"/>
    <xf numFmtId="0" fontId="1" fillId="0" borderId="33" xfId="0" applyFont="1" applyBorder="1"/>
    <xf numFmtId="3" fontId="1" fillId="0" borderId="33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5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75" xfId="0" applyFont="1" applyBorder="1"/>
    <xf numFmtId="3" fontId="1" fillId="0" borderId="5" xfId="0" applyNumberFormat="1" applyFont="1" applyBorder="1"/>
    <xf numFmtId="0" fontId="16" fillId="0" borderId="0" xfId="0" applyFont="1"/>
    <xf numFmtId="0" fontId="2" fillId="0" borderId="1" xfId="0" quotePrefix="1" applyFont="1" applyBorder="1"/>
    <xf numFmtId="0" fontId="2" fillId="0" borderId="2" xfId="0" applyFont="1" applyBorder="1"/>
    <xf numFmtId="3" fontId="2" fillId="0" borderId="60" xfId="0" applyNumberFormat="1" applyFont="1" applyBorder="1" applyAlignment="1">
      <alignment horizontal="right"/>
    </xf>
    <xf numFmtId="0" fontId="2" fillId="0" borderId="67" xfId="0" quotePrefix="1" applyFont="1" applyBorder="1"/>
    <xf numFmtId="3" fontId="2" fillId="0" borderId="64" xfId="0" applyNumberFormat="1" applyFont="1" applyBorder="1" applyAlignment="1">
      <alignment horizontal="right"/>
    </xf>
    <xf numFmtId="0" fontId="1" fillId="0" borderId="45" xfId="0" applyFont="1" applyBorder="1"/>
    <xf numFmtId="0" fontId="2" fillId="0" borderId="74" xfId="0" applyFont="1" applyBorder="1"/>
    <xf numFmtId="3" fontId="1" fillId="0" borderId="74" xfId="0" applyNumberFormat="1" applyFont="1" applyBorder="1" applyAlignment="1">
      <alignment horizontal="right"/>
    </xf>
    <xf numFmtId="0" fontId="2" fillId="0" borderId="3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3" fontId="2" fillId="0" borderId="28" xfId="0" applyNumberFormat="1" applyFont="1" applyBorder="1"/>
    <xf numFmtId="0" fontId="2" fillId="0" borderId="28" xfId="0" applyFont="1" applyBorder="1"/>
    <xf numFmtId="3" fontId="2" fillId="0" borderId="60" xfId="0" applyNumberFormat="1" applyFont="1" applyBorder="1"/>
    <xf numFmtId="3" fontId="2" fillId="0" borderId="28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3" fontId="2" fillId="0" borderId="62" xfId="0" applyNumberFormat="1" applyFont="1" applyBorder="1"/>
    <xf numFmtId="0" fontId="2" fillId="0" borderId="68" xfId="0" applyFont="1" applyBorder="1" applyAlignment="1">
      <alignment horizontal="right"/>
    </xf>
    <xf numFmtId="3" fontId="2" fillId="0" borderId="33" xfId="0" applyNumberFormat="1" applyFont="1" applyBorder="1"/>
    <xf numFmtId="0" fontId="2" fillId="0" borderId="33" xfId="0" applyFont="1" applyBorder="1"/>
    <xf numFmtId="3" fontId="2" fillId="0" borderId="64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24" xfId="0" applyNumberFormat="1" applyFont="1" applyBorder="1"/>
    <xf numFmtId="3" fontId="1" fillId="0" borderId="24" xfId="0" applyNumberFormat="1" applyFont="1" applyBorder="1" applyAlignment="1">
      <alignment horizontal="right"/>
    </xf>
    <xf numFmtId="0" fontId="2" fillId="0" borderId="45" xfId="0" applyFont="1" applyBorder="1"/>
    <xf numFmtId="0" fontId="2" fillId="0" borderId="0" xfId="0" applyFont="1" applyBorder="1" applyAlignment="1">
      <alignment horizontal="right"/>
    </xf>
    <xf numFmtId="0" fontId="2" fillId="0" borderId="32" xfId="0" applyFont="1" applyBorder="1"/>
    <xf numFmtId="3" fontId="2" fillId="0" borderId="74" xfId="0" applyNumberFormat="1" applyFont="1" applyBorder="1"/>
    <xf numFmtId="3" fontId="2" fillId="0" borderId="29" xfId="0" applyNumberFormat="1" applyFont="1" applyBorder="1" applyAlignment="1">
      <alignment horizontal="right"/>
    </xf>
    <xf numFmtId="3" fontId="2" fillId="0" borderId="62" xfId="0" applyNumberFormat="1" applyFont="1" applyBorder="1" applyAlignment="1">
      <alignment horizontal="right"/>
    </xf>
    <xf numFmtId="0" fontId="2" fillId="0" borderId="43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31" xfId="0" applyFont="1" applyBorder="1"/>
    <xf numFmtId="3" fontId="2" fillId="0" borderId="63" xfId="0" applyNumberFormat="1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3" fontId="2" fillId="0" borderId="27" xfId="0" applyNumberFormat="1" applyFont="1" applyBorder="1"/>
    <xf numFmtId="0" fontId="2" fillId="0" borderId="27" xfId="0" applyFont="1" applyBorder="1"/>
    <xf numFmtId="3" fontId="2" fillId="0" borderId="39" xfId="0" applyNumberFormat="1" applyFont="1" applyBorder="1"/>
    <xf numFmtId="0" fontId="2" fillId="0" borderId="35" xfId="0" applyFont="1" applyBorder="1" applyAlignment="1">
      <alignment horizontal="right"/>
    </xf>
    <xf numFmtId="0" fontId="2" fillId="0" borderId="0" xfId="0" applyFont="1" applyAlignment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0" applyFont="1" applyBorder="1"/>
    <xf numFmtId="0" fontId="19" fillId="0" borderId="8" xfId="0" applyFont="1" applyBorder="1"/>
    <xf numFmtId="0" fontId="18" fillId="0" borderId="7" xfId="0" applyFont="1" applyBorder="1"/>
    <xf numFmtId="0" fontId="19" fillId="0" borderId="13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9" fillId="0" borderId="7" xfId="0" applyFont="1" applyBorder="1"/>
    <xf numFmtId="0" fontId="17" fillId="0" borderId="8" xfId="0" applyFont="1" applyBorder="1"/>
    <xf numFmtId="0" fontId="17" fillId="0" borderId="7" xfId="0" applyFont="1" applyBorder="1"/>
    <xf numFmtId="0" fontId="23" fillId="0" borderId="8" xfId="0" applyFont="1" applyBorder="1"/>
    <xf numFmtId="0" fontId="3" fillId="0" borderId="7" xfId="0" applyFont="1" applyBorder="1"/>
    <xf numFmtId="0" fontId="18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3" fillId="0" borderId="13" xfId="0" applyFont="1" applyBorder="1"/>
    <xf numFmtId="0" fontId="1" fillId="0" borderId="13" xfId="0" applyFont="1" applyBorder="1"/>
    <xf numFmtId="0" fontId="1" fillId="0" borderId="58" xfId="0" applyFont="1" applyBorder="1"/>
    <xf numFmtId="0" fontId="1" fillId="0" borderId="76" xfId="0" applyFont="1" applyBorder="1"/>
    <xf numFmtId="0" fontId="1" fillId="0" borderId="77" xfId="0" applyFont="1" applyBorder="1"/>
    <xf numFmtId="0" fontId="2" fillId="0" borderId="61" xfId="0" applyFont="1" applyBorder="1"/>
    <xf numFmtId="0" fontId="2" fillId="0" borderId="78" xfId="0" applyFont="1" applyBorder="1"/>
    <xf numFmtId="3" fontId="2" fillId="0" borderId="69" xfId="0" applyNumberFormat="1" applyFont="1" applyBorder="1" applyAlignment="1">
      <alignment horizontal="right"/>
    </xf>
    <xf numFmtId="0" fontId="2" fillId="0" borderId="44" xfId="0" applyFont="1" applyBorder="1"/>
    <xf numFmtId="0" fontId="2" fillId="0" borderId="10" xfId="0" applyFont="1" applyBorder="1"/>
    <xf numFmtId="3" fontId="2" fillId="0" borderId="12" xfId="0" applyNumberFormat="1" applyFont="1" applyBorder="1" applyAlignment="1">
      <alignment horizontal="right"/>
    </xf>
    <xf numFmtId="0" fontId="2" fillId="0" borderId="40" xfId="0" applyFont="1" applyBorder="1"/>
    <xf numFmtId="3" fontId="2" fillId="0" borderId="14" xfId="0" applyNumberFormat="1" applyFont="1" applyBorder="1" applyAlignment="1">
      <alignment horizontal="right"/>
    </xf>
    <xf numFmtId="0" fontId="2" fillId="0" borderId="42" xfId="0" applyFont="1" applyBorder="1"/>
    <xf numFmtId="0" fontId="2" fillId="0" borderId="79" xfId="0" applyFont="1" applyBorder="1"/>
    <xf numFmtId="3" fontId="2" fillId="0" borderId="80" xfId="0" applyNumberFormat="1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3" fontId="1" fillId="0" borderId="75" xfId="0" applyNumberFormat="1" applyFont="1" applyBorder="1" applyAlignment="1">
      <alignment horizontal="right"/>
    </xf>
    <xf numFmtId="0" fontId="1" fillId="0" borderId="61" xfId="0" applyFont="1" applyBorder="1"/>
    <xf numFmtId="0" fontId="1" fillId="0" borderId="7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45" xfId="0" applyFont="1" applyBorder="1" applyAlignment="1"/>
    <xf numFmtId="0" fontId="1" fillId="0" borderId="81" xfId="0" applyFont="1" applyBorder="1"/>
    <xf numFmtId="0" fontId="1" fillId="0" borderId="2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/>
    <xf numFmtId="3" fontId="2" fillId="0" borderId="14" xfId="0" applyNumberFormat="1" applyFont="1" applyBorder="1"/>
    <xf numFmtId="0" fontId="3" fillId="0" borderId="40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2" fillId="0" borderId="81" xfId="0" applyFont="1" applyBorder="1"/>
    <xf numFmtId="3" fontId="2" fillId="0" borderId="20" xfId="0" applyNumberFormat="1" applyFont="1" applyBorder="1"/>
    <xf numFmtId="3" fontId="2" fillId="0" borderId="71" xfId="0" applyNumberFormat="1" applyFont="1" applyBorder="1"/>
    <xf numFmtId="3" fontId="1" fillId="0" borderId="13" xfId="0" applyNumberFormat="1" applyFont="1" applyBorder="1"/>
    <xf numFmtId="0" fontId="16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2" fillId="0" borderId="61" xfId="0" applyFont="1" applyBorder="1" applyAlignment="1">
      <alignment horizontal="center"/>
    </xf>
    <xf numFmtId="14" fontId="2" fillId="0" borderId="78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1" fillId="0" borderId="20" xfId="0" applyFont="1" applyBorder="1"/>
    <xf numFmtId="3" fontId="1" fillId="0" borderId="71" xfId="0" applyNumberFormat="1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" fillId="0" borderId="29" xfId="0" applyFont="1" applyBorder="1"/>
    <xf numFmtId="0" fontId="1" fillId="0" borderId="30" xfId="0" applyFont="1" applyBorder="1"/>
    <xf numFmtId="0" fontId="3" fillId="0" borderId="3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17" fillId="0" borderId="29" xfId="0" quotePrefix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7DF6-88D3-4BFD-BA54-12A96C5AB32E}">
  <dimension ref="A1:P30"/>
  <sheetViews>
    <sheetView workbookViewId="0">
      <selection activeCell="S26" sqref="S26"/>
    </sheetView>
  </sheetViews>
  <sheetFormatPr defaultRowHeight="15" x14ac:dyDescent="0.25"/>
  <cols>
    <col min="10" max="10" width="3.42578125" customWidth="1"/>
    <col min="11" max="11" width="25.140625" customWidth="1"/>
  </cols>
  <sheetData>
    <row r="1" spans="1:1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15.75" x14ac:dyDescent="0.25">
      <c r="A2" s="2" t="s">
        <v>1</v>
      </c>
      <c r="B2" s="3" t="s">
        <v>46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5"/>
    </row>
    <row r="3" spans="1:16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15.75" x14ac:dyDescent="0.25">
      <c r="A4" s="6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8" t="s">
        <v>3</v>
      </c>
      <c r="M4" s="8"/>
      <c r="N4" s="6"/>
      <c r="O4" s="6"/>
      <c r="P4" s="6"/>
    </row>
    <row r="5" spans="1:16" ht="16.5" thickBot="1" x14ac:dyDescent="0.3">
      <c r="A5" s="6"/>
      <c r="B5" s="9"/>
      <c r="C5" s="9"/>
      <c r="D5" s="9"/>
      <c r="E5" s="9"/>
      <c r="F5" s="9"/>
      <c r="G5" s="10"/>
      <c r="H5" s="9"/>
      <c r="I5" s="9"/>
      <c r="J5" s="9"/>
      <c r="K5" s="9"/>
      <c r="L5" s="8"/>
      <c r="M5" s="8"/>
      <c r="N5" s="6"/>
      <c r="O5" s="6"/>
      <c r="P5" s="6"/>
    </row>
    <row r="6" spans="1:16" ht="16.5" thickBot="1" x14ac:dyDescent="0.3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3" t="s">
        <v>5</v>
      </c>
      <c r="L6" s="14"/>
      <c r="M6" s="14"/>
      <c r="N6" s="14"/>
      <c r="O6" s="14"/>
      <c r="P6" s="15"/>
    </row>
    <row r="7" spans="1:16" ht="15.75" x14ac:dyDescent="0.25">
      <c r="A7" s="16" t="s">
        <v>6</v>
      </c>
      <c r="B7" s="17"/>
      <c r="C7" s="18" t="s">
        <v>7</v>
      </c>
      <c r="D7" s="17"/>
      <c r="E7" s="19" t="s">
        <v>8</v>
      </c>
      <c r="F7" s="18" t="s">
        <v>8</v>
      </c>
      <c r="G7" s="17"/>
      <c r="H7" s="20"/>
      <c r="I7" s="20"/>
      <c r="J7" s="20"/>
      <c r="K7" s="20" t="s">
        <v>6</v>
      </c>
      <c r="L7" s="20" t="s">
        <v>7</v>
      </c>
      <c r="M7" s="20" t="s">
        <v>8</v>
      </c>
      <c r="N7" s="21" t="s">
        <v>8</v>
      </c>
      <c r="O7" s="20"/>
      <c r="P7" s="22"/>
    </row>
    <row r="8" spans="1:16" ht="15.75" x14ac:dyDescent="0.25">
      <c r="A8" s="23"/>
      <c r="B8" s="24"/>
      <c r="C8" s="25"/>
      <c r="D8" s="26"/>
      <c r="E8" s="27"/>
      <c r="F8" s="25"/>
      <c r="G8" s="26"/>
      <c r="H8" s="28"/>
      <c r="I8" s="28"/>
      <c r="J8" s="28"/>
      <c r="K8" s="28"/>
      <c r="L8" s="29"/>
      <c r="M8" s="29"/>
      <c r="N8" s="30"/>
      <c r="O8" s="28"/>
      <c r="P8" s="31"/>
    </row>
    <row r="9" spans="1:16" ht="15.75" x14ac:dyDescent="0.25">
      <c r="A9" s="32" t="s">
        <v>9</v>
      </c>
      <c r="B9" s="33"/>
      <c r="C9" s="34">
        <v>25703</v>
      </c>
      <c r="D9" s="35"/>
      <c r="E9" s="36">
        <v>160</v>
      </c>
      <c r="F9" s="37">
        <v>25863</v>
      </c>
      <c r="G9" s="38"/>
      <c r="H9" s="39"/>
      <c r="I9" s="40"/>
      <c r="J9" s="40"/>
      <c r="K9" s="40" t="s">
        <v>10</v>
      </c>
      <c r="L9" s="41"/>
      <c r="M9" s="41"/>
      <c r="N9" s="38"/>
      <c r="O9" s="42"/>
      <c r="P9" s="43"/>
    </row>
    <row r="10" spans="1:16" ht="15.75" x14ac:dyDescent="0.25">
      <c r="A10" s="32" t="s">
        <v>11</v>
      </c>
      <c r="B10" s="33"/>
      <c r="C10" s="34">
        <f>SUM(C11:C14)</f>
        <v>19500</v>
      </c>
      <c r="D10" s="35"/>
      <c r="E10" s="41">
        <f>SUM(E11:E14)</f>
        <v>0</v>
      </c>
      <c r="F10" s="34">
        <f>SUM(F11:F14)</f>
        <v>19500</v>
      </c>
      <c r="G10" s="35"/>
      <c r="H10" s="44"/>
      <c r="I10" s="44"/>
      <c r="J10" s="40"/>
      <c r="K10" s="40" t="s">
        <v>12</v>
      </c>
      <c r="L10" s="41">
        <v>13555</v>
      </c>
      <c r="M10" s="41">
        <v>1749</v>
      </c>
      <c r="N10" s="38">
        <v>15304</v>
      </c>
      <c r="O10" s="28"/>
      <c r="P10" s="43"/>
    </row>
    <row r="11" spans="1:16" ht="15.75" x14ac:dyDescent="0.25">
      <c r="A11" s="45" t="s">
        <v>13</v>
      </c>
      <c r="B11" s="46"/>
      <c r="C11" s="47">
        <v>18000</v>
      </c>
      <c r="D11" s="48"/>
      <c r="E11" s="49">
        <v>0</v>
      </c>
      <c r="F11" s="47">
        <v>18000</v>
      </c>
      <c r="G11" s="48"/>
      <c r="H11" s="44"/>
      <c r="I11" s="44"/>
      <c r="J11" s="40"/>
      <c r="K11" s="40" t="s">
        <v>14</v>
      </c>
      <c r="L11" s="41">
        <v>2348</v>
      </c>
      <c r="M11" s="41">
        <v>160</v>
      </c>
      <c r="N11" s="38">
        <v>2508</v>
      </c>
      <c r="O11" s="28"/>
      <c r="P11" s="43"/>
    </row>
    <row r="12" spans="1:16" ht="15.75" x14ac:dyDescent="0.25">
      <c r="A12" s="45" t="s">
        <v>15</v>
      </c>
      <c r="B12" s="46"/>
      <c r="C12" s="47">
        <v>900</v>
      </c>
      <c r="D12" s="48"/>
      <c r="E12" s="49">
        <v>0</v>
      </c>
      <c r="F12" s="47">
        <v>900</v>
      </c>
      <c r="G12" s="48"/>
      <c r="H12" s="40"/>
      <c r="I12" s="40"/>
      <c r="J12" s="40"/>
      <c r="K12" s="40" t="s">
        <v>16</v>
      </c>
      <c r="L12" s="41">
        <v>9665</v>
      </c>
      <c r="M12" s="41">
        <v>3817</v>
      </c>
      <c r="N12" s="38">
        <v>13482</v>
      </c>
      <c r="O12" s="28"/>
      <c r="P12" s="43"/>
    </row>
    <row r="13" spans="1:16" ht="15.75" x14ac:dyDescent="0.25">
      <c r="A13" s="45" t="s">
        <v>17</v>
      </c>
      <c r="B13" s="46"/>
      <c r="C13" s="47">
        <v>500</v>
      </c>
      <c r="D13" s="48"/>
      <c r="E13" s="49">
        <v>0</v>
      </c>
      <c r="F13" s="47">
        <v>500</v>
      </c>
      <c r="G13" s="48"/>
      <c r="H13" s="40"/>
      <c r="I13" s="40"/>
      <c r="J13" s="40"/>
      <c r="K13" s="40" t="s">
        <v>18</v>
      </c>
      <c r="L13" s="41">
        <v>776</v>
      </c>
      <c r="M13" s="41">
        <v>0</v>
      </c>
      <c r="N13" s="38">
        <v>776</v>
      </c>
      <c r="O13" s="28"/>
      <c r="P13" s="43"/>
    </row>
    <row r="14" spans="1:16" ht="15.75" x14ac:dyDescent="0.25">
      <c r="A14" s="50" t="s">
        <v>19</v>
      </c>
      <c r="B14" s="51"/>
      <c r="C14" s="47">
        <v>100</v>
      </c>
      <c r="D14" s="48"/>
      <c r="E14" s="49">
        <v>0</v>
      </c>
      <c r="F14" s="47">
        <v>100</v>
      </c>
      <c r="G14" s="48"/>
      <c r="H14" s="40"/>
      <c r="I14" s="40"/>
      <c r="J14" s="40"/>
      <c r="K14" s="40" t="s">
        <v>20</v>
      </c>
      <c r="L14" s="41">
        <f>SUM(L15:L17)</f>
        <v>4312</v>
      </c>
      <c r="M14" s="41">
        <f>SUM(M15:M17)</f>
        <v>0</v>
      </c>
      <c r="N14" s="41">
        <f>SUM(N15:N17)</f>
        <v>4312</v>
      </c>
      <c r="O14" s="42"/>
      <c r="P14" s="43"/>
    </row>
    <row r="15" spans="1:16" ht="15.75" x14ac:dyDescent="0.25">
      <c r="A15" s="32" t="s">
        <v>21</v>
      </c>
      <c r="B15" s="33"/>
      <c r="C15" s="34">
        <f>SUM(C16:C17)</f>
        <v>2845</v>
      </c>
      <c r="D15" s="35"/>
      <c r="E15" s="41">
        <f>SUM(E16:E17)</f>
        <v>1813</v>
      </c>
      <c r="F15" s="34">
        <f>SUM(F16:F17)</f>
        <v>4658</v>
      </c>
      <c r="G15" s="35"/>
      <c r="H15" s="40"/>
      <c r="I15" s="40"/>
      <c r="J15" s="40"/>
      <c r="K15" s="52" t="s">
        <v>22</v>
      </c>
      <c r="L15" s="53">
        <v>2114</v>
      </c>
      <c r="M15" s="53">
        <v>0</v>
      </c>
      <c r="N15" s="54">
        <v>2114</v>
      </c>
      <c r="O15" s="42"/>
      <c r="P15" s="43"/>
    </row>
    <row r="16" spans="1:16" ht="15.75" x14ac:dyDescent="0.25">
      <c r="A16" s="45" t="s">
        <v>23</v>
      </c>
      <c r="B16" s="46"/>
      <c r="C16" s="47">
        <v>150</v>
      </c>
      <c r="D16" s="48"/>
      <c r="E16" s="49">
        <v>0</v>
      </c>
      <c r="F16" s="47">
        <v>150</v>
      </c>
      <c r="G16" s="48"/>
      <c r="H16" s="40"/>
      <c r="I16" s="40"/>
      <c r="J16" s="40"/>
      <c r="K16" s="52" t="s">
        <v>24</v>
      </c>
      <c r="L16" s="53">
        <v>1838</v>
      </c>
      <c r="M16" s="53">
        <v>0</v>
      </c>
      <c r="N16" s="54">
        <v>1838</v>
      </c>
      <c r="O16" s="28"/>
      <c r="P16" s="43"/>
    </row>
    <row r="17" spans="1:16" ht="15.75" x14ac:dyDescent="0.25">
      <c r="A17" s="50" t="s">
        <v>25</v>
      </c>
      <c r="B17" s="51"/>
      <c r="C17" s="47">
        <v>2695</v>
      </c>
      <c r="D17" s="48"/>
      <c r="E17" s="49">
        <v>1813</v>
      </c>
      <c r="F17" s="47">
        <v>4508</v>
      </c>
      <c r="G17" s="48"/>
      <c r="H17" s="55"/>
      <c r="I17" s="55"/>
      <c r="J17" s="40"/>
      <c r="K17" s="52" t="s">
        <v>26</v>
      </c>
      <c r="L17" s="53">
        <v>360</v>
      </c>
      <c r="M17" s="53">
        <v>0</v>
      </c>
      <c r="N17" s="54">
        <v>360</v>
      </c>
      <c r="O17" s="28"/>
      <c r="P17" s="43"/>
    </row>
    <row r="18" spans="1:16" ht="15.75" x14ac:dyDescent="0.25">
      <c r="A18" s="32" t="s">
        <v>27</v>
      </c>
      <c r="B18" s="33"/>
      <c r="C18" s="34">
        <v>44</v>
      </c>
      <c r="D18" s="35"/>
      <c r="E18" s="36">
        <v>4083</v>
      </c>
      <c r="F18" s="34">
        <v>4127</v>
      </c>
      <c r="G18" s="35"/>
      <c r="H18" s="55"/>
      <c r="I18" s="55"/>
      <c r="J18" s="40"/>
      <c r="K18" s="40" t="s">
        <v>28</v>
      </c>
      <c r="L18" s="41">
        <f>SUM(L19:L20)</f>
        <v>4013</v>
      </c>
      <c r="M18" s="41">
        <f>SUM(M19:M20)</f>
        <v>0</v>
      </c>
      <c r="N18" s="41">
        <f>SUM(N19:N20)</f>
        <v>4013</v>
      </c>
      <c r="O18" s="28"/>
      <c r="P18" s="43"/>
    </row>
    <row r="19" spans="1:16" ht="15.75" x14ac:dyDescent="0.25">
      <c r="A19" s="56" t="s">
        <v>29</v>
      </c>
      <c r="B19" s="33"/>
      <c r="C19" s="34">
        <v>6272</v>
      </c>
      <c r="D19" s="35"/>
      <c r="E19" s="36">
        <v>0</v>
      </c>
      <c r="F19" s="34">
        <v>6272</v>
      </c>
      <c r="G19" s="35"/>
      <c r="H19" s="55"/>
      <c r="I19" s="55"/>
      <c r="J19" s="40"/>
      <c r="K19" s="52" t="s">
        <v>30</v>
      </c>
      <c r="L19" s="53">
        <v>3913</v>
      </c>
      <c r="M19" s="53">
        <v>0</v>
      </c>
      <c r="N19" s="54">
        <v>3913</v>
      </c>
      <c r="O19" s="28"/>
      <c r="P19" s="43"/>
    </row>
    <row r="20" spans="1:16" ht="15.75" x14ac:dyDescent="0.25">
      <c r="A20" s="56" t="s">
        <v>31</v>
      </c>
      <c r="B20" s="33"/>
      <c r="C20" s="34">
        <f>SUM(C21)</f>
        <v>15000</v>
      </c>
      <c r="D20" s="35"/>
      <c r="E20" s="41">
        <f>SUM(E21)</f>
        <v>0</v>
      </c>
      <c r="F20" s="34">
        <f>SUM(F21)</f>
        <v>15000</v>
      </c>
      <c r="G20" s="35"/>
      <c r="H20" s="55"/>
      <c r="I20" s="55"/>
      <c r="J20" s="40"/>
      <c r="K20" s="52" t="s">
        <v>32</v>
      </c>
      <c r="L20" s="53">
        <v>100</v>
      </c>
      <c r="M20" s="53">
        <v>0</v>
      </c>
      <c r="N20" s="54">
        <v>100</v>
      </c>
      <c r="O20" s="28"/>
      <c r="P20" s="43"/>
    </row>
    <row r="21" spans="1:16" ht="15.75" x14ac:dyDescent="0.25">
      <c r="A21" s="57" t="s">
        <v>33</v>
      </c>
      <c r="B21" s="46"/>
      <c r="C21" s="47">
        <v>15000</v>
      </c>
      <c r="D21" s="48"/>
      <c r="E21" s="49">
        <v>0</v>
      </c>
      <c r="F21" s="47">
        <v>15000</v>
      </c>
      <c r="G21" s="48"/>
      <c r="H21" s="55"/>
      <c r="I21" s="55"/>
      <c r="J21" s="40"/>
      <c r="K21" s="40" t="s">
        <v>34</v>
      </c>
      <c r="L21" s="41">
        <v>17591</v>
      </c>
      <c r="M21" s="41">
        <v>0</v>
      </c>
      <c r="N21" s="38">
        <v>17591</v>
      </c>
      <c r="O21" s="42"/>
      <c r="P21" s="43"/>
    </row>
    <row r="22" spans="1:16" ht="15.75" x14ac:dyDescent="0.25">
      <c r="A22" s="32" t="s">
        <v>35</v>
      </c>
      <c r="B22" s="33"/>
      <c r="C22" s="34">
        <f>SUM(C23:C24)</f>
        <v>16337</v>
      </c>
      <c r="D22" s="35"/>
      <c r="E22" s="41">
        <f>SUM(E23:E24)</f>
        <v>-852</v>
      </c>
      <c r="F22" s="34">
        <f>SUM(F23:F24)</f>
        <v>15485</v>
      </c>
      <c r="G22" s="35"/>
      <c r="H22" s="44"/>
      <c r="I22" s="44"/>
      <c r="J22" s="40"/>
      <c r="K22" s="40" t="s">
        <v>36</v>
      </c>
      <c r="L22" s="41">
        <v>2228</v>
      </c>
      <c r="M22" s="41">
        <v>2641</v>
      </c>
      <c r="N22" s="38">
        <v>4869</v>
      </c>
      <c r="O22" s="42"/>
      <c r="P22" s="43"/>
    </row>
    <row r="23" spans="1:16" ht="15.75" x14ac:dyDescent="0.25">
      <c r="A23" s="57" t="s">
        <v>37</v>
      </c>
      <c r="B23" s="46"/>
      <c r="C23" s="47">
        <v>6396</v>
      </c>
      <c r="D23" s="48"/>
      <c r="E23" s="49">
        <v>3741</v>
      </c>
      <c r="F23" s="47">
        <v>10137</v>
      </c>
      <c r="G23" s="48"/>
      <c r="H23" s="44"/>
      <c r="I23" s="44"/>
      <c r="J23" s="40"/>
      <c r="K23" s="40" t="s">
        <v>38</v>
      </c>
      <c r="L23" s="41">
        <f>SUM(L24)</f>
        <v>419</v>
      </c>
      <c r="M23" s="41">
        <f>SUM(M24)</f>
        <v>0</v>
      </c>
      <c r="N23" s="41">
        <f>SUM(N24)</f>
        <v>419</v>
      </c>
      <c r="O23" s="28"/>
      <c r="P23" s="43"/>
    </row>
    <row r="24" spans="1:16" ht="15.75" x14ac:dyDescent="0.25">
      <c r="A24" s="58" t="s">
        <v>39</v>
      </c>
      <c r="B24" s="59"/>
      <c r="C24" s="47">
        <v>9941</v>
      </c>
      <c r="D24" s="48"/>
      <c r="E24" s="49">
        <v>-4593</v>
      </c>
      <c r="F24" s="47">
        <v>5348</v>
      </c>
      <c r="G24" s="48"/>
      <c r="H24" s="44"/>
      <c r="I24" s="44"/>
      <c r="J24" s="40"/>
      <c r="K24" s="44" t="s">
        <v>40</v>
      </c>
      <c r="L24" s="53">
        <v>419</v>
      </c>
      <c r="M24" s="53">
        <v>0</v>
      </c>
      <c r="N24" s="54">
        <v>419</v>
      </c>
      <c r="O24" s="28"/>
      <c r="P24" s="43"/>
    </row>
    <row r="25" spans="1:16" ht="15.75" x14ac:dyDescent="0.25">
      <c r="A25" s="58"/>
      <c r="B25" s="59"/>
      <c r="C25" s="60"/>
      <c r="D25" s="61"/>
      <c r="E25" s="62"/>
      <c r="F25" s="60"/>
      <c r="G25" s="61"/>
      <c r="H25" s="40"/>
      <c r="I25" s="40"/>
      <c r="J25" s="40"/>
      <c r="K25" s="40" t="s">
        <v>41</v>
      </c>
      <c r="L25" s="41">
        <v>8733</v>
      </c>
      <c r="M25" s="41">
        <v>-3493</v>
      </c>
      <c r="N25" s="38">
        <v>5240</v>
      </c>
      <c r="O25" s="28"/>
      <c r="P25" s="43"/>
    </row>
    <row r="26" spans="1:16" ht="15.75" x14ac:dyDescent="0.25">
      <c r="A26" s="58"/>
      <c r="B26" s="59"/>
      <c r="C26" s="60"/>
      <c r="D26" s="61"/>
      <c r="E26" s="62"/>
      <c r="F26" s="60"/>
      <c r="G26" s="61"/>
      <c r="H26" s="40"/>
      <c r="I26" s="40"/>
      <c r="J26" s="40"/>
      <c r="K26" s="40" t="s">
        <v>42</v>
      </c>
      <c r="L26" s="41">
        <v>22061</v>
      </c>
      <c r="M26" s="41">
        <v>-1100</v>
      </c>
      <c r="N26" s="38">
        <v>20961</v>
      </c>
      <c r="O26" s="28"/>
      <c r="P26" s="43"/>
    </row>
    <row r="27" spans="1:16" ht="15.75" x14ac:dyDescent="0.25">
      <c r="A27" s="58"/>
      <c r="B27" s="59"/>
      <c r="C27" s="60"/>
      <c r="D27" s="61"/>
      <c r="E27" s="62"/>
      <c r="F27" s="60"/>
      <c r="G27" s="61"/>
      <c r="H27" s="44"/>
      <c r="I27" s="44"/>
      <c r="J27" s="40"/>
      <c r="K27" s="40" t="s">
        <v>43</v>
      </c>
      <c r="L27" s="41">
        <v>0</v>
      </c>
      <c r="M27" s="41">
        <v>628</v>
      </c>
      <c r="N27" s="38">
        <v>628</v>
      </c>
      <c r="O27" s="42"/>
      <c r="P27" s="43"/>
    </row>
    <row r="28" spans="1:16" ht="15.75" x14ac:dyDescent="0.25">
      <c r="A28" s="58"/>
      <c r="B28" s="59"/>
      <c r="C28" s="60"/>
      <c r="D28" s="61"/>
      <c r="E28" s="62"/>
      <c r="F28" s="60"/>
      <c r="G28" s="61"/>
      <c r="H28" s="44"/>
      <c r="I28" s="44"/>
      <c r="J28" s="40"/>
      <c r="K28" s="40" t="s">
        <v>44</v>
      </c>
      <c r="L28" s="41">
        <v>0</v>
      </c>
      <c r="M28" s="41">
        <v>802</v>
      </c>
      <c r="N28" s="38">
        <v>802</v>
      </c>
      <c r="O28" s="42"/>
      <c r="P28" s="43"/>
    </row>
    <row r="29" spans="1:16" ht="16.5" thickBot="1" x14ac:dyDescent="0.3">
      <c r="A29" s="63"/>
      <c r="B29" s="64"/>
      <c r="C29" s="65"/>
      <c r="D29" s="66"/>
      <c r="E29" s="62"/>
      <c r="F29" s="65"/>
      <c r="G29" s="66"/>
      <c r="H29" s="44"/>
      <c r="I29" s="44"/>
      <c r="J29" s="40"/>
      <c r="K29" s="40"/>
      <c r="L29" s="67"/>
      <c r="M29" s="67"/>
      <c r="N29" s="68"/>
      <c r="O29" s="42"/>
      <c r="P29" s="43"/>
    </row>
    <row r="30" spans="1:16" ht="16.5" thickBot="1" x14ac:dyDescent="0.3">
      <c r="A30" s="69" t="s">
        <v>45</v>
      </c>
      <c r="B30" s="70"/>
      <c r="C30" s="71">
        <f>SUM(C9,C10,C15,C18,C19,C20,C22)</f>
        <v>85701</v>
      </c>
      <c r="D30" s="72"/>
      <c r="E30" s="73">
        <f>SUM(E9,E10,E15,E18,E19,E20,E22)</f>
        <v>5204</v>
      </c>
      <c r="F30" s="71">
        <f>SUM(F9,F10,F15,F18,F19,F20,F22)</f>
        <v>90905</v>
      </c>
      <c r="G30" s="72"/>
      <c r="H30" s="40"/>
      <c r="I30" s="40"/>
      <c r="J30" s="40"/>
      <c r="K30" s="74" t="s">
        <v>45</v>
      </c>
      <c r="L30" s="75">
        <f>SUM(L10,L11,L12,L13,L14,L18,L21,L22,L23,L25,L26)</f>
        <v>85701</v>
      </c>
      <c r="M30" s="75">
        <f>SUM(M10,M11,M12,M13,M14,M18,M21,M22,M23,M25,M26,M27,M28)</f>
        <v>5204</v>
      </c>
      <c r="N30" s="75">
        <f>SUM(N10,N11,N12,N13,N14,N18,N21,N22,N23,N25,N26,N27,N28)</f>
        <v>90905</v>
      </c>
      <c r="O30" s="42"/>
      <c r="P30" s="43"/>
    </row>
  </sheetData>
  <mergeCells count="60">
    <mergeCell ref="C30:D30"/>
    <mergeCell ref="F30:G30"/>
    <mergeCell ref="A23:B23"/>
    <mergeCell ref="C23:D23"/>
    <mergeCell ref="F23:G23"/>
    <mergeCell ref="C24:D24"/>
    <mergeCell ref="F24:G24"/>
    <mergeCell ref="A29:B29"/>
    <mergeCell ref="C29:D29"/>
    <mergeCell ref="F29:G29"/>
    <mergeCell ref="A21:B21"/>
    <mergeCell ref="C21:D21"/>
    <mergeCell ref="F21:G21"/>
    <mergeCell ref="A22:B22"/>
    <mergeCell ref="C22:D22"/>
    <mergeCell ref="F22:G22"/>
    <mergeCell ref="A19:B19"/>
    <mergeCell ref="C19:D19"/>
    <mergeCell ref="F19:G19"/>
    <mergeCell ref="A20:B20"/>
    <mergeCell ref="C20:D20"/>
    <mergeCell ref="F20:G20"/>
    <mergeCell ref="A16:B16"/>
    <mergeCell ref="C16:D16"/>
    <mergeCell ref="F16:G16"/>
    <mergeCell ref="C17:D17"/>
    <mergeCell ref="F17:G17"/>
    <mergeCell ref="A18:B18"/>
    <mergeCell ref="C18:D18"/>
    <mergeCell ref="F18:G18"/>
    <mergeCell ref="A13:B13"/>
    <mergeCell ref="C13:D13"/>
    <mergeCell ref="F13:G13"/>
    <mergeCell ref="C14:D14"/>
    <mergeCell ref="F14:G14"/>
    <mergeCell ref="A15:B15"/>
    <mergeCell ref="C15:D15"/>
    <mergeCell ref="F15:G15"/>
    <mergeCell ref="A11:B11"/>
    <mergeCell ref="C11:D11"/>
    <mergeCell ref="F11:G11"/>
    <mergeCell ref="A12:B12"/>
    <mergeCell ref="C12:D12"/>
    <mergeCell ref="F12:G12"/>
    <mergeCell ref="A8:B8"/>
    <mergeCell ref="C8:D8"/>
    <mergeCell ref="F8:G8"/>
    <mergeCell ref="A9:B9"/>
    <mergeCell ref="C9:D9"/>
    <mergeCell ref="A10:B10"/>
    <mergeCell ref="C10:D10"/>
    <mergeCell ref="F10:G10"/>
    <mergeCell ref="A1:N1"/>
    <mergeCell ref="B2:K3"/>
    <mergeCell ref="B4:K4"/>
    <mergeCell ref="A6:J6"/>
    <mergeCell ref="K6:P6"/>
    <mergeCell ref="A7:B7"/>
    <mergeCell ref="C7:D7"/>
    <mergeCell ref="F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A01C-49EC-4059-A251-8207544D7DCA}">
  <dimension ref="A1:AR36"/>
  <sheetViews>
    <sheetView workbookViewId="0">
      <selection activeCell="B2" sqref="B2"/>
    </sheetView>
  </sheetViews>
  <sheetFormatPr defaultRowHeight="15" x14ac:dyDescent="0.25"/>
  <cols>
    <col min="1" max="1" width="35.5703125" customWidth="1"/>
  </cols>
  <sheetData>
    <row r="1" spans="1:44" ht="15.75" x14ac:dyDescent="0.2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4" ht="15.75" x14ac:dyDescent="0.25">
      <c r="A3" s="3" t="s">
        <v>225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4" ht="16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153</v>
      </c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4" ht="15.75" thickBot="1" x14ac:dyDescent="0.3">
      <c r="A5" s="295" t="s">
        <v>154</v>
      </c>
      <c r="B5" s="296" t="s">
        <v>188</v>
      </c>
      <c r="C5" s="297"/>
      <c r="D5" s="298"/>
      <c r="E5" s="131" t="s">
        <v>189</v>
      </c>
      <c r="F5" s="132"/>
      <c r="G5" s="132"/>
      <c r="H5" s="132"/>
      <c r="I5" s="132"/>
      <c r="J5" s="132"/>
      <c r="K5" s="132"/>
      <c r="L5" s="132"/>
      <c r="M5" s="133"/>
      <c r="N5" s="131" t="s">
        <v>190</v>
      </c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31" t="s">
        <v>191</v>
      </c>
      <c r="AH5" s="132"/>
      <c r="AI5" s="133"/>
      <c r="AJ5" s="131" t="s">
        <v>36</v>
      </c>
      <c r="AK5" s="132"/>
      <c r="AL5" s="133"/>
      <c r="AM5" s="131" t="s">
        <v>58</v>
      </c>
      <c r="AN5" s="132"/>
      <c r="AO5" s="133"/>
      <c r="AP5" s="131" t="s">
        <v>192</v>
      </c>
      <c r="AQ5" s="132"/>
      <c r="AR5" s="133"/>
    </row>
    <row r="6" spans="1:44" ht="15.75" thickBot="1" x14ac:dyDescent="0.3">
      <c r="A6" s="148"/>
      <c r="B6" s="299"/>
      <c r="C6" s="300"/>
      <c r="D6" s="301"/>
      <c r="E6" s="131" t="s">
        <v>193</v>
      </c>
      <c r="F6" s="132"/>
      <c r="G6" s="133"/>
      <c r="H6" s="131" t="s">
        <v>194</v>
      </c>
      <c r="I6" s="132"/>
      <c r="J6" s="133"/>
      <c r="K6" s="131" t="s">
        <v>195</v>
      </c>
      <c r="L6" s="132"/>
      <c r="M6" s="133"/>
      <c r="N6" s="131" t="s">
        <v>12</v>
      </c>
      <c r="O6" s="132"/>
      <c r="P6" s="133"/>
      <c r="Q6" s="131" t="s">
        <v>196</v>
      </c>
      <c r="R6" s="132"/>
      <c r="S6" s="133"/>
      <c r="T6" s="131" t="s">
        <v>16</v>
      </c>
      <c r="U6" s="132"/>
      <c r="V6" s="133"/>
      <c r="W6" s="131" t="s">
        <v>197</v>
      </c>
      <c r="X6" s="132"/>
      <c r="Y6" s="133"/>
      <c r="Z6" s="131" t="s">
        <v>198</v>
      </c>
      <c r="AA6" s="132"/>
      <c r="AB6" s="133"/>
      <c r="AC6" s="131" t="s">
        <v>199</v>
      </c>
      <c r="AD6" s="132"/>
      <c r="AE6" s="133"/>
      <c r="AF6" s="302"/>
      <c r="AG6" s="303" t="s">
        <v>7</v>
      </c>
      <c r="AH6" s="304" t="s">
        <v>8</v>
      </c>
      <c r="AI6" s="303" t="s">
        <v>8</v>
      </c>
      <c r="AJ6" s="303" t="s">
        <v>7</v>
      </c>
      <c r="AK6" s="303" t="s">
        <v>8</v>
      </c>
      <c r="AL6" s="305" t="s">
        <v>8</v>
      </c>
      <c r="AM6" s="303" t="s">
        <v>7</v>
      </c>
      <c r="AN6" s="303" t="s">
        <v>8</v>
      </c>
      <c r="AO6" s="303" t="s">
        <v>8</v>
      </c>
      <c r="AP6" s="303" t="s">
        <v>7</v>
      </c>
      <c r="AQ6" s="303" t="s">
        <v>8</v>
      </c>
      <c r="AR6" s="303" t="s">
        <v>8</v>
      </c>
    </row>
    <row r="7" spans="1:44" ht="15.75" thickBot="1" x14ac:dyDescent="0.3">
      <c r="A7" s="306"/>
      <c r="B7" s="307" t="s">
        <v>7</v>
      </c>
      <c r="C7" s="307" t="s">
        <v>8</v>
      </c>
      <c r="D7" s="308" t="s">
        <v>8</v>
      </c>
      <c r="E7" s="309" t="s">
        <v>7</v>
      </c>
      <c r="F7" s="309" t="s">
        <v>8</v>
      </c>
      <c r="G7" s="310" t="s">
        <v>8</v>
      </c>
      <c r="H7" s="310" t="s">
        <v>7</v>
      </c>
      <c r="I7" s="310" t="s">
        <v>8</v>
      </c>
      <c r="J7" s="310" t="s">
        <v>8</v>
      </c>
      <c r="K7" s="310" t="s">
        <v>7</v>
      </c>
      <c r="L7" s="310" t="s">
        <v>8</v>
      </c>
      <c r="M7" s="311" t="s">
        <v>8</v>
      </c>
      <c r="N7" s="309" t="s">
        <v>7</v>
      </c>
      <c r="O7" s="309" t="s">
        <v>8</v>
      </c>
      <c r="P7" s="310" t="s">
        <v>8</v>
      </c>
      <c r="Q7" s="310" t="s">
        <v>7</v>
      </c>
      <c r="R7" s="310" t="s">
        <v>8</v>
      </c>
      <c r="S7" s="310" t="s">
        <v>8</v>
      </c>
      <c r="T7" s="310" t="s">
        <v>7</v>
      </c>
      <c r="U7" s="312" t="s">
        <v>8</v>
      </c>
      <c r="V7" s="310" t="s">
        <v>8</v>
      </c>
      <c r="W7" s="310" t="s">
        <v>7</v>
      </c>
      <c r="X7" s="312" t="s">
        <v>8</v>
      </c>
      <c r="Y7" s="310" t="s">
        <v>8</v>
      </c>
      <c r="Z7" s="310" t="s">
        <v>7</v>
      </c>
      <c r="AA7" s="312" t="s">
        <v>8</v>
      </c>
      <c r="AB7" s="310" t="s">
        <v>8</v>
      </c>
      <c r="AC7" s="310" t="s">
        <v>7</v>
      </c>
      <c r="AD7" s="312" t="s">
        <v>8</v>
      </c>
      <c r="AE7" s="310" t="s">
        <v>8</v>
      </c>
      <c r="AF7" s="312"/>
      <c r="AG7" s="313"/>
      <c r="AH7" s="314"/>
      <c r="AI7" s="313"/>
      <c r="AJ7" s="313"/>
      <c r="AK7" s="313"/>
      <c r="AL7" s="315"/>
      <c r="AM7" s="313"/>
      <c r="AN7" s="313"/>
      <c r="AO7" s="313"/>
      <c r="AP7" s="313"/>
      <c r="AQ7" s="313"/>
      <c r="AR7" s="313"/>
    </row>
    <row r="8" spans="1:44" x14ac:dyDescent="0.25">
      <c r="A8" s="316" t="s">
        <v>200</v>
      </c>
      <c r="B8" s="85">
        <v>0</v>
      </c>
      <c r="C8" s="317">
        <v>1430</v>
      </c>
      <c r="D8" s="85">
        <v>1430</v>
      </c>
      <c r="E8" s="318">
        <v>0</v>
      </c>
      <c r="F8" s="139">
        <v>0</v>
      </c>
      <c r="G8" s="83">
        <v>0</v>
      </c>
      <c r="H8" s="83">
        <v>0</v>
      </c>
      <c r="I8" s="83">
        <v>0</v>
      </c>
      <c r="J8" s="319">
        <v>0</v>
      </c>
      <c r="K8" s="320">
        <v>0</v>
      </c>
      <c r="L8" s="319">
        <v>0</v>
      </c>
      <c r="M8" s="321">
        <v>0</v>
      </c>
      <c r="N8" s="319">
        <v>0</v>
      </c>
      <c r="O8" s="322">
        <v>0</v>
      </c>
      <c r="P8" s="319">
        <v>0</v>
      </c>
      <c r="Q8" s="319">
        <v>0</v>
      </c>
      <c r="R8" s="319">
        <v>0</v>
      </c>
      <c r="S8" s="319">
        <v>0</v>
      </c>
      <c r="T8" s="319">
        <v>0</v>
      </c>
      <c r="U8" s="323">
        <v>0</v>
      </c>
      <c r="V8" s="319">
        <v>0</v>
      </c>
      <c r="W8" s="319">
        <v>0</v>
      </c>
      <c r="X8" s="323">
        <v>0</v>
      </c>
      <c r="Y8" s="319">
        <v>0</v>
      </c>
      <c r="Z8" s="319">
        <v>0</v>
      </c>
      <c r="AA8" s="323">
        <v>0</v>
      </c>
      <c r="AB8" s="319">
        <v>0</v>
      </c>
      <c r="AC8" s="319">
        <v>0</v>
      </c>
      <c r="AD8" s="323">
        <v>0</v>
      </c>
      <c r="AE8" s="319">
        <v>0</v>
      </c>
      <c r="AF8" s="323"/>
      <c r="AG8" s="319">
        <v>0</v>
      </c>
      <c r="AH8" s="323">
        <v>0</v>
      </c>
      <c r="AI8" s="319">
        <v>0</v>
      </c>
      <c r="AJ8" s="324">
        <v>0</v>
      </c>
      <c r="AK8" s="319">
        <v>0</v>
      </c>
      <c r="AL8" s="323">
        <v>0</v>
      </c>
      <c r="AM8" s="319">
        <v>0</v>
      </c>
      <c r="AN8" s="319">
        <v>628</v>
      </c>
      <c r="AO8" s="319">
        <v>628</v>
      </c>
      <c r="AP8" s="319">
        <v>0</v>
      </c>
      <c r="AQ8" s="319">
        <v>802</v>
      </c>
      <c r="AR8" s="319">
        <v>802</v>
      </c>
    </row>
    <row r="9" spans="1:44" x14ac:dyDescent="0.25">
      <c r="A9" s="317" t="s">
        <v>201</v>
      </c>
      <c r="B9" s="85">
        <v>64</v>
      </c>
      <c r="C9" s="317">
        <v>0</v>
      </c>
      <c r="D9" s="85">
        <v>64</v>
      </c>
      <c r="E9" s="325">
        <v>0</v>
      </c>
      <c r="F9" s="139">
        <v>0</v>
      </c>
      <c r="G9" s="141">
        <v>0</v>
      </c>
      <c r="H9" s="141">
        <v>0</v>
      </c>
      <c r="I9" s="141">
        <v>0</v>
      </c>
      <c r="J9" s="141">
        <v>0</v>
      </c>
      <c r="K9" s="326">
        <v>0</v>
      </c>
      <c r="L9" s="141">
        <v>0</v>
      </c>
      <c r="M9" s="327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64</v>
      </c>
      <c r="U9" s="327">
        <v>0</v>
      </c>
      <c r="V9" s="141">
        <v>64</v>
      </c>
      <c r="W9" s="141">
        <v>0</v>
      </c>
      <c r="X9" s="327">
        <v>0</v>
      </c>
      <c r="Y9" s="141">
        <v>0</v>
      </c>
      <c r="Z9" s="141">
        <v>0</v>
      </c>
      <c r="AA9" s="327">
        <v>0</v>
      </c>
      <c r="AB9" s="141">
        <v>0</v>
      </c>
      <c r="AC9" s="141">
        <v>0</v>
      </c>
      <c r="AD9" s="327">
        <v>0</v>
      </c>
      <c r="AE9" s="141">
        <v>0</v>
      </c>
      <c r="AF9" s="327"/>
      <c r="AG9" s="141">
        <v>0</v>
      </c>
      <c r="AH9" s="327">
        <v>0</v>
      </c>
      <c r="AI9" s="141">
        <v>0</v>
      </c>
      <c r="AJ9" s="326">
        <v>0</v>
      </c>
      <c r="AK9" s="141">
        <v>0</v>
      </c>
      <c r="AL9" s="327">
        <v>0</v>
      </c>
      <c r="AM9" s="90">
        <v>0</v>
      </c>
      <c r="AN9" s="90">
        <v>0</v>
      </c>
      <c r="AO9" s="90">
        <v>0</v>
      </c>
      <c r="AP9" s="90">
        <v>0</v>
      </c>
      <c r="AQ9" s="90">
        <v>0</v>
      </c>
      <c r="AR9" s="90">
        <v>0</v>
      </c>
    </row>
    <row r="10" spans="1:44" x14ac:dyDescent="0.25">
      <c r="A10" s="317" t="s">
        <v>202</v>
      </c>
      <c r="B10" s="85">
        <v>2794</v>
      </c>
      <c r="C10" s="317">
        <v>0</v>
      </c>
      <c r="D10" s="85">
        <v>2794</v>
      </c>
      <c r="E10" s="325">
        <v>0</v>
      </c>
      <c r="F10" s="139">
        <v>0</v>
      </c>
      <c r="G10" s="141">
        <v>0</v>
      </c>
      <c r="H10" s="141">
        <v>0</v>
      </c>
      <c r="I10" s="141">
        <v>0</v>
      </c>
      <c r="J10" s="141">
        <v>0</v>
      </c>
      <c r="K10" s="326">
        <v>0</v>
      </c>
      <c r="L10" s="141">
        <v>0</v>
      </c>
      <c r="M10" s="327">
        <v>0</v>
      </c>
      <c r="N10" s="141">
        <v>0</v>
      </c>
      <c r="O10" s="141">
        <v>0</v>
      </c>
      <c r="P10" s="141">
        <v>0</v>
      </c>
      <c r="Q10" s="141">
        <v>0</v>
      </c>
      <c r="R10" s="141"/>
      <c r="S10" s="141">
        <v>0</v>
      </c>
      <c r="T10" s="141">
        <v>2794</v>
      </c>
      <c r="U10" s="327">
        <v>0</v>
      </c>
      <c r="V10" s="141">
        <v>2794</v>
      </c>
      <c r="W10" s="141">
        <v>0</v>
      </c>
      <c r="X10" s="327">
        <v>0</v>
      </c>
      <c r="Y10" s="141">
        <v>0</v>
      </c>
      <c r="Z10" s="141">
        <v>0</v>
      </c>
      <c r="AA10" s="327">
        <v>0</v>
      </c>
      <c r="AB10" s="141">
        <v>0</v>
      </c>
      <c r="AC10" s="141">
        <v>0</v>
      </c>
      <c r="AD10" s="327">
        <v>0</v>
      </c>
      <c r="AE10" s="141">
        <v>0</v>
      </c>
      <c r="AF10" s="327"/>
      <c r="AG10" s="141">
        <v>0</v>
      </c>
      <c r="AH10" s="327">
        <v>0</v>
      </c>
      <c r="AI10" s="141">
        <v>0</v>
      </c>
      <c r="AJ10" s="328">
        <v>0</v>
      </c>
      <c r="AK10" s="141">
        <v>0</v>
      </c>
      <c r="AL10" s="329">
        <v>0</v>
      </c>
      <c r="AM10" s="90">
        <v>0</v>
      </c>
      <c r="AN10" s="90">
        <v>0</v>
      </c>
      <c r="AO10" s="90">
        <v>0</v>
      </c>
      <c r="AP10" s="90">
        <v>0</v>
      </c>
      <c r="AQ10" s="90">
        <v>0</v>
      </c>
      <c r="AR10" s="90">
        <v>0</v>
      </c>
    </row>
    <row r="11" spans="1:44" x14ac:dyDescent="0.25">
      <c r="A11" s="317" t="s">
        <v>203</v>
      </c>
      <c r="B11" s="85">
        <v>2695</v>
      </c>
      <c r="C11" s="317">
        <v>1909</v>
      </c>
      <c r="D11" s="85">
        <v>4604</v>
      </c>
      <c r="E11" s="325">
        <v>0</v>
      </c>
      <c r="F11" s="139">
        <v>0</v>
      </c>
      <c r="G11" s="141">
        <v>0</v>
      </c>
      <c r="H11" s="141">
        <v>0</v>
      </c>
      <c r="I11" s="141">
        <v>0</v>
      </c>
      <c r="J11" s="141">
        <v>0</v>
      </c>
      <c r="K11" s="326">
        <v>0</v>
      </c>
      <c r="L11" s="141">
        <v>0</v>
      </c>
      <c r="M11" s="327">
        <v>0</v>
      </c>
      <c r="N11" s="141">
        <v>2446</v>
      </c>
      <c r="O11" s="141">
        <v>1749</v>
      </c>
      <c r="P11" s="141">
        <v>4195</v>
      </c>
      <c r="Q11" s="141">
        <v>249</v>
      </c>
      <c r="R11" s="141">
        <v>160</v>
      </c>
      <c r="S11" s="141">
        <v>409</v>
      </c>
      <c r="T11" s="141">
        <v>0</v>
      </c>
      <c r="U11" s="327">
        <v>0</v>
      </c>
      <c r="V11" s="141">
        <v>0</v>
      </c>
      <c r="W11" s="141">
        <v>0</v>
      </c>
      <c r="X11" s="327">
        <v>0</v>
      </c>
      <c r="Y11" s="141">
        <v>0</v>
      </c>
      <c r="Z11" s="141">
        <v>0</v>
      </c>
      <c r="AA11" s="327">
        <v>0</v>
      </c>
      <c r="AB11" s="141">
        <v>0</v>
      </c>
      <c r="AC11" s="141">
        <v>0</v>
      </c>
      <c r="AD11" s="327">
        <v>0</v>
      </c>
      <c r="AE11" s="141">
        <v>0</v>
      </c>
      <c r="AF11" s="327"/>
      <c r="AG11" s="141">
        <v>0</v>
      </c>
      <c r="AH11" s="327">
        <v>0</v>
      </c>
      <c r="AI11" s="141">
        <v>0</v>
      </c>
      <c r="AJ11" s="328">
        <v>0</v>
      </c>
      <c r="AK11" s="141">
        <v>0</v>
      </c>
      <c r="AL11" s="329">
        <v>0</v>
      </c>
      <c r="AM11" s="90">
        <v>0</v>
      </c>
      <c r="AN11" s="90">
        <v>0</v>
      </c>
      <c r="AO11" s="90">
        <v>0</v>
      </c>
      <c r="AP11" s="90">
        <v>0</v>
      </c>
      <c r="AQ11" s="90">
        <v>0</v>
      </c>
      <c r="AR11" s="90">
        <v>0</v>
      </c>
    </row>
    <row r="12" spans="1:44" x14ac:dyDescent="0.25">
      <c r="A12" s="330" t="s">
        <v>204</v>
      </c>
      <c r="B12" s="85">
        <v>11526</v>
      </c>
      <c r="C12" s="330">
        <v>2641</v>
      </c>
      <c r="D12" s="85">
        <v>14167</v>
      </c>
      <c r="E12" s="331">
        <v>0</v>
      </c>
      <c r="F12" s="85">
        <v>0</v>
      </c>
      <c r="G12" s="90">
        <v>0</v>
      </c>
      <c r="H12" s="90">
        <v>0</v>
      </c>
      <c r="I12" s="90">
        <v>0</v>
      </c>
      <c r="J12" s="90">
        <v>0</v>
      </c>
      <c r="K12" s="328">
        <v>0</v>
      </c>
      <c r="L12" s="90">
        <v>0</v>
      </c>
      <c r="M12" s="329">
        <v>0</v>
      </c>
      <c r="N12" s="90">
        <v>5924</v>
      </c>
      <c r="O12" s="90">
        <v>0</v>
      </c>
      <c r="P12" s="90">
        <v>5924</v>
      </c>
      <c r="Q12" s="90">
        <v>1062</v>
      </c>
      <c r="R12" s="90">
        <v>0</v>
      </c>
      <c r="S12" s="90">
        <v>1062</v>
      </c>
      <c r="T12" s="90">
        <v>1952</v>
      </c>
      <c r="U12" s="329">
        <v>0</v>
      </c>
      <c r="V12" s="90">
        <v>1952</v>
      </c>
      <c r="W12" s="90">
        <v>360</v>
      </c>
      <c r="X12" s="329">
        <v>0</v>
      </c>
      <c r="Y12" s="90">
        <v>360</v>
      </c>
      <c r="Z12" s="90">
        <v>0</v>
      </c>
      <c r="AA12" s="329">
        <v>0</v>
      </c>
      <c r="AB12" s="90">
        <v>0</v>
      </c>
      <c r="AC12" s="90">
        <v>0</v>
      </c>
      <c r="AD12" s="329">
        <v>0</v>
      </c>
      <c r="AE12" s="90">
        <v>0</v>
      </c>
      <c r="AF12" s="329"/>
      <c r="AG12" s="90">
        <v>0</v>
      </c>
      <c r="AH12" s="329">
        <v>0</v>
      </c>
      <c r="AI12" s="90">
        <v>0</v>
      </c>
      <c r="AJ12" s="328">
        <v>2228</v>
      </c>
      <c r="AK12" s="90">
        <v>2641</v>
      </c>
      <c r="AL12" s="329">
        <v>4869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</row>
    <row r="13" spans="1:44" x14ac:dyDescent="0.25">
      <c r="A13" s="330" t="s">
        <v>205</v>
      </c>
      <c r="B13" s="85">
        <v>239</v>
      </c>
      <c r="C13" s="330">
        <v>0</v>
      </c>
      <c r="D13" s="85">
        <v>239</v>
      </c>
      <c r="E13" s="331">
        <v>0</v>
      </c>
      <c r="F13" s="85">
        <v>0</v>
      </c>
      <c r="G13" s="90">
        <v>0</v>
      </c>
      <c r="H13" s="90">
        <v>0</v>
      </c>
      <c r="I13" s="90">
        <v>0</v>
      </c>
      <c r="J13" s="90">
        <v>0</v>
      </c>
      <c r="K13" s="328">
        <v>0</v>
      </c>
      <c r="L13" s="90">
        <v>0</v>
      </c>
      <c r="M13" s="329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239</v>
      </c>
      <c r="U13" s="329">
        <v>0</v>
      </c>
      <c r="V13" s="90">
        <v>239</v>
      </c>
      <c r="W13" s="90">
        <v>0</v>
      </c>
      <c r="X13" s="329">
        <v>0</v>
      </c>
      <c r="Y13" s="90">
        <v>0</v>
      </c>
      <c r="Z13" s="90">
        <v>0</v>
      </c>
      <c r="AA13" s="329">
        <v>0</v>
      </c>
      <c r="AB13" s="90">
        <v>0</v>
      </c>
      <c r="AC13" s="90">
        <v>0</v>
      </c>
      <c r="AD13" s="329">
        <v>0</v>
      </c>
      <c r="AE13" s="90">
        <v>0</v>
      </c>
      <c r="AF13" s="329"/>
      <c r="AG13" s="90">
        <v>0</v>
      </c>
      <c r="AH13" s="329">
        <v>0</v>
      </c>
      <c r="AI13" s="90">
        <v>0</v>
      </c>
      <c r="AJ13" s="328">
        <v>0</v>
      </c>
      <c r="AK13" s="90">
        <v>0</v>
      </c>
      <c r="AL13" s="329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</row>
    <row r="14" spans="1:44" x14ac:dyDescent="0.25">
      <c r="A14" s="330" t="s">
        <v>206</v>
      </c>
      <c r="B14" s="85">
        <v>330</v>
      </c>
      <c r="C14" s="330">
        <v>0</v>
      </c>
      <c r="D14" s="85">
        <v>330</v>
      </c>
      <c r="E14" s="331">
        <v>0</v>
      </c>
      <c r="F14" s="85">
        <v>0</v>
      </c>
      <c r="G14" s="90">
        <v>0</v>
      </c>
      <c r="H14" s="90">
        <v>0</v>
      </c>
      <c r="I14" s="90">
        <v>0</v>
      </c>
      <c r="J14" s="90">
        <v>0</v>
      </c>
      <c r="K14" s="328">
        <v>0</v>
      </c>
      <c r="L14" s="90">
        <v>0</v>
      </c>
      <c r="M14" s="329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330</v>
      </c>
      <c r="U14" s="329">
        <v>0</v>
      </c>
      <c r="V14" s="90">
        <v>330</v>
      </c>
      <c r="W14" s="90">
        <v>0</v>
      </c>
      <c r="X14" s="329">
        <v>0</v>
      </c>
      <c r="Y14" s="90">
        <v>0</v>
      </c>
      <c r="Z14" s="90">
        <v>0</v>
      </c>
      <c r="AA14" s="329">
        <v>0</v>
      </c>
      <c r="AB14" s="90">
        <v>0</v>
      </c>
      <c r="AC14" s="90">
        <v>0</v>
      </c>
      <c r="AD14" s="329">
        <v>0</v>
      </c>
      <c r="AE14" s="90">
        <v>0</v>
      </c>
      <c r="AF14" s="329"/>
      <c r="AG14" s="90">
        <v>0</v>
      </c>
      <c r="AH14" s="329">
        <v>0</v>
      </c>
      <c r="AI14" s="90">
        <v>0</v>
      </c>
      <c r="AJ14" s="328">
        <v>0</v>
      </c>
      <c r="AK14" s="90">
        <v>0</v>
      </c>
      <c r="AL14" s="329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</row>
    <row r="15" spans="1:44" x14ac:dyDescent="0.25">
      <c r="A15" s="330" t="s">
        <v>207</v>
      </c>
      <c r="B15" s="85">
        <v>0</v>
      </c>
      <c r="C15" s="330">
        <v>0</v>
      </c>
      <c r="D15" s="85">
        <v>0</v>
      </c>
      <c r="E15" s="331">
        <v>0</v>
      </c>
      <c r="F15" s="85">
        <v>0</v>
      </c>
      <c r="G15" s="90">
        <v>0</v>
      </c>
      <c r="H15" s="90">
        <v>0</v>
      </c>
      <c r="I15" s="90">
        <v>0</v>
      </c>
      <c r="J15" s="90">
        <v>0</v>
      </c>
      <c r="K15" s="328">
        <v>0</v>
      </c>
      <c r="L15" s="90">
        <v>0</v>
      </c>
      <c r="M15" s="329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329">
        <v>0</v>
      </c>
      <c r="V15" s="90">
        <v>0</v>
      </c>
      <c r="W15" s="90">
        <v>0</v>
      </c>
      <c r="X15" s="329">
        <v>0</v>
      </c>
      <c r="Y15" s="90">
        <v>0</v>
      </c>
      <c r="Z15" s="90">
        <v>0</v>
      </c>
      <c r="AA15" s="329">
        <v>0</v>
      </c>
      <c r="AB15" s="90">
        <v>0</v>
      </c>
      <c r="AC15" s="90">
        <v>0</v>
      </c>
      <c r="AD15" s="329">
        <v>0</v>
      </c>
      <c r="AE15" s="90">
        <v>0</v>
      </c>
      <c r="AF15" s="329"/>
      <c r="AG15" s="90">
        <v>0</v>
      </c>
      <c r="AH15" s="329">
        <v>0</v>
      </c>
      <c r="AI15" s="90">
        <v>0</v>
      </c>
      <c r="AJ15" s="328">
        <v>0</v>
      </c>
      <c r="AK15" s="90">
        <v>0</v>
      </c>
      <c r="AL15" s="329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</row>
    <row r="16" spans="1:44" x14ac:dyDescent="0.25">
      <c r="A16" s="330" t="s">
        <v>208</v>
      </c>
      <c r="B16" s="85">
        <v>0</v>
      </c>
      <c r="C16" s="330">
        <v>0</v>
      </c>
      <c r="D16" s="85">
        <v>0</v>
      </c>
      <c r="E16" s="331">
        <v>0</v>
      </c>
      <c r="F16" s="85">
        <v>0</v>
      </c>
      <c r="G16" s="90">
        <v>0</v>
      </c>
      <c r="H16" s="90">
        <v>0</v>
      </c>
      <c r="I16" s="90">
        <v>0</v>
      </c>
      <c r="J16" s="90">
        <v>0</v>
      </c>
      <c r="K16" s="328">
        <v>0</v>
      </c>
      <c r="L16" s="90">
        <v>0</v>
      </c>
      <c r="M16" s="329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329">
        <v>0</v>
      </c>
      <c r="V16" s="90">
        <v>0</v>
      </c>
      <c r="W16" s="90">
        <v>0</v>
      </c>
      <c r="X16" s="329">
        <v>0</v>
      </c>
      <c r="Y16" s="90">
        <v>0</v>
      </c>
      <c r="Z16" s="90">
        <v>0</v>
      </c>
      <c r="AA16" s="329">
        <v>0</v>
      </c>
      <c r="AB16" s="90">
        <v>0</v>
      </c>
      <c r="AC16" s="90">
        <v>0</v>
      </c>
      <c r="AD16" s="329">
        <v>0</v>
      </c>
      <c r="AE16" s="90">
        <v>0</v>
      </c>
      <c r="AF16" s="329"/>
      <c r="AG16" s="90">
        <v>0</v>
      </c>
      <c r="AH16" s="329">
        <v>0</v>
      </c>
      <c r="AI16" s="90">
        <v>0</v>
      </c>
      <c r="AJ16" s="328">
        <v>0</v>
      </c>
      <c r="AK16" s="90">
        <v>0</v>
      </c>
      <c r="AL16" s="329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</row>
    <row r="17" spans="1:44" x14ac:dyDescent="0.25">
      <c r="A17" s="332" t="s">
        <v>209</v>
      </c>
      <c r="B17" s="85">
        <v>776</v>
      </c>
      <c r="C17" s="332">
        <v>0</v>
      </c>
      <c r="D17" s="85">
        <v>776</v>
      </c>
      <c r="E17" s="333">
        <v>0</v>
      </c>
      <c r="F17" s="99">
        <v>0</v>
      </c>
      <c r="G17" s="96">
        <v>0</v>
      </c>
      <c r="H17" s="96">
        <v>0</v>
      </c>
      <c r="I17" s="96">
        <v>0</v>
      </c>
      <c r="J17" s="96">
        <v>0</v>
      </c>
      <c r="K17" s="334">
        <v>0</v>
      </c>
      <c r="L17" s="96">
        <v>0</v>
      </c>
      <c r="M17" s="335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335">
        <v>0</v>
      </c>
      <c r="V17" s="96">
        <v>0</v>
      </c>
      <c r="W17" s="96">
        <v>0</v>
      </c>
      <c r="X17" s="335">
        <v>0</v>
      </c>
      <c r="Y17" s="96">
        <v>0</v>
      </c>
      <c r="Z17" s="96">
        <v>0</v>
      </c>
      <c r="AA17" s="335">
        <v>0</v>
      </c>
      <c r="AB17" s="96">
        <v>0</v>
      </c>
      <c r="AC17" s="96">
        <v>776</v>
      </c>
      <c r="AD17" s="335">
        <v>0</v>
      </c>
      <c r="AE17" s="96">
        <v>776</v>
      </c>
      <c r="AF17" s="335"/>
      <c r="AG17" s="96">
        <v>0</v>
      </c>
      <c r="AH17" s="335">
        <v>0</v>
      </c>
      <c r="AI17" s="96">
        <v>0</v>
      </c>
      <c r="AJ17" s="328">
        <v>0</v>
      </c>
      <c r="AK17" s="96">
        <v>0</v>
      </c>
      <c r="AL17" s="329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</row>
    <row r="18" spans="1:44" x14ac:dyDescent="0.25">
      <c r="A18" s="332" t="s">
        <v>210</v>
      </c>
      <c r="B18" s="85">
        <v>100</v>
      </c>
      <c r="C18" s="332">
        <v>0</v>
      </c>
      <c r="D18" s="85">
        <v>100</v>
      </c>
      <c r="E18" s="333">
        <v>0</v>
      </c>
      <c r="F18" s="99">
        <v>0</v>
      </c>
      <c r="G18" s="96">
        <v>0</v>
      </c>
      <c r="H18" s="96">
        <v>0</v>
      </c>
      <c r="I18" s="96">
        <v>0</v>
      </c>
      <c r="J18" s="96">
        <v>0</v>
      </c>
      <c r="K18" s="334">
        <v>0</v>
      </c>
      <c r="L18" s="96">
        <v>0</v>
      </c>
      <c r="M18" s="335">
        <v>0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96">
        <v>0</v>
      </c>
      <c r="T18" s="96">
        <v>0</v>
      </c>
      <c r="U18" s="335">
        <v>0</v>
      </c>
      <c r="V18" s="96">
        <v>0</v>
      </c>
      <c r="W18" s="96">
        <v>0</v>
      </c>
      <c r="X18" s="335">
        <v>0</v>
      </c>
      <c r="Y18" s="96">
        <v>0</v>
      </c>
      <c r="Z18" s="96">
        <v>100</v>
      </c>
      <c r="AA18" s="335">
        <v>0</v>
      </c>
      <c r="AB18" s="96">
        <v>100</v>
      </c>
      <c r="AC18" s="96">
        <v>0</v>
      </c>
      <c r="AD18" s="335">
        <v>0</v>
      </c>
      <c r="AE18" s="96">
        <v>0</v>
      </c>
      <c r="AF18" s="335"/>
      <c r="AG18" s="96">
        <v>0</v>
      </c>
      <c r="AH18" s="335">
        <v>0</v>
      </c>
      <c r="AI18" s="96">
        <v>0</v>
      </c>
      <c r="AJ18" s="328">
        <v>0</v>
      </c>
      <c r="AK18" s="96">
        <v>0</v>
      </c>
      <c r="AL18" s="329">
        <v>0</v>
      </c>
      <c r="AM18" s="90">
        <v>0</v>
      </c>
      <c r="AN18" s="141">
        <v>0</v>
      </c>
      <c r="AO18" s="90">
        <v>0</v>
      </c>
      <c r="AP18" s="90">
        <v>0</v>
      </c>
      <c r="AQ18" s="90">
        <v>0</v>
      </c>
      <c r="AR18" s="90">
        <v>0</v>
      </c>
    </row>
    <row r="19" spans="1:44" x14ac:dyDescent="0.25">
      <c r="A19" s="332" t="s">
        <v>211</v>
      </c>
      <c r="B19" s="85">
        <v>0</v>
      </c>
      <c r="C19" s="332">
        <v>0</v>
      </c>
      <c r="D19" s="85">
        <v>0</v>
      </c>
      <c r="E19" s="333">
        <v>0</v>
      </c>
      <c r="F19" s="99">
        <v>0</v>
      </c>
      <c r="G19" s="96">
        <v>0</v>
      </c>
      <c r="H19" s="96">
        <v>0</v>
      </c>
      <c r="I19" s="96">
        <v>0</v>
      </c>
      <c r="J19" s="96">
        <v>0</v>
      </c>
      <c r="K19" s="334">
        <v>0</v>
      </c>
      <c r="L19" s="96">
        <v>0</v>
      </c>
      <c r="M19" s="335">
        <v>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96">
        <v>0</v>
      </c>
      <c r="T19" s="96">
        <v>0</v>
      </c>
      <c r="U19" s="335">
        <v>0</v>
      </c>
      <c r="V19" s="96">
        <v>0</v>
      </c>
      <c r="W19" s="96">
        <v>0</v>
      </c>
      <c r="X19" s="335">
        <v>0</v>
      </c>
      <c r="Y19" s="96">
        <v>0</v>
      </c>
      <c r="Z19" s="96">
        <v>0</v>
      </c>
      <c r="AA19" s="335">
        <v>0</v>
      </c>
      <c r="AB19" s="96">
        <v>0</v>
      </c>
      <c r="AC19" s="96">
        <v>0</v>
      </c>
      <c r="AD19" s="335">
        <v>0</v>
      </c>
      <c r="AE19" s="96">
        <v>0</v>
      </c>
      <c r="AF19" s="335"/>
      <c r="AG19" s="96">
        <v>0</v>
      </c>
      <c r="AH19" s="335">
        <v>0</v>
      </c>
      <c r="AI19" s="96">
        <v>0</v>
      </c>
      <c r="AJ19" s="328">
        <v>0</v>
      </c>
      <c r="AK19" s="96">
        <v>0</v>
      </c>
      <c r="AL19" s="329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0</v>
      </c>
    </row>
    <row r="20" spans="1:44" x14ac:dyDescent="0.25">
      <c r="A20" s="332" t="s">
        <v>212</v>
      </c>
      <c r="B20" s="85">
        <v>1876</v>
      </c>
      <c r="C20" s="332">
        <v>0</v>
      </c>
      <c r="D20" s="85">
        <v>1876</v>
      </c>
      <c r="E20" s="333">
        <v>270</v>
      </c>
      <c r="F20" s="99">
        <v>0</v>
      </c>
      <c r="G20" s="96">
        <v>270</v>
      </c>
      <c r="H20" s="96">
        <v>0</v>
      </c>
      <c r="I20" s="96">
        <v>0</v>
      </c>
      <c r="J20" s="96">
        <v>0</v>
      </c>
      <c r="K20" s="334">
        <v>0</v>
      </c>
      <c r="L20" s="96">
        <v>0</v>
      </c>
      <c r="M20" s="335">
        <v>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169</v>
      </c>
      <c r="U20" s="335">
        <v>0</v>
      </c>
      <c r="V20" s="96">
        <v>169</v>
      </c>
      <c r="W20" s="96">
        <v>0</v>
      </c>
      <c r="X20" s="335">
        <v>0</v>
      </c>
      <c r="Y20" s="96">
        <v>0</v>
      </c>
      <c r="Z20" s="96">
        <v>1437</v>
      </c>
      <c r="AA20" s="335">
        <v>0</v>
      </c>
      <c r="AB20" s="96">
        <v>1437</v>
      </c>
      <c r="AC20" s="96">
        <v>0</v>
      </c>
      <c r="AD20" s="335">
        <v>0</v>
      </c>
      <c r="AE20" s="96">
        <v>0</v>
      </c>
      <c r="AF20" s="335"/>
      <c r="AG20" s="96">
        <v>0</v>
      </c>
      <c r="AH20" s="335">
        <v>0</v>
      </c>
      <c r="AI20" s="96">
        <v>0</v>
      </c>
      <c r="AJ20" s="328">
        <v>0</v>
      </c>
      <c r="AK20" s="96">
        <v>0</v>
      </c>
      <c r="AL20" s="329">
        <v>0</v>
      </c>
      <c r="AM20" s="90">
        <v>0</v>
      </c>
      <c r="AN20" s="90">
        <v>0</v>
      </c>
      <c r="AO20" s="90">
        <v>0</v>
      </c>
      <c r="AP20" s="90">
        <v>0</v>
      </c>
      <c r="AQ20" s="90">
        <v>0</v>
      </c>
      <c r="AR20" s="90">
        <v>0</v>
      </c>
    </row>
    <row r="21" spans="1:44" x14ac:dyDescent="0.25">
      <c r="A21" s="330" t="s">
        <v>213</v>
      </c>
      <c r="B21" s="85">
        <v>2059</v>
      </c>
      <c r="C21" s="330">
        <v>0</v>
      </c>
      <c r="D21" s="85">
        <v>2059</v>
      </c>
      <c r="E21" s="331">
        <v>0</v>
      </c>
      <c r="F21" s="85">
        <v>0</v>
      </c>
      <c r="G21" s="90">
        <v>0</v>
      </c>
      <c r="H21" s="90">
        <v>0</v>
      </c>
      <c r="I21" s="90">
        <v>0</v>
      </c>
      <c r="J21" s="90">
        <v>0</v>
      </c>
      <c r="K21" s="328">
        <v>0</v>
      </c>
      <c r="L21" s="90">
        <v>0</v>
      </c>
      <c r="M21" s="329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622</v>
      </c>
      <c r="U21" s="329">
        <v>0</v>
      </c>
      <c r="V21" s="90">
        <v>622</v>
      </c>
      <c r="W21" s="90">
        <v>0</v>
      </c>
      <c r="X21" s="329">
        <v>0</v>
      </c>
      <c r="Y21" s="90">
        <v>0</v>
      </c>
      <c r="Z21" s="90">
        <v>1437</v>
      </c>
      <c r="AA21" s="329">
        <v>0</v>
      </c>
      <c r="AB21" s="90">
        <v>1437</v>
      </c>
      <c r="AC21" s="90">
        <v>0</v>
      </c>
      <c r="AD21" s="329">
        <v>0</v>
      </c>
      <c r="AE21" s="90">
        <v>0</v>
      </c>
      <c r="AF21" s="329"/>
      <c r="AG21" s="90">
        <v>0</v>
      </c>
      <c r="AH21" s="329">
        <v>0</v>
      </c>
      <c r="AI21" s="90">
        <v>0</v>
      </c>
      <c r="AJ21" s="328">
        <v>0</v>
      </c>
      <c r="AK21" s="90">
        <v>0</v>
      </c>
      <c r="AL21" s="329">
        <v>0</v>
      </c>
      <c r="AM21" s="90">
        <v>0</v>
      </c>
      <c r="AN21" s="90">
        <v>0</v>
      </c>
      <c r="AO21" s="90">
        <v>0</v>
      </c>
      <c r="AP21" s="90">
        <v>0</v>
      </c>
      <c r="AQ21" s="90">
        <v>0</v>
      </c>
      <c r="AR21" s="90">
        <v>0</v>
      </c>
    </row>
    <row r="22" spans="1:44" x14ac:dyDescent="0.25">
      <c r="A22" s="330" t="s">
        <v>214</v>
      </c>
      <c r="B22" s="85">
        <v>3499</v>
      </c>
      <c r="C22" s="330">
        <v>0</v>
      </c>
      <c r="D22" s="85">
        <v>3499</v>
      </c>
      <c r="E22" s="331">
        <v>3270</v>
      </c>
      <c r="F22" s="85">
        <v>0</v>
      </c>
      <c r="G22" s="90">
        <v>3270</v>
      </c>
      <c r="H22" s="90">
        <v>0</v>
      </c>
      <c r="I22" s="90">
        <v>0</v>
      </c>
      <c r="J22" s="90">
        <v>0</v>
      </c>
      <c r="K22" s="328">
        <v>0</v>
      </c>
      <c r="L22" s="90">
        <v>0</v>
      </c>
      <c r="M22" s="329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229</v>
      </c>
      <c r="U22" s="329">
        <v>0</v>
      </c>
      <c r="V22" s="90">
        <v>229</v>
      </c>
      <c r="W22" s="90">
        <v>0</v>
      </c>
      <c r="X22" s="329">
        <v>0</v>
      </c>
      <c r="Y22" s="90">
        <v>0</v>
      </c>
      <c r="Z22" s="90">
        <v>0</v>
      </c>
      <c r="AA22" s="329">
        <v>0</v>
      </c>
      <c r="AB22" s="90">
        <v>0</v>
      </c>
      <c r="AC22" s="90">
        <v>0</v>
      </c>
      <c r="AD22" s="329">
        <v>0</v>
      </c>
      <c r="AE22" s="90">
        <v>0</v>
      </c>
      <c r="AF22" s="329"/>
      <c r="AG22" s="90">
        <v>0</v>
      </c>
      <c r="AH22" s="329">
        <v>0</v>
      </c>
      <c r="AI22" s="90">
        <v>0</v>
      </c>
      <c r="AJ22" s="328">
        <v>0</v>
      </c>
      <c r="AK22" s="90">
        <v>0</v>
      </c>
      <c r="AL22" s="329">
        <v>0</v>
      </c>
      <c r="AM22" s="90">
        <v>0</v>
      </c>
      <c r="AN22" s="90">
        <v>0</v>
      </c>
      <c r="AO22" s="90">
        <v>0</v>
      </c>
      <c r="AP22" s="141">
        <v>0</v>
      </c>
      <c r="AQ22" s="90">
        <v>0</v>
      </c>
      <c r="AR22" s="90">
        <v>0</v>
      </c>
    </row>
    <row r="23" spans="1:44" x14ac:dyDescent="0.25">
      <c r="A23" s="330" t="s">
        <v>215</v>
      </c>
      <c r="B23" s="85">
        <v>360</v>
      </c>
      <c r="C23" s="330">
        <v>0</v>
      </c>
      <c r="D23" s="85">
        <v>360</v>
      </c>
      <c r="E23" s="331">
        <v>0</v>
      </c>
      <c r="F23" s="85">
        <v>0</v>
      </c>
      <c r="G23" s="90">
        <v>0</v>
      </c>
      <c r="H23" s="90">
        <v>0</v>
      </c>
      <c r="I23" s="90">
        <v>0</v>
      </c>
      <c r="J23" s="90">
        <v>0</v>
      </c>
      <c r="K23" s="328">
        <v>0</v>
      </c>
      <c r="L23" s="90">
        <v>0</v>
      </c>
      <c r="M23" s="329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360</v>
      </c>
      <c r="U23" s="329">
        <v>0</v>
      </c>
      <c r="V23" s="90">
        <v>360</v>
      </c>
      <c r="W23" s="90">
        <v>0</v>
      </c>
      <c r="X23" s="329">
        <v>0</v>
      </c>
      <c r="Y23" s="90">
        <v>0</v>
      </c>
      <c r="Z23" s="90">
        <v>0</v>
      </c>
      <c r="AA23" s="329">
        <v>0</v>
      </c>
      <c r="AB23" s="90">
        <v>0</v>
      </c>
      <c r="AC23" s="90">
        <v>0</v>
      </c>
      <c r="AD23" s="329">
        <v>0</v>
      </c>
      <c r="AE23" s="90">
        <v>0</v>
      </c>
      <c r="AF23" s="329"/>
      <c r="AG23" s="90">
        <v>0</v>
      </c>
      <c r="AH23" s="329">
        <v>0</v>
      </c>
      <c r="AI23" s="90">
        <v>0</v>
      </c>
      <c r="AJ23" s="328">
        <v>0</v>
      </c>
      <c r="AK23" s="90">
        <v>0</v>
      </c>
      <c r="AL23" s="329">
        <v>0</v>
      </c>
      <c r="AM23" s="90">
        <v>0</v>
      </c>
      <c r="AN23" s="90">
        <v>0</v>
      </c>
      <c r="AO23" s="90">
        <v>0</v>
      </c>
      <c r="AP23" s="90">
        <v>0</v>
      </c>
      <c r="AQ23" s="90">
        <v>0</v>
      </c>
      <c r="AR23" s="90">
        <v>0</v>
      </c>
    </row>
    <row r="24" spans="1:44" x14ac:dyDescent="0.25">
      <c r="A24" s="330" t="s">
        <v>216</v>
      </c>
      <c r="B24" s="85">
        <v>15000</v>
      </c>
      <c r="C24" s="330">
        <v>0</v>
      </c>
      <c r="D24" s="85">
        <v>15000</v>
      </c>
      <c r="E24" s="331">
        <v>15000</v>
      </c>
      <c r="F24" s="85">
        <v>0</v>
      </c>
      <c r="G24" s="90">
        <v>15000</v>
      </c>
      <c r="H24" s="90">
        <v>0</v>
      </c>
      <c r="I24" s="90">
        <v>0</v>
      </c>
      <c r="J24" s="90">
        <v>0</v>
      </c>
      <c r="K24" s="328">
        <v>0</v>
      </c>
      <c r="L24" s="90">
        <v>0</v>
      </c>
      <c r="M24" s="329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329">
        <v>0</v>
      </c>
      <c r="V24" s="90">
        <v>0</v>
      </c>
      <c r="W24" s="90">
        <v>0</v>
      </c>
      <c r="X24" s="329">
        <v>0</v>
      </c>
      <c r="Y24" s="90">
        <v>0</v>
      </c>
      <c r="Z24" s="90">
        <v>0</v>
      </c>
      <c r="AA24" s="329">
        <v>0</v>
      </c>
      <c r="AB24" s="90">
        <v>0</v>
      </c>
      <c r="AC24" s="90">
        <v>0</v>
      </c>
      <c r="AD24" s="329">
        <v>0</v>
      </c>
      <c r="AE24" s="90">
        <v>0</v>
      </c>
      <c r="AF24" s="329"/>
      <c r="AG24" s="90">
        <v>0</v>
      </c>
      <c r="AH24" s="329">
        <v>0</v>
      </c>
      <c r="AI24" s="90">
        <v>0</v>
      </c>
      <c r="AJ24" s="328">
        <v>0</v>
      </c>
      <c r="AK24" s="90">
        <v>0</v>
      </c>
      <c r="AL24" s="329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0</v>
      </c>
    </row>
    <row r="25" spans="1:44" x14ac:dyDescent="0.25">
      <c r="A25" s="330" t="s">
        <v>217</v>
      </c>
      <c r="B25" s="85">
        <v>5017</v>
      </c>
      <c r="C25" s="330">
        <v>0</v>
      </c>
      <c r="D25" s="85">
        <v>5017</v>
      </c>
      <c r="E25" s="331">
        <v>0</v>
      </c>
      <c r="F25" s="85">
        <v>0</v>
      </c>
      <c r="G25" s="90">
        <v>0</v>
      </c>
      <c r="H25" s="90">
        <v>0</v>
      </c>
      <c r="I25" s="90">
        <v>0</v>
      </c>
      <c r="J25" s="90">
        <v>0</v>
      </c>
      <c r="K25" s="328">
        <v>0</v>
      </c>
      <c r="L25" s="90">
        <v>0</v>
      </c>
      <c r="M25" s="329">
        <v>0</v>
      </c>
      <c r="N25" s="90">
        <v>2939</v>
      </c>
      <c r="O25" s="90">
        <v>0</v>
      </c>
      <c r="P25" s="90">
        <v>2939</v>
      </c>
      <c r="Q25" s="90">
        <v>581</v>
      </c>
      <c r="R25" s="90">
        <v>0</v>
      </c>
      <c r="S25" s="90">
        <v>581</v>
      </c>
      <c r="T25" s="90">
        <v>1497</v>
      </c>
      <c r="U25" s="329">
        <v>0</v>
      </c>
      <c r="V25" s="90">
        <v>1497</v>
      </c>
      <c r="W25" s="90">
        <v>0</v>
      </c>
      <c r="X25" s="329">
        <v>0</v>
      </c>
      <c r="Y25" s="90">
        <v>0</v>
      </c>
      <c r="Z25" s="90">
        <v>0</v>
      </c>
      <c r="AA25" s="329">
        <v>0</v>
      </c>
      <c r="AB25" s="90">
        <v>0</v>
      </c>
      <c r="AC25" s="90">
        <v>0</v>
      </c>
      <c r="AD25" s="329">
        <v>0</v>
      </c>
      <c r="AE25" s="90">
        <v>0</v>
      </c>
      <c r="AF25" s="329"/>
      <c r="AG25" s="336">
        <v>0</v>
      </c>
      <c r="AH25" s="329">
        <v>0</v>
      </c>
      <c r="AI25" s="336">
        <v>0</v>
      </c>
      <c r="AJ25" s="328">
        <v>0</v>
      </c>
      <c r="AK25" s="336">
        <v>0</v>
      </c>
      <c r="AL25" s="329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0</v>
      </c>
      <c r="AR25" s="90">
        <v>0</v>
      </c>
    </row>
    <row r="26" spans="1:44" x14ac:dyDescent="0.25">
      <c r="A26" s="330" t="s">
        <v>218</v>
      </c>
      <c r="B26" s="85">
        <v>3802</v>
      </c>
      <c r="C26" s="330">
        <v>3817</v>
      </c>
      <c r="D26" s="85">
        <v>7619</v>
      </c>
      <c r="E26" s="331">
        <v>0</v>
      </c>
      <c r="F26" s="85">
        <v>0</v>
      </c>
      <c r="G26" s="90">
        <v>0</v>
      </c>
      <c r="H26" s="90">
        <v>0</v>
      </c>
      <c r="I26" s="90">
        <v>0</v>
      </c>
      <c r="J26" s="90">
        <v>0</v>
      </c>
      <c r="K26" s="328">
        <v>0</v>
      </c>
      <c r="L26" s="90">
        <v>0</v>
      </c>
      <c r="M26" s="329">
        <v>0</v>
      </c>
      <c r="N26" s="90">
        <v>2246</v>
      </c>
      <c r="O26" s="90">
        <v>0</v>
      </c>
      <c r="P26" s="90">
        <v>2246</v>
      </c>
      <c r="Q26" s="90">
        <v>456</v>
      </c>
      <c r="R26" s="90">
        <v>0</v>
      </c>
      <c r="S26" s="90">
        <v>456</v>
      </c>
      <c r="T26" s="90">
        <v>1100</v>
      </c>
      <c r="U26" s="329">
        <v>3817</v>
      </c>
      <c r="V26" s="90">
        <v>4917</v>
      </c>
      <c r="W26" s="90">
        <v>0</v>
      </c>
      <c r="X26" s="329">
        <v>0</v>
      </c>
      <c r="Y26" s="90">
        <v>0</v>
      </c>
      <c r="Z26" s="90">
        <v>0</v>
      </c>
      <c r="AA26" s="329">
        <v>0</v>
      </c>
      <c r="AB26" s="90">
        <v>0</v>
      </c>
      <c r="AC26" s="90">
        <v>0</v>
      </c>
      <c r="AD26" s="329">
        <v>0</v>
      </c>
      <c r="AE26" s="90">
        <v>0</v>
      </c>
      <c r="AF26" s="329"/>
      <c r="AG26" s="336">
        <v>0</v>
      </c>
      <c r="AH26" s="329">
        <v>0</v>
      </c>
      <c r="AI26" s="336">
        <v>0</v>
      </c>
      <c r="AJ26" s="328">
        <v>0</v>
      </c>
      <c r="AK26" s="336">
        <v>0</v>
      </c>
      <c r="AL26" s="329">
        <v>0</v>
      </c>
      <c r="AM26" s="90">
        <v>0</v>
      </c>
      <c r="AN26" s="90">
        <v>0</v>
      </c>
      <c r="AO26" s="90">
        <v>0</v>
      </c>
      <c r="AP26" s="90">
        <v>0</v>
      </c>
      <c r="AQ26" s="90">
        <v>0</v>
      </c>
      <c r="AR26" s="90">
        <v>0</v>
      </c>
    </row>
    <row r="27" spans="1:44" x14ac:dyDescent="0.25">
      <c r="A27" s="330" t="s">
        <v>219</v>
      </c>
      <c r="B27" s="85">
        <v>1039</v>
      </c>
      <c r="C27" s="330">
        <v>0</v>
      </c>
      <c r="D27" s="85">
        <v>1039</v>
      </c>
      <c r="E27" s="331">
        <v>0</v>
      </c>
      <c r="F27" s="85">
        <v>0</v>
      </c>
      <c r="G27" s="90">
        <v>0</v>
      </c>
      <c r="H27" s="90">
        <v>0</v>
      </c>
      <c r="I27" s="90">
        <v>0</v>
      </c>
      <c r="J27" s="90">
        <v>0</v>
      </c>
      <c r="K27" s="328">
        <v>0</v>
      </c>
      <c r="L27" s="90">
        <v>0</v>
      </c>
      <c r="M27" s="329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329">
        <v>0</v>
      </c>
      <c r="V27" s="90">
        <v>0</v>
      </c>
      <c r="W27" s="90">
        <v>0</v>
      </c>
      <c r="X27" s="329">
        <v>0</v>
      </c>
      <c r="Y27" s="90">
        <v>0</v>
      </c>
      <c r="Z27" s="90">
        <v>1039</v>
      </c>
      <c r="AA27" s="329">
        <v>0</v>
      </c>
      <c r="AB27" s="90">
        <v>1039</v>
      </c>
      <c r="AC27" s="90">
        <v>0</v>
      </c>
      <c r="AD27" s="329">
        <v>0</v>
      </c>
      <c r="AE27" s="90">
        <v>0</v>
      </c>
      <c r="AF27" s="329"/>
      <c r="AG27" s="336">
        <v>0</v>
      </c>
      <c r="AH27" s="329">
        <v>0</v>
      </c>
      <c r="AI27" s="336">
        <v>0</v>
      </c>
      <c r="AJ27" s="328">
        <v>0</v>
      </c>
      <c r="AK27" s="336">
        <v>0</v>
      </c>
      <c r="AL27" s="329">
        <v>0</v>
      </c>
      <c r="AM27" s="90">
        <v>0</v>
      </c>
      <c r="AN27" s="90">
        <v>0</v>
      </c>
      <c r="AO27" s="90">
        <v>0</v>
      </c>
      <c r="AP27" s="90">
        <v>0</v>
      </c>
      <c r="AQ27" s="90">
        <v>0</v>
      </c>
      <c r="AR27" s="90">
        <v>0</v>
      </c>
    </row>
    <row r="28" spans="1:44" x14ac:dyDescent="0.25">
      <c r="A28" s="330" t="s">
        <v>220</v>
      </c>
      <c r="B28" s="85">
        <v>12436</v>
      </c>
      <c r="C28" s="330">
        <v>-4593</v>
      </c>
      <c r="D28" s="85">
        <v>7843</v>
      </c>
      <c r="E28" s="331">
        <v>12254</v>
      </c>
      <c r="F28" s="90">
        <v>-4593</v>
      </c>
      <c r="G28" s="90">
        <v>7661</v>
      </c>
      <c r="H28" s="90">
        <v>0</v>
      </c>
      <c r="I28" s="90">
        <v>0</v>
      </c>
      <c r="J28" s="90">
        <v>0</v>
      </c>
      <c r="K28" s="328">
        <v>0</v>
      </c>
      <c r="L28" s="90">
        <v>0</v>
      </c>
      <c r="M28" s="329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182</v>
      </c>
      <c r="U28" s="329">
        <v>0</v>
      </c>
      <c r="V28" s="90">
        <v>182</v>
      </c>
      <c r="W28" s="90">
        <v>0</v>
      </c>
      <c r="X28" s="329">
        <v>0</v>
      </c>
      <c r="Y28" s="90">
        <v>0</v>
      </c>
      <c r="Z28" s="90">
        <v>0</v>
      </c>
      <c r="AA28" s="329">
        <v>0</v>
      </c>
      <c r="AB28" s="90">
        <v>0</v>
      </c>
      <c r="AC28" s="90">
        <v>0</v>
      </c>
      <c r="AD28" s="329">
        <v>0</v>
      </c>
      <c r="AE28" s="90">
        <v>0</v>
      </c>
      <c r="AF28" s="329"/>
      <c r="AG28" s="336">
        <v>0</v>
      </c>
      <c r="AH28" s="329">
        <v>0</v>
      </c>
      <c r="AI28" s="336">
        <v>0</v>
      </c>
      <c r="AJ28" s="328">
        <v>0</v>
      </c>
      <c r="AK28" s="336">
        <v>0</v>
      </c>
      <c r="AL28" s="329">
        <v>0</v>
      </c>
      <c r="AM28" s="90">
        <v>0</v>
      </c>
      <c r="AN28" s="90">
        <v>0</v>
      </c>
      <c r="AO28" s="90">
        <v>0</v>
      </c>
      <c r="AP28" s="90">
        <v>0</v>
      </c>
      <c r="AQ28" s="90">
        <v>0</v>
      </c>
      <c r="AR28" s="90">
        <v>0</v>
      </c>
    </row>
    <row r="29" spans="1:44" x14ac:dyDescent="0.25">
      <c r="A29" s="330" t="s">
        <v>221</v>
      </c>
      <c r="B29" s="85">
        <v>21302</v>
      </c>
      <c r="C29" s="330">
        <v>0</v>
      </c>
      <c r="D29" s="85">
        <v>21302</v>
      </c>
      <c r="E29" s="331">
        <v>0</v>
      </c>
      <c r="F29" s="85">
        <v>0</v>
      </c>
      <c r="G29" s="90">
        <v>0</v>
      </c>
      <c r="H29" s="90">
        <v>0</v>
      </c>
      <c r="I29" s="90">
        <v>0</v>
      </c>
      <c r="J29" s="90">
        <v>0</v>
      </c>
      <c r="K29" s="328">
        <v>419</v>
      </c>
      <c r="L29" s="90">
        <v>0</v>
      </c>
      <c r="M29" s="329">
        <v>419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329">
        <v>0</v>
      </c>
      <c r="V29" s="90">
        <v>0</v>
      </c>
      <c r="W29" s="90">
        <v>3292</v>
      </c>
      <c r="X29" s="329">
        <v>0</v>
      </c>
      <c r="Y29" s="90">
        <v>3292</v>
      </c>
      <c r="Z29" s="90">
        <v>0</v>
      </c>
      <c r="AA29" s="329">
        <v>0</v>
      </c>
      <c r="AB29" s="90">
        <v>0</v>
      </c>
      <c r="AC29" s="90">
        <v>0</v>
      </c>
      <c r="AD29" s="329">
        <v>0</v>
      </c>
      <c r="AE29" s="90">
        <v>0</v>
      </c>
      <c r="AF29" s="329"/>
      <c r="AG29" s="336">
        <v>17591</v>
      </c>
      <c r="AH29" s="329">
        <v>0</v>
      </c>
      <c r="AI29" s="336">
        <v>17591</v>
      </c>
      <c r="AJ29" s="328">
        <v>0</v>
      </c>
      <c r="AK29" s="336">
        <v>0</v>
      </c>
      <c r="AL29" s="329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0</v>
      </c>
      <c r="AR29" s="90">
        <v>0</v>
      </c>
    </row>
    <row r="30" spans="1:44" x14ac:dyDescent="0.25">
      <c r="A30" s="330" t="s">
        <v>222</v>
      </c>
      <c r="B30" s="139">
        <v>127</v>
      </c>
      <c r="C30" s="317">
        <v>0</v>
      </c>
      <c r="D30" s="139">
        <v>127</v>
      </c>
      <c r="E30" s="331">
        <v>0</v>
      </c>
      <c r="F30" s="139">
        <v>0</v>
      </c>
      <c r="G30" s="90">
        <v>0</v>
      </c>
      <c r="H30" s="90">
        <v>0</v>
      </c>
      <c r="I30" s="90">
        <v>0</v>
      </c>
      <c r="J30" s="90">
        <v>0</v>
      </c>
      <c r="K30" s="328">
        <v>0</v>
      </c>
      <c r="L30" s="90">
        <v>0</v>
      </c>
      <c r="M30" s="329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127</v>
      </c>
      <c r="U30" s="329">
        <v>0</v>
      </c>
      <c r="V30" s="90">
        <v>127</v>
      </c>
      <c r="W30" s="90">
        <v>0</v>
      </c>
      <c r="X30" s="329">
        <v>0</v>
      </c>
      <c r="Y30" s="90">
        <v>0</v>
      </c>
      <c r="Z30" s="90">
        <v>0</v>
      </c>
      <c r="AA30" s="329">
        <v>0</v>
      </c>
      <c r="AB30" s="90">
        <v>0</v>
      </c>
      <c r="AC30" s="90">
        <v>0</v>
      </c>
      <c r="AD30" s="329">
        <v>0</v>
      </c>
      <c r="AE30" s="90">
        <v>0</v>
      </c>
      <c r="AF30" s="329"/>
      <c r="AG30" s="90">
        <v>0</v>
      </c>
      <c r="AH30" s="329">
        <v>0</v>
      </c>
      <c r="AI30" s="90">
        <v>0</v>
      </c>
      <c r="AJ30" s="326">
        <v>0</v>
      </c>
      <c r="AK30" s="141">
        <v>0</v>
      </c>
      <c r="AL30" s="327">
        <v>0</v>
      </c>
      <c r="AM30" s="90">
        <v>0</v>
      </c>
      <c r="AN30" s="90">
        <v>0</v>
      </c>
      <c r="AO30" s="90">
        <v>0</v>
      </c>
      <c r="AP30" s="90">
        <v>0</v>
      </c>
      <c r="AQ30" s="90">
        <v>0</v>
      </c>
      <c r="AR30" s="90">
        <v>0</v>
      </c>
    </row>
    <row r="31" spans="1:44" ht="15.75" thickBot="1" x14ac:dyDescent="0.3">
      <c r="A31" s="337" t="s">
        <v>223</v>
      </c>
      <c r="B31" s="147">
        <v>660</v>
      </c>
      <c r="C31" s="146">
        <v>0</v>
      </c>
      <c r="D31" s="139">
        <v>660</v>
      </c>
      <c r="E31" s="338">
        <v>0</v>
      </c>
      <c r="F31" s="147">
        <v>0</v>
      </c>
      <c r="G31" s="339">
        <v>0</v>
      </c>
      <c r="H31" s="339">
        <v>0</v>
      </c>
      <c r="I31" s="339">
        <v>0</v>
      </c>
      <c r="J31" s="339">
        <v>0</v>
      </c>
      <c r="K31" s="338">
        <v>0</v>
      </c>
      <c r="L31" s="339">
        <v>0</v>
      </c>
      <c r="M31" s="340">
        <v>0</v>
      </c>
      <c r="N31" s="339">
        <v>0</v>
      </c>
      <c r="O31" s="339">
        <v>0</v>
      </c>
      <c r="P31" s="339">
        <v>0</v>
      </c>
      <c r="Q31" s="339">
        <v>0</v>
      </c>
      <c r="R31" s="339">
        <v>0</v>
      </c>
      <c r="S31" s="339">
        <v>0</v>
      </c>
      <c r="T31" s="339">
        <v>0</v>
      </c>
      <c r="U31" s="340">
        <v>0</v>
      </c>
      <c r="V31" s="339">
        <v>0</v>
      </c>
      <c r="W31" s="339">
        <v>660</v>
      </c>
      <c r="X31" s="340">
        <v>0</v>
      </c>
      <c r="Y31" s="339">
        <v>660</v>
      </c>
      <c r="Z31" s="339">
        <v>0</v>
      </c>
      <c r="AA31" s="340">
        <v>0</v>
      </c>
      <c r="AB31" s="339">
        <v>0</v>
      </c>
      <c r="AC31" s="339">
        <v>0</v>
      </c>
      <c r="AD31" s="340">
        <v>0</v>
      </c>
      <c r="AE31" s="339">
        <v>0</v>
      </c>
      <c r="AF31" s="340"/>
      <c r="AG31" s="339">
        <v>0</v>
      </c>
      <c r="AH31" s="340">
        <v>0</v>
      </c>
      <c r="AI31" s="339">
        <v>0</v>
      </c>
      <c r="AJ31" s="338">
        <v>0</v>
      </c>
      <c r="AK31" s="339">
        <v>0</v>
      </c>
      <c r="AL31" s="340">
        <v>0</v>
      </c>
      <c r="AM31" s="149">
        <v>0</v>
      </c>
      <c r="AN31" s="149">
        <v>0</v>
      </c>
      <c r="AO31" s="149">
        <v>0</v>
      </c>
      <c r="AP31" s="149">
        <v>0</v>
      </c>
      <c r="AQ31" s="149">
        <v>0</v>
      </c>
      <c r="AR31" s="149">
        <v>0</v>
      </c>
    </row>
    <row r="32" spans="1:44" ht="15.75" thickBot="1" x14ac:dyDescent="0.3">
      <c r="A32" s="341" t="s">
        <v>96</v>
      </c>
      <c r="B32" s="342">
        <f t="shared" ref="B32:AE32" si="0">SUM(B8:B31)</f>
        <v>85701</v>
      </c>
      <c r="C32" s="342">
        <f t="shared" si="0"/>
        <v>5204</v>
      </c>
      <c r="D32" s="342">
        <f t="shared" si="0"/>
        <v>90905</v>
      </c>
      <c r="E32" s="343">
        <f t="shared" si="0"/>
        <v>30794</v>
      </c>
      <c r="F32" s="342">
        <f t="shared" si="0"/>
        <v>-4593</v>
      </c>
      <c r="G32" s="136">
        <f t="shared" si="0"/>
        <v>26201</v>
      </c>
      <c r="H32" s="136">
        <f t="shared" si="0"/>
        <v>0</v>
      </c>
      <c r="I32" s="136">
        <f t="shared" si="0"/>
        <v>0</v>
      </c>
      <c r="J32" s="136">
        <f t="shared" si="0"/>
        <v>0</v>
      </c>
      <c r="K32" s="344">
        <f t="shared" si="0"/>
        <v>419</v>
      </c>
      <c r="L32" s="344">
        <f t="shared" si="0"/>
        <v>0</v>
      </c>
      <c r="M32" s="343">
        <f t="shared" si="0"/>
        <v>419</v>
      </c>
      <c r="N32" s="136">
        <f t="shared" si="0"/>
        <v>13555</v>
      </c>
      <c r="O32" s="136">
        <f t="shared" si="0"/>
        <v>1749</v>
      </c>
      <c r="P32" s="136">
        <f t="shared" si="0"/>
        <v>15304</v>
      </c>
      <c r="Q32" s="136">
        <f t="shared" si="0"/>
        <v>2348</v>
      </c>
      <c r="R32" s="136">
        <f t="shared" si="0"/>
        <v>160</v>
      </c>
      <c r="S32" s="136">
        <f t="shared" si="0"/>
        <v>2508</v>
      </c>
      <c r="T32" s="136">
        <f t="shared" si="0"/>
        <v>9665</v>
      </c>
      <c r="U32" s="136">
        <f t="shared" si="0"/>
        <v>3817</v>
      </c>
      <c r="V32" s="136">
        <f t="shared" si="0"/>
        <v>13482</v>
      </c>
      <c r="W32" s="136">
        <f t="shared" si="0"/>
        <v>4312</v>
      </c>
      <c r="X32" s="136">
        <f t="shared" si="0"/>
        <v>0</v>
      </c>
      <c r="Y32" s="136">
        <f t="shared" si="0"/>
        <v>4312</v>
      </c>
      <c r="Z32" s="136">
        <f t="shared" si="0"/>
        <v>4013</v>
      </c>
      <c r="AA32" s="136">
        <f t="shared" si="0"/>
        <v>0</v>
      </c>
      <c r="AB32" s="136">
        <f t="shared" si="0"/>
        <v>4013</v>
      </c>
      <c r="AC32" s="136">
        <f t="shared" si="0"/>
        <v>776</v>
      </c>
      <c r="AD32" s="136">
        <f t="shared" si="0"/>
        <v>0</v>
      </c>
      <c r="AE32" s="136">
        <f t="shared" si="0"/>
        <v>776</v>
      </c>
      <c r="AF32" s="343">
        <f>SUM(AF9:AF21)</f>
        <v>0</v>
      </c>
      <c r="AG32" s="136">
        <f t="shared" ref="AG32:AR32" si="1">SUM(AG8:AG31)</f>
        <v>17591</v>
      </c>
      <c r="AH32" s="136">
        <f t="shared" si="1"/>
        <v>0</v>
      </c>
      <c r="AI32" s="136">
        <f t="shared" si="1"/>
        <v>17591</v>
      </c>
      <c r="AJ32" s="343">
        <f t="shared" si="1"/>
        <v>2228</v>
      </c>
      <c r="AK32" s="342">
        <f t="shared" si="1"/>
        <v>2641</v>
      </c>
      <c r="AL32" s="342">
        <f t="shared" si="1"/>
        <v>4869</v>
      </c>
      <c r="AM32" s="342">
        <f t="shared" si="1"/>
        <v>0</v>
      </c>
      <c r="AN32" s="342">
        <f t="shared" si="1"/>
        <v>628</v>
      </c>
      <c r="AO32" s="342">
        <f t="shared" si="1"/>
        <v>628</v>
      </c>
      <c r="AP32" s="342">
        <f t="shared" si="1"/>
        <v>0</v>
      </c>
      <c r="AQ32" s="342">
        <f t="shared" si="1"/>
        <v>802</v>
      </c>
      <c r="AR32" s="342">
        <f t="shared" si="1"/>
        <v>802</v>
      </c>
    </row>
    <row r="33" spans="1:38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</sheetData>
  <mergeCells count="30"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N6:AN7"/>
    <mergeCell ref="AM5:AO5"/>
    <mergeCell ref="AP5:AR5"/>
    <mergeCell ref="E6:G6"/>
    <mergeCell ref="H6:J6"/>
    <mergeCell ref="K6:M6"/>
    <mergeCell ref="N6:P6"/>
    <mergeCell ref="Q6:S6"/>
    <mergeCell ref="T6:V6"/>
    <mergeCell ref="W6:Y6"/>
    <mergeCell ref="Z6:AB6"/>
    <mergeCell ref="A1:AL1"/>
    <mergeCell ref="A3:AL3"/>
    <mergeCell ref="B5:D6"/>
    <mergeCell ref="E5:M5"/>
    <mergeCell ref="N5:AF5"/>
    <mergeCell ref="AG5:AI5"/>
    <mergeCell ref="AJ5:AL5"/>
    <mergeCell ref="AC6:AE6"/>
    <mergeCell ref="AG6:AG7"/>
    <mergeCell ref="AH6:A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4F1F-9093-46E7-B559-CE9F3C02BA46}">
  <dimension ref="A1:M16"/>
  <sheetViews>
    <sheetView workbookViewId="0">
      <selection activeCell="H9" sqref="H9:J11"/>
    </sheetView>
  </sheetViews>
  <sheetFormatPr defaultRowHeight="15" x14ac:dyDescent="0.25"/>
  <cols>
    <col min="2" max="2" width="25.5703125" customWidth="1"/>
    <col min="3" max="3" width="17.140625" customWidth="1"/>
    <col min="4" max="4" width="19.28515625" customWidth="1"/>
    <col min="5" max="5" width="15.42578125" customWidth="1"/>
    <col min="6" max="6" width="13.42578125" customWidth="1"/>
    <col min="7" max="7" width="22.140625" customWidth="1"/>
    <col min="8" max="8" width="15.140625" hidden="1" customWidth="1"/>
    <col min="9" max="10" width="9.140625" hidden="1" customWidth="1"/>
  </cols>
  <sheetData>
    <row r="1" spans="1:13" ht="15.75" x14ac:dyDescent="0.25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3" ht="15.75" x14ac:dyDescent="0.25">
      <c r="A2" s="4"/>
      <c r="B2" s="4"/>
      <c r="C2" s="345"/>
      <c r="D2" s="4"/>
      <c r="E2" s="4"/>
      <c r="F2" s="4"/>
      <c r="G2" s="4"/>
      <c r="H2" s="4"/>
      <c r="I2" s="4"/>
      <c r="J2" s="4"/>
      <c r="K2" s="4"/>
      <c r="L2" s="2"/>
      <c r="M2" s="2"/>
    </row>
    <row r="3" spans="1:13" ht="15.75" x14ac:dyDescent="0.25">
      <c r="A3" s="1" t="s">
        <v>227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 t="s">
        <v>228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 thickBot="1" x14ac:dyDescent="0.3">
      <c r="A8" s="2"/>
      <c r="B8" s="2"/>
      <c r="C8" s="2"/>
      <c r="D8" s="2"/>
      <c r="E8" s="2"/>
      <c r="F8" s="2"/>
      <c r="G8" s="2" t="s">
        <v>229</v>
      </c>
      <c r="H8" s="2"/>
      <c r="I8" s="2"/>
      <c r="J8" s="2"/>
      <c r="K8" s="2"/>
      <c r="L8" s="2"/>
      <c r="M8" s="2"/>
    </row>
    <row r="9" spans="1:13" ht="15.75" x14ac:dyDescent="0.25">
      <c r="A9" s="346" t="s">
        <v>230</v>
      </c>
      <c r="B9" s="346"/>
      <c r="C9" s="347" t="s">
        <v>190</v>
      </c>
      <c r="D9" s="348"/>
      <c r="E9" s="349"/>
      <c r="F9" s="350" t="s">
        <v>41</v>
      </c>
      <c r="G9" s="194" t="s">
        <v>231</v>
      </c>
      <c r="H9" s="351"/>
      <c r="I9" s="352"/>
      <c r="J9" s="353"/>
      <c r="K9" s="346" t="s">
        <v>232</v>
      </c>
      <c r="L9" s="2"/>
      <c r="M9" s="2"/>
    </row>
    <row r="10" spans="1:13" ht="15.75" x14ac:dyDescent="0.25">
      <c r="A10" s="351"/>
      <c r="B10" s="353"/>
      <c r="C10" s="354" t="s">
        <v>233</v>
      </c>
      <c r="D10" s="354" t="s">
        <v>234</v>
      </c>
      <c r="E10" s="354"/>
      <c r="F10" s="354"/>
      <c r="G10" s="354" t="s">
        <v>235</v>
      </c>
      <c r="H10" s="351"/>
      <c r="I10" s="352"/>
      <c r="J10" s="353"/>
      <c r="K10" s="355"/>
      <c r="L10" s="2"/>
      <c r="M10" s="2"/>
    </row>
    <row r="11" spans="1:13" ht="16.5" thickBot="1" x14ac:dyDescent="0.3">
      <c r="A11" s="356"/>
      <c r="B11" s="357"/>
      <c r="C11" s="196" t="s">
        <v>236</v>
      </c>
      <c r="D11" s="196" t="s">
        <v>237</v>
      </c>
      <c r="E11" s="196" t="s">
        <v>238</v>
      </c>
      <c r="F11" s="196"/>
      <c r="G11" s="196"/>
      <c r="H11" s="351"/>
      <c r="I11" s="352"/>
      <c r="J11" s="353"/>
      <c r="K11" s="358"/>
      <c r="L11" s="2"/>
      <c r="M11" s="2"/>
    </row>
    <row r="12" spans="1:13" ht="15.75" x14ac:dyDescent="0.25">
      <c r="A12" s="359" t="s">
        <v>239</v>
      </c>
      <c r="B12" s="360"/>
      <c r="C12" s="258">
        <v>0</v>
      </c>
      <c r="D12" s="258">
        <v>0</v>
      </c>
      <c r="E12" s="258">
        <v>4648</v>
      </c>
      <c r="F12" s="258">
        <v>0</v>
      </c>
      <c r="G12" s="258">
        <f>SUM(C12:F12)</f>
        <v>4648</v>
      </c>
      <c r="H12" s="361"/>
      <c r="I12" s="362"/>
      <c r="J12" s="363"/>
      <c r="K12" s="364">
        <v>0</v>
      </c>
      <c r="L12" s="2"/>
      <c r="M12" s="2"/>
    </row>
    <row r="13" spans="1:13" ht="15.75" x14ac:dyDescent="0.25">
      <c r="A13" s="234" t="s">
        <v>240</v>
      </c>
      <c r="B13" s="234"/>
      <c r="C13" s="234">
        <v>120</v>
      </c>
      <c r="D13" s="234">
        <v>23</v>
      </c>
      <c r="E13" s="234">
        <v>0</v>
      </c>
      <c r="F13" s="234">
        <v>0</v>
      </c>
      <c r="G13" s="234">
        <f>SUM(C13:F13)</f>
        <v>143</v>
      </c>
      <c r="H13" s="361"/>
      <c r="I13" s="362"/>
      <c r="J13" s="363"/>
      <c r="K13" s="234">
        <v>0</v>
      </c>
      <c r="L13" s="2"/>
      <c r="M13" s="2"/>
    </row>
    <row r="14" spans="1:13" ht="15.75" x14ac:dyDescent="0.25">
      <c r="A14" s="234" t="s">
        <v>241</v>
      </c>
      <c r="B14" s="234"/>
      <c r="C14" s="234">
        <v>10143</v>
      </c>
      <c r="D14" s="234">
        <v>2027</v>
      </c>
      <c r="E14" s="234">
        <v>0</v>
      </c>
      <c r="F14" s="234">
        <v>0</v>
      </c>
      <c r="G14" s="234">
        <f>SUM(C14:F14)</f>
        <v>12170</v>
      </c>
      <c r="H14" s="361"/>
      <c r="I14" s="362"/>
      <c r="J14" s="363"/>
      <c r="K14" s="234">
        <v>3</v>
      </c>
      <c r="L14" s="2"/>
      <c r="M14" s="2"/>
    </row>
    <row r="15" spans="1:13" ht="16.5" thickBot="1" x14ac:dyDescent="0.3">
      <c r="A15" s="240" t="s">
        <v>242</v>
      </c>
      <c r="B15" s="241"/>
      <c r="C15" s="365">
        <v>0</v>
      </c>
      <c r="D15" s="365">
        <v>0</v>
      </c>
      <c r="E15" s="365">
        <v>647</v>
      </c>
      <c r="F15" s="365">
        <v>0</v>
      </c>
      <c r="G15" s="365">
        <f>SUM(C15:F15)</f>
        <v>647</v>
      </c>
      <c r="H15" s="361"/>
      <c r="I15" s="362"/>
      <c r="J15" s="363"/>
      <c r="K15" s="365">
        <v>0</v>
      </c>
      <c r="L15" s="2"/>
      <c r="M15" s="2"/>
    </row>
    <row r="16" spans="1:13" ht="16.5" thickBot="1" x14ac:dyDescent="0.3">
      <c r="A16" s="152" t="s">
        <v>96</v>
      </c>
      <c r="B16" s="152"/>
      <c r="C16" s="152">
        <f>SUM(C12:C15)</f>
        <v>10263</v>
      </c>
      <c r="D16" s="152">
        <f>SUM(D12:D15)</f>
        <v>2050</v>
      </c>
      <c r="E16" s="152">
        <f>SUM(E12:E15)</f>
        <v>5295</v>
      </c>
      <c r="F16" s="152">
        <f t="shared" ref="F16:J16" si="0">SUM(F13:F15)</f>
        <v>0</v>
      </c>
      <c r="G16" s="152">
        <f>SUM(G12:G15)</f>
        <v>17608</v>
      </c>
      <c r="H16" s="152">
        <f t="shared" si="0"/>
        <v>0</v>
      </c>
      <c r="I16" s="152">
        <f t="shared" si="0"/>
        <v>0</v>
      </c>
      <c r="J16" s="152">
        <f t="shared" si="0"/>
        <v>0</v>
      </c>
      <c r="K16" s="152">
        <f>SUM(K12:K15)</f>
        <v>3</v>
      </c>
      <c r="L16" s="2"/>
      <c r="M16" s="2"/>
    </row>
  </sheetData>
  <mergeCells count="5">
    <mergeCell ref="A1:K1"/>
    <mergeCell ref="A3:M3"/>
    <mergeCell ref="A4:M4"/>
    <mergeCell ref="C9:E9"/>
    <mergeCell ref="A15:B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EDEC-1D10-4C17-8E0B-04E5EBB97A5E}">
  <dimension ref="A1:C26"/>
  <sheetViews>
    <sheetView workbookViewId="0">
      <selection activeCell="K30" sqref="K30"/>
    </sheetView>
  </sheetViews>
  <sheetFormatPr defaultRowHeight="15" x14ac:dyDescent="0.25"/>
  <cols>
    <col min="1" max="1" width="74.5703125" customWidth="1"/>
    <col min="2" max="2" width="25" customWidth="1"/>
  </cols>
  <sheetData>
    <row r="1" spans="1:3" x14ac:dyDescent="0.25">
      <c r="A1" s="366"/>
      <c r="B1" s="366"/>
    </row>
    <row r="2" spans="1:3" ht="15.75" x14ac:dyDescent="0.25">
      <c r="A2" s="367" t="s">
        <v>243</v>
      </c>
      <c r="B2" s="367"/>
      <c r="C2" s="367"/>
    </row>
    <row r="3" spans="1:3" ht="15.75" x14ac:dyDescent="0.25">
      <c r="A3" s="368"/>
      <c r="B3" s="368"/>
      <c r="C3" s="368"/>
    </row>
    <row r="4" spans="1:3" ht="15.75" x14ac:dyDescent="0.25">
      <c r="A4" s="367" t="s">
        <v>48</v>
      </c>
      <c r="B4" s="367"/>
      <c r="C4" s="367"/>
    </row>
    <row r="5" spans="1:3" ht="15.75" x14ac:dyDescent="0.25">
      <c r="A5" s="367" t="s">
        <v>244</v>
      </c>
      <c r="B5" s="367"/>
      <c r="C5" s="367"/>
    </row>
    <row r="6" spans="1:3" ht="15.75" x14ac:dyDescent="0.25">
      <c r="A6" s="369" t="s">
        <v>228</v>
      </c>
      <c r="B6" s="369"/>
      <c r="C6" s="369"/>
    </row>
    <row r="7" spans="1:3" ht="15.75" x14ac:dyDescent="0.25">
      <c r="A7" s="370"/>
      <c r="B7" s="370"/>
      <c r="C7" s="2"/>
    </row>
    <row r="8" spans="1:3" ht="16.5" thickBot="1" x14ac:dyDescent="0.3">
      <c r="A8" s="371"/>
      <c r="B8" s="371" t="s">
        <v>153</v>
      </c>
      <c r="C8" s="2"/>
    </row>
    <row r="9" spans="1:3" ht="16.5" thickBot="1" x14ac:dyDescent="0.3">
      <c r="A9" s="372" t="s">
        <v>245</v>
      </c>
      <c r="B9" s="372" t="s">
        <v>103</v>
      </c>
      <c r="C9" s="2"/>
    </row>
    <row r="10" spans="1:3" ht="15.75" x14ac:dyDescent="0.25">
      <c r="A10" s="373"/>
      <c r="B10" s="374"/>
      <c r="C10" s="2"/>
    </row>
    <row r="11" spans="1:3" ht="15.75" x14ac:dyDescent="0.25">
      <c r="A11" s="375" t="s">
        <v>54</v>
      </c>
      <c r="B11" s="376">
        <f>SUM(B12,B15,B16)</f>
        <v>4312</v>
      </c>
      <c r="C11" s="191"/>
    </row>
    <row r="12" spans="1:3" ht="15.75" x14ac:dyDescent="0.25">
      <c r="A12" s="377" t="s">
        <v>246</v>
      </c>
      <c r="B12" s="378">
        <f>SUM(B13:B14)</f>
        <v>2114</v>
      </c>
      <c r="C12" s="2"/>
    </row>
    <row r="13" spans="1:3" ht="15.75" x14ac:dyDescent="0.25">
      <c r="A13" s="379" t="s">
        <v>247</v>
      </c>
      <c r="B13" s="378">
        <v>1454</v>
      </c>
      <c r="C13" s="2"/>
    </row>
    <row r="14" spans="1:3" ht="15.75" x14ac:dyDescent="0.25">
      <c r="A14" s="379" t="s">
        <v>248</v>
      </c>
      <c r="B14" s="378">
        <v>660</v>
      </c>
      <c r="C14" s="2"/>
    </row>
    <row r="15" spans="1:3" ht="15.75" x14ac:dyDescent="0.25">
      <c r="A15" s="379" t="s">
        <v>249</v>
      </c>
      <c r="B15" s="378">
        <v>360</v>
      </c>
      <c r="C15" s="2"/>
    </row>
    <row r="16" spans="1:3" ht="15.75" x14ac:dyDescent="0.25">
      <c r="A16" s="377" t="s">
        <v>250</v>
      </c>
      <c r="B16" s="378">
        <v>1838</v>
      </c>
      <c r="C16" s="2"/>
    </row>
    <row r="17" spans="1:3" ht="15.75" x14ac:dyDescent="0.25">
      <c r="A17" s="375" t="s">
        <v>28</v>
      </c>
      <c r="B17" s="376">
        <f>SUM(B18:B23)</f>
        <v>4013</v>
      </c>
      <c r="C17" s="191"/>
    </row>
    <row r="18" spans="1:3" ht="15.75" x14ac:dyDescent="0.25">
      <c r="A18" s="380" t="s">
        <v>57</v>
      </c>
      <c r="B18" s="381">
        <v>0</v>
      </c>
      <c r="C18" s="2"/>
    </row>
    <row r="19" spans="1:3" ht="15.75" x14ac:dyDescent="0.25">
      <c r="A19" s="379" t="s">
        <v>251</v>
      </c>
      <c r="B19" s="378">
        <v>100</v>
      </c>
      <c r="C19" s="2"/>
    </row>
    <row r="20" spans="1:3" ht="15.75" x14ac:dyDescent="0.25">
      <c r="A20" s="382" t="s">
        <v>252</v>
      </c>
      <c r="B20" s="381">
        <v>300</v>
      </c>
      <c r="C20" s="2"/>
    </row>
    <row r="21" spans="1:3" ht="15.75" x14ac:dyDescent="0.25">
      <c r="A21" s="382" t="s">
        <v>253</v>
      </c>
      <c r="B21" s="381">
        <v>40</v>
      </c>
      <c r="C21" s="2"/>
    </row>
    <row r="22" spans="1:3" ht="15.75" x14ac:dyDescent="0.25">
      <c r="A22" s="377" t="s">
        <v>254</v>
      </c>
      <c r="B22" s="378">
        <v>3473</v>
      </c>
      <c r="C22" s="2"/>
    </row>
    <row r="23" spans="1:3" ht="15.75" x14ac:dyDescent="0.25">
      <c r="A23" s="383" t="s">
        <v>255</v>
      </c>
      <c r="B23" s="384">
        <v>100</v>
      </c>
      <c r="C23" s="2"/>
    </row>
    <row r="24" spans="1:3" ht="16.5" thickBot="1" x14ac:dyDescent="0.3">
      <c r="A24" s="385" t="s">
        <v>187</v>
      </c>
      <c r="B24" s="386">
        <f>SUM(B11,B17)</f>
        <v>8325</v>
      </c>
      <c r="C24" s="2"/>
    </row>
    <row r="25" spans="1:3" ht="15.75" x14ac:dyDescent="0.25">
      <c r="A25" s="371"/>
      <c r="B25" s="371"/>
      <c r="C25" s="2"/>
    </row>
    <row r="26" spans="1:3" ht="15.75" x14ac:dyDescent="0.25">
      <c r="A26" s="387"/>
      <c r="B26" s="387"/>
      <c r="C26" s="2"/>
    </row>
  </sheetData>
  <mergeCells count="5">
    <mergeCell ref="A1:B1"/>
    <mergeCell ref="A2:C2"/>
    <mergeCell ref="A4:C4"/>
    <mergeCell ref="A5:C5"/>
    <mergeCell ref="A6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C6A5-6400-4488-8E07-3C907EFDEB0A}">
  <dimension ref="A2:H20"/>
  <sheetViews>
    <sheetView workbookViewId="0">
      <selection activeCell="H29" sqref="H29"/>
    </sheetView>
  </sheetViews>
  <sheetFormatPr defaultRowHeight="15" x14ac:dyDescent="0.25"/>
  <cols>
    <col min="6" max="6" width="28.42578125" customWidth="1"/>
    <col min="8" max="8" width="19.42578125" customWidth="1"/>
  </cols>
  <sheetData>
    <row r="2" spans="1:8" ht="15.75" x14ac:dyDescent="0.25">
      <c r="A2" s="1" t="s">
        <v>256</v>
      </c>
      <c r="B2" s="1"/>
      <c r="C2" s="1"/>
      <c r="D2" s="1"/>
      <c r="E2" s="1"/>
      <c r="F2" s="1"/>
      <c r="G2" s="1"/>
      <c r="H2" s="1"/>
    </row>
    <row r="3" spans="1:8" ht="15.75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5">
      <c r="A4" s="1" t="s">
        <v>48</v>
      </c>
      <c r="B4" s="1"/>
      <c r="C4" s="1"/>
      <c r="D4" s="1"/>
      <c r="E4" s="1"/>
      <c r="F4" s="1"/>
      <c r="G4" s="1"/>
      <c r="H4" s="1"/>
    </row>
    <row r="5" spans="1:8" ht="15.75" x14ac:dyDescent="0.25">
      <c r="A5" s="1" t="s">
        <v>257</v>
      </c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2"/>
      <c r="C6" s="2"/>
      <c r="D6" s="2"/>
      <c r="E6" s="2"/>
      <c r="F6" s="2"/>
      <c r="G6" s="2"/>
      <c r="H6" s="2"/>
    </row>
    <row r="7" spans="1:8" ht="15.75" x14ac:dyDescent="0.25">
      <c r="A7" s="2"/>
      <c r="B7" s="2"/>
      <c r="C7" s="2"/>
      <c r="D7" s="2"/>
      <c r="E7" s="2"/>
      <c r="F7" s="2"/>
      <c r="G7" s="2"/>
      <c r="H7" s="2"/>
    </row>
    <row r="8" spans="1:8" ht="15.75" x14ac:dyDescent="0.25">
      <c r="A8" s="2"/>
      <c r="B8" s="2"/>
      <c r="C8" s="2"/>
      <c r="D8" s="2"/>
      <c r="E8" s="2"/>
      <c r="F8" s="2"/>
      <c r="G8" s="2"/>
      <c r="H8" s="2"/>
    </row>
    <row r="9" spans="1:8" ht="16.5" thickBot="1" x14ac:dyDescent="0.3">
      <c r="A9" s="2"/>
      <c r="B9" s="2"/>
      <c r="C9" s="2"/>
      <c r="D9" s="2"/>
      <c r="E9" s="2"/>
      <c r="F9" s="2" t="s">
        <v>153</v>
      </c>
      <c r="G9" s="2"/>
      <c r="H9" s="2"/>
    </row>
    <row r="10" spans="1:8" ht="16.5" thickBot="1" x14ac:dyDescent="0.3">
      <c r="A10" s="2"/>
      <c r="B10" s="389" t="s">
        <v>6</v>
      </c>
      <c r="C10" s="390"/>
      <c r="D10" s="390"/>
      <c r="E10" s="390"/>
      <c r="F10" s="391" t="s">
        <v>258</v>
      </c>
      <c r="G10" s="392"/>
      <c r="H10" s="2"/>
    </row>
    <row r="11" spans="1:8" ht="15.75" x14ac:dyDescent="0.25">
      <c r="A11" s="2"/>
      <c r="B11" s="393" t="s">
        <v>259</v>
      </c>
      <c r="C11" s="394"/>
      <c r="D11" s="394"/>
      <c r="E11" s="395"/>
      <c r="F11" s="396">
        <v>86</v>
      </c>
      <c r="G11" s="371"/>
      <c r="H11" s="2"/>
    </row>
    <row r="12" spans="1:8" ht="15.75" x14ac:dyDescent="0.25">
      <c r="A12" s="2"/>
      <c r="B12" s="393" t="s">
        <v>260</v>
      </c>
      <c r="C12" s="394"/>
      <c r="D12" s="394"/>
      <c r="E12" s="395"/>
      <c r="F12" s="396">
        <v>150</v>
      </c>
      <c r="G12" s="371"/>
      <c r="H12" s="2"/>
    </row>
    <row r="13" spans="1:8" ht="15.75" x14ac:dyDescent="0.25">
      <c r="A13" s="2"/>
      <c r="B13" s="393" t="s">
        <v>261</v>
      </c>
      <c r="C13" s="394"/>
      <c r="D13" s="394"/>
      <c r="E13" s="395"/>
      <c r="F13" s="396">
        <v>200</v>
      </c>
      <c r="G13" s="371"/>
      <c r="H13" s="2"/>
    </row>
    <row r="14" spans="1:8" ht="15.75" x14ac:dyDescent="0.25">
      <c r="A14" s="2"/>
      <c r="B14" s="393" t="s">
        <v>262</v>
      </c>
      <c r="C14" s="394"/>
      <c r="D14" s="394"/>
      <c r="E14" s="395"/>
      <c r="F14" s="396">
        <v>90</v>
      </c>
      <c r="G14" s="371"/>
      <c r="H14" s="2"/>
    </row>
    <row r="15" spans="1:8" ht="15.75" x14ac:dyDescent="0.25">
      <c r="A15" s="2"/>
      <c r="B15" s="393" t="s">
        <v>263</v>
      </c>
      <c r="C15" s="394"/>
      <c r="D15" s="394"/>
      <c r="E15" s="395"/>
      <c r="F15" s="396">
        <v>50</v>
      </c>
      <c r="G15" s="371"/>
      <c r="H15" s="2"/>
    </row>
    <row r="16" spans="1:8" ht="15.75" x14ac:dyDescent="0.25">
      <c r="A16" s="2"/>
      <c r="B16" s="393" t="s">
        <v>264</v>
      </c>
      <c r="C16" s="394"/>
      <c r="D16" s="394"/>
      <c r="E16" s="395"/>
      <c r="F16" s="396">
        <v>200</v>
      </c>
      <c r="G16" s="371"/>
      <c r="H16" s="2"/>
    </row>
    <row r="17" spans="1:8" ht="16.5" thickBot="1" x14ac:dyDescent="0.3">
      <c r="A17" s="2"/>
      <c r="B17" s="397"/>
      <c r="C17" s="398"/>
      <c r="D17" s="398"/>
      <c r="E17" s="399"/>
      <c r="F17" s="396"/>
      <c r="G17" s="371"/>
      <c r="H17" s="2"/>
    </row>
    <row r="18" spans="1:8" ht="16.5" thickBot="1" x14ac:dyDescent="0.3">
      <c r="A18" s="2"/>
      <c r="B18" s="389" t="s">
        <v>96</v>
      </c>
      <c r="C18" s="390"/>
      <c r="D18" s="390"/>
      <c r="E18" s="400"/>
      <c r="F18" s="401">
        <f>SUM(F11:F17)</f>
        <v>776</v>
      </c>
      <c r="G18" s="371"/>
      <c r="H18" s="2"/>
    </row>
    <row r="19" spans="1:8" ht="15.75" x14ac:dyDescent="0.25">
      <c r="A19" s="2"/>
      <c r="B19" s="2"/>
      <c r="C19" s="2"/>
      <c r="D19" s="2"/>
      <c r="E19" s="2"/>
      <c r="F19" s="2"/>
      <c r="G19" s="2"/>
      <c r="H19" s="2"/>
    </row>
    <row r="20" spans="1:8" ht="15.75" x14ac:dyDescent="0.25">
      <c r="A20" s="2"/>
      <c r="B20" s="2"/>
      <c r="C20" s="2"/>
      <c r="D20" s="2"/>
      <c r="E20" s="2"/>
      <c r="F20" s="2"/>
      <c r="G20" s="2"/>
      <c r="H20" s="2"/>
    </row>
  </sheetData>
  <mergeCells count="12">
    <mergeCell ref="B13:E13"/>
    <mergeCell ref="B14:E14"/>
    <mergeCell ref="B15:E15"/>
    <mergeCell ref="B16:E16"/>
    <mergeCell ref="B17:E17"/>
    <mergeCell ref="B18:E18"/>
    <mergeCell ref="A2:H2"/>
    <mergeCell ref="A4:H4"/>
    <mergeCell ref="A5:H5"/>
    <mergeCell ref="B10:E10"/>
    <mergeCell ref="B11:E11"/>
    <mergeCell ref="B12:E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4FFD-9150-4F83-80B1-DAAA0FA0773F}">
  <dimension ref="A2:K20"/>
  <sheetViews>
    <sheetView workbookViewId="0">
      <selection sqref="A1:K20"/>
    </sheetView>
  </sheetViews>
  <sheetFormatPr defaultRowHeight="15" x14ac:dyDescent="0.25"/>
  <cols>
    <col min="1" max="1" width="20.28515625" customWidth="1"/>
  </cols>
  <sheetData>
    <row r="2" spans="1:11" ht="15.75" x14ac:dyDescent="0.25">
      <c r="A2" s="2"/>
      <c r="B2" s="1" t="s">
        <v>265</v>
      </c>
      <c r="C2" s="1"/>
      <c r="D2" s="1"/>
      <c r="E2" s="1"/>
      <c r="F2" s="1"/>
      <c r="G2" s="1"/>
      <c r="H2" s="1"/>
      <c r="I2" s="1"/>
      <c r="J2" s="1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5.75" x14ac:dyDescent="0.25">
      <c r="A4" s="1" t="s">
        <v>48</v>
      </c>
      <c r="B4" s="1"/>
      <c r="C4" s="1"/>
      <c r="D4" s="1"/>
      <c r="E4" s="1"/>
      <c r="F4" s="1"/>
      <c r="G4" s="1"/>
      <c r="H4" s="1"/>
      <c r="I4" s="1"/>
      <c r="J4" s="1"/>
    </row>
    <row r="5" spans="1:11" ht="15.75" x14ac:dyDescent="0.25">
      <c r="A5" s="1" t="s">
        <v>266</v>
      </c>
      <c r="B5" s="1"/>
      <c r="C5" s="1"/>
      <c r="D5" s="1"/>
      <c r="E5" s="1"/>
      <c r="F5" s="1"/>
      <c r="G5" s="1"/>
      <c r="H5" s="1"/>
      <c r="I5" s="1"/>
      <c r="J5" s="1"/>
    </row>
    <row r="6" spans="1:11" ht="15.75" x14ac:dyDescent="0.25">
      <c r="A6" s="2"/>
      <c r="B6" s="1" t="s">
        <v>267</v>
      </c>
      <c r="C6" s="1"/>
      <c r="D6" s="1"/>
      <c r="E6" s="1"/>
      <c r="F6" s="1"/>
      <c r="G6" s="1"/>
      <c r="H6" s="1"/>
      <c r="I6" s="1"/>
      <c r="J6" s="1"/>
    </row>
    <row r="7" spans="1:11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6.5" thickBot="1" x14ac:dyDescent="0.3">
      <c r="A9" s="2"/>
      <c r="B9" s="2"/>
      <c r="C9" s="2"/>
      <c r="D9" s="2"/>
      <c r="E9" s="2"/>
      <c r="F9" s="2"/>
      <c r="G9" s="2"/>
      <c r="H9" s="2" t="s">
        <v>268</v>
      </c>
      <c r="I9" s="2"/>
      <c r="J9" s="2"/>
    </row>
    <row r="10" spans="1:11" ht="16.5" thickBot="1" x14ac:dyDescent="0.3">
      <c r="A10" s="191"/>
      <c r="B10" s="264" t="s">
        <v>269</v>
      </c>
      <c r="C10" s="265"/>
      <c r="D10" s="265"/>
      <c r="E10" s="265"/>
      <c r="F10" s="265"/>
      <c r="G10" s="265"/>
      <c r="H10" s="266"/>
      <c r="I10" s="402">
        <f>SUM(I11)</f>
        <v>419</v>
      </c>
      <c r="J10" s="191"/>
      <c r="K10" s="403"/>
    </row>
    <row r="11" spans="1:11" ht="15.75" x14ac:dyDescent="0.25">
      <c r="A11" s="2"/>
      <c r="B11" s="404" t="s">
        <v>270</v>
      </c>
      <c r="C11" s="405"/>
      <c r="D11" s="405"/>
      <c r="E11" s="405"/>
      <c r="F11" s="405"/>
      <c r="G11" s="405"/>
      <c r="H11" s="360"/>
      <c r="I11" s="406">
        <v>419</v>
      </c>
      <c r="J11" s="2"/>
    </row>
    <row r="12" spans="1:11" ht="16.5" thickBot="1" x14ac:dyDescent="0.3">
      <c r="A12" s="2"/>
      <c r="B12" s="407"/>
      <c r="C12" s="277"/>
      <c r="D12" s="277"/>
      <c r="E12" s="277"/>
      <c r="F12" s="277"/>
      <c r="G12" s="277"/>
      <c r="H12" s="278"/>
      <c r="I12" s="408"/>
      <c r="J12" s="2"/>
    </row>
    <row r="13" spans="1:11" ht="16.5" thickBot="1" x14ac:dyDescent="0.3">
      <c r="A13" s="191"/>
      <c r="B13" s="264"/>
      <c r="C13" s="265"/>
      <c r="D13" s="265"/>
      <c r="E13" s="265"/>
      <c r="F13" s="265"/>
      <c r="G13" s="265"/>
      <c r="H13" s="266"/>
      <c r="I13" s="262"/>
      <c r="J13" s="191"/>
      <c r="K13" s="403"/>
    </row>
    <row r="14" spans="1:11" ht="16.5" thickBot="1" x14ac:dyDescent="0.3">
      <c r="A14" s="2"/>
      <c r="B14" s="409" t="s">
        <v>271</v>
      </c>
      <c r="C14" s="371"/>
      <c r="D14" s="371"/>
      <c r="E14" s="371"/>
      <c r="F14" s="371"/>
      <c r="G14" s="371"/>
      <c r="H14" s="410"/>
      <c r="I14" s="411">
        <f>SUM(I15)</f>
        <v>0</v>
      </c>
      <c r="J14" s="2"/>
    </row>
    <row r="15" spans="1:11" ht="16.5" thickBot="1" x14ac:dyDescent="0.3">
      <c r="A15" s="191"/>
      <c r="B15" s="412" t="s">
        <v>272</v>
      </c>
      <c r="C15" s="265"/>
      <c r="D15" s="265"/>
      <c r="E15" s="265"/>
      <c r="F15" s="265"/>
      <c r="G15" s="265"/>
      <c r="H15" s="266"/>
      <c r="I15" s="413">
        <v>0</v>
      </c>
      <c r="J15" s="191"/>
      <c r="K15" s="403"/>
    </row>
    <row r="16" spans="1:11" ht="15.75" x14ac:dyDescent="0.25">
      <c r="A16" s="2"/>
      <c r="B16" s="414"/>
      <c r="C16" s="405"/>
      <c r="D16" s="405"/>
      <c r="E16" s="405"/>
      <c r="F16" s="405"/>
      <c r="G16" s="405"/>
      <c r="H16" s="360"/>
      <c r="I16" s="406"/>
      <c r="J16" s="2"/>
    </row>
    <row r="17" spans="1:11" ht="16.5" thickBot="1" x14ac:dyDescent="0.3">
      <c r="A17" s="2"/>
      <c r="B17" s="276"/>
      <c r="C17" s="277"/>
      <c r="D17" s="277"/>
      <c r="E17" s="277"/>
      <c r="F17" s="277"/>
      <c r="G17" s="277"/>
      <c r="H17" s="278"/>
      <c r="I17" s="408"/>
      <c r="J17" s="2"/>
    </row>
    <row r="18" spans="1:11" ht="16.5" thickBot="1" x14ac:dyDescent="0.3">
      <c r="A18" s="191"/>
      <c r="B18" s="264" t="s">
        <v>45</v>
      </c>
      <c r="C18" s="265"/>
      <c r="D18" s="265"/>
      <c r="E18" s="265"/>
      <c r="F18" s="265"/>
      <c r="G18" s="265"/>
      <c r="H18" s="266"/>
      <c r="I18" s="262">
        <f>SUM(I10,I14)</f>
        <v>419</v>
      </c>
      <c r="J18" s="191"/>
      <c r="K18" s="403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mergeCells count="4">
    <mergeCell ref="B2:J2"/>
    <mergeCell ref="A4:J4"/>
    <mergeCell ref="A5:J5"/>
    <mergeCell ref="B6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1B09-7BE8-461A-B1CB-415E9B34225B}">
  <dimension ref="A1:T32"/>
  <sheetViews>
    <sheetView workbookViewId="0">
      <selection activeCell="A3" sqref="A3:T3"/>
    </sheetView>
  </sheetViews>
  <sheetFormatPr defaultRowHeight="15" x14ac:dyDescent="0.25"/>
  <sheetData>
    <row r="1" spans="1:20" x14ac:dyDescent="0.25">
      <c r="A1" s="192" t="s">
        <v>288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3" spans="1:20" ht="15.75" x14ac:dyDescent="0.25">
      <c r="A3" s="1" t="s">
        <v>318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" t="s">
        <v>273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A5" s="1" t="s">
        <v>152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6.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153</v>
      </c>
      <c r="P8" s="2"/>
      <c r="Q8" s="2"/>
      <c r="R8" s="2"/>
      <c r="S8" s="2"/>
      <c r="T8" s="2"/>
    </row>
    <row r="9" spans="1:20" ht="16.5" thickBot="1" x14ac:dyDescent="0.3">
      <c r="A9" s="191"/>
      <c r="B9" s="264" t="s">
        <v>274</v>
      </c>
      <c r="C9" s="265"/>
      <c r="D9" s="265"/>
      <c r="E9" s="265"/>
      <c r="F9" s="265"/>
      <c r="G9" s="265"/>
      <c r="H9" s="265"/>
      <c r="I9" s="152" t="s">
        <v>7</v>
      </c>
      <c r="J9" s="152" t="s">
        <v>8</v>
      </c>
      <c r="K9" s="402" t="s">
        <v>8</v>
      </c>
      <c r="L9" s="265" t="s">
        <v>275</v>
      </c>
      <c r="M9" s="265"/>
      <c r="N9" s="265"/>
      <c r="O9" s="265"/>
      <c r="P9" s="152" t="s">
        <v>7</v>
      </c>
      <c r="Q9" s="152" t="s">
        <v>8</v>
      </c>
      <c r="R9" s="402" t="s">
        <v>8</v>
      </c>
      <c r="S9" s="191"/>
      <c r="T9" s="191"/>
    </row>
    <row r="10" spans="1:20" ht="15.75" x14ac:dyDescent="0.25">
      <c r="A10" s="2"/>
      <c r="B10" s="414" t="s">
        <v>68</v>
      </c>
      <c r="C10" s="405"/>
      <c r="D10" s="405"/>
      <c r="E10" s="405"/>
      <c r="F10" s="415"/>
      <c r="G10" s="405"/>
      <c r="H10" s="405"/>
      <c r="I10" s="416">
        <v>25703</v>
      </c>
      <c r="J10" s="417">
        <v>160</v>
      </c>
      <c r="K10" s="418">
        <v>25863</v>
      </c>
      <c r="L10" s="405" t="s">
        <v>72</v>
      </c>
      <c r="M10" s="405"/>
      <c r="N10" s="405"/>
      <c r="O10" s="405"/>
      <c r="P10" s="419">
        <v>6272</v>
      </c>
      <c r="Q10" s="417">
        <v>0</v>
      </c>
      <c r="R10" s="406">
        <v>6272</v>
      </c>
      <c r="S10" s="2"/>
      <c r="T10" s="2"/>
    </row>
    <row r="11" spans="1:20" ht="15.75" x14ac:dyDescent="0.25">
      <c r="A11" s="2"/>
      <c r="B11" s="271" t="s">
        <v>87</v>
      </c>
      <c r="C11" s="273"/>
      <c r="D11" s="273"/>
      <c r="E11" s="273"/>
      <c r="F11" s="420"/>
      <c r="G11" s="273"/>
      <c r="H11" s="273"/>
      <c r="I11" s="378">
        <v>19500</v>
      </c>
      <c r="J11" s="379">
        <v>0</v>
      </c>
      <c r="K11" s="421">
        <v>19500</v>
      </c>
      <c r="L11" s="273" t="s">
        <v>276</v>
      </c>
      <c r="M11" s="273"/>
      <c r="N11" s="273"/>
      <c r="O11" s="273"/>
      <c r="P11" s="378">
        <v>15000</v>
      </c>
      <c r="Q11" s="379">
        <v>0</v>
      </c>
      <c r="R11" s="421">
        <v>15000</v>
      </c>
      <c r="S11" s="2"/>
      <c r="T11" s="2"/>
    </row>
    <row r="12" spans="1:20" ht="15.75" x14ac:dyDescent="0.25">
      <c r="A12" s="2"/>
      <c r="B12" s="271" t="s">
        <v>277</v>
      </c>
      <c r="C12" s="273"/>
      <c r="D12" s="273"/>
      <c r="E12" s="273"/>
      <c r="F12" s="420"/>
      <c r="G12" s="273"/>
      <c r="H12" s="273"/>
      <c r="I12" s="378">
        <v>2845</v>
      </c>
      <c r="J12" s="379">
        <v>1813</v>
      </c>
      <c r="K12" s="421">
        <v>4658</v>
      </c>
      <c r="L12" s="273" t="s">
        <v>35</v>
      </c>
      <c r="M12" s="273"/>
      <c r="N12" s="273"/>
      <c r="O12" s="273"/>
      <c r="P12" s="378">
        <v>9941</v>
      </c>
      <c r="Q12" s="379">
        <v>-4593</v>
      </c>
      <c r="R12" s="421">
        <v>5348</v>
      </c>
      <c r="S12" s="2"/>
      <c r="T12" s="2"/>
    </row>
    <row r="13" spans="1:20" ht="15.75" x14ac:dyDescent="0.25">
      <c r="A13" s="2"/>
      <c r="B13" s="271" t="s">
        <v>27</v>
      </c>
      <c r="C13" s="273"/>
      <c r="D13" s="273"/>
      <c r="E13" s="273"/>
      <c r="F13" s="420"/>
      <c r="G13" s="273"/>
      <c r="H13" s="273"/>
      <c r="I13" s="378">
        <v>44</v>
      </c>
      <c r="J13" s="379">
        <v>4083</v>
      </c>
      <c r="K13" s="421">
        <v>4127</v>
      </c>
      <c r="L13" s="273"/>
      <c r="M13" s="273"/>
      <c r="N13" s="273"/>
      <c r="O13" s="273"/>
      <c r="P13" s="378"/>
      <c r="Q13" s="379"/>
      <c r="R13" s="421"/>
      <c r="S13" s="2"/>
      <c r="T13" s="2"/>
    </row>
    <row r="14" spans="1:20" ht="15.75" x14ac:dyDescent="0.25">
      <c r="A14" s="2"/>
      <c r="B14" s="271" t="s">
        <v>35</v>
      </c>
      <c r="C14" s="273"/>
      <c r="D14" s="273"/>
      <c r="E14" s="273"/>
      <c r="F14" s="420"/>
      <c r="G14" s="273"/>
      <c r="H14" s="273"/>
      <c r="I14" s="378">
        <v>6396</v>
      </c>
      <c r="J14" s="379">
        <v>3741</v>
      </c>
      <c r="K14" s="421">
        <v>10137</v>
      </c>
      <c r="L14" s="273"/>
      <c r="M14" s="273"/>
      <c r="N14" s="273"/>
      <c r="O14" s="273"/>
      <c r="P14" s="378"/>
      <c r="Q14" s="379"/>
      <c r="R14" s="421"/>
      <c r="S14" s="2"/>
      <c r="T14" s="2"/>
    </row>
    <row r="15" spans="1:20" ht="16.5" thickBot="1" x14ac:dyDescent="0.3">
      <c r="A15" s="2"/>
      <c r="B15" s="276"/>
      <c r="C15" s="277"/>
      <c r="D15" s="277"/>
      <c r="E15" s="277"/>
      <c r="F15" s="422"/>
      <c r="G15" s="277"/>
      <c r="H15" s="277"/>
      <c r="I15" s="423"/>
      <c r="J15" s="424"/>
      <c r="K15" s="425"/>
      <c r="L15" s="277"/>
      <c r="M15" s="277"/>
      <c r="N15" s="277"/>
      <c r="O15" s="277"/>
      <c r="P15" s="423"/>
      <c r="Q15" s="424"/>
      <c r="R15" s="425"/>
      <c r="S15" s="2"/>
      <c r="T15" s="2"/>
    </row>
    <row r="16" spans="1:20" ht="16.5" thickBot="1" x14ac:dyDescent="0.3">
      <c r="A16" s="191"/>
      <c r="B16" s="264" t="s">
        <v>96</v>
      </c>
      <c r="C16" s="265"/>
      <c r="D16" s="265"/>
      <c r="E16" s="265"/>
      <c r="F16" s="426"/>
      <c r="G16" s="265"/>
      <c r="H16" s="265"/>
      <c r="I16" s="427">
        <f>SUM(I10:I15)</f>
        <v>54488</v>
      </c>
      <c r="J16" s="402">
        <f>SUM(J10:J15)</f>
        <v>9797</v>
      </c>
      <c r="K16" s="402">
        <f>SUM(K10:K15)</f>
        <v>64285</v>
      </c>
      <c r="L16" s="265" t="s">
        <v>96</v>
      </c>
      <c r="M16" s="265"/>
      <c r="N16" s="265"/>
      <c r="O16" s="265"/>
      <c r="P16" s="428">
        <f>SUM(P10:P15)</f>
        <v>31213</v>
      </c>
      <c r="Q16" s="262">
        <f>SUM(Q10:Q15)</f>
        <v>-4593</v>
      </c>
      <c r="R16" s="262">
        <f>SUM(R10:R15)</f>
        <v>26620</v>
      </c>
      <c r="S16" s="191"/>
      <c r="T16" s="191"/>
    </row>
    <row r="17" spans="1:20" ht="15.75" x14ac:dyDescent="0.25">
      <c r="A17" s="2"/>
      <c r="B17" s="429"/>
      <c r="C17" s="371"/>
      <c r="D17" s="371"/>
      <c r="E17" s="371"/>
      <c r="F17" s="430"/>
      <c r="G17" s="371"/>
      <c r="H17" s="371"/>
      <c r="I17" s="431"/>
      <c r="J17" s="431"/>
      <c r="K17" s="432"/>
      <c r="L17" s="371"/>
      <c r="M17" s="371"/>
      <c r="N17" s="371"/>
      <c r="O17" s="371"/>
      <c r="P17" s="431"/>
      <c r="Q17" s="431"/>
      <c r="R17" s="432"/>
      <c r="S17" s="2"/>
      <c r="T17" s="2"/>
    </row>
    <row r="18" spans="1:20" ht="16.5" thickBot="1" x14ac:dyDescent="0.3">
      <c r="A18" s="2"/>
      <c r="B18" s="429"/>
      <c r="C18" s="371"/>
      <c r="D18" s="371"/>
      <c r="E18" s="371"/>
      <c r="F18" s="430"/>
      <c r="G18" s="371"/>
      <c r="H18" s="371"/>
      <c r="I18" s="431"/>
      <c r="J18" s="431"/>
      <c r="K18" s="432"/>
      <c r="L18" s="371"/>
      <c r="M18" s="371"/>
      <c r="N18" s="371"/>
      <c r="O18" s="371"/>
      <c r="P18" s="431"/>
      <c r="Q18" s="431"/>
      <c r="R18" s="432"/>
      <c r="S18" s="2"/>
      <c r="T18" s="2"/>
    </row>
    <row r="19" spans="1:20" ht="16.5" thickBot="1" x14ac:dyDescent="0.3">
      <c r="A19" s="191"/>
      <c r="B19" s="264" t="s">
        <v>278</v>
      </c>
      <c r="C19" s="265"/>
      <c r="D19" s="265"/>
      <c r="E19" s="265"/>
      <c r="F19" s="426"/>
      <c r="G19" s="265"/>
      <c r="H19" s="265"/>
      <c r="I19" s="152" t="s">
        <v>7</v>
      </c>
      <c r="J19" s="152" t="s">
        <v>8</v>
      </c>
      <c r="K19" s="402" t="s">
        <v>8</v>
      </c>
      <c r="L19" s="265" t="s">
        <v>279</v>
      </c>
      <c r="M19" s="265"/>
      <c r="N19" s="265"/>
      <c r="O19" s="265"/>
      <c r="P19" s="152" t="s">
        <v>7</v>
      </c>
      <c r="Q19" s="152" t="s">
        <v>8</v>
      </c>
      <c r="R19" s="402" t="s">
        <v>8</v>
      </c>
      <c r="S19" s="191"/>
      <c r="T19" s="191"/>
    </row>
    <row r="20" spans="1:20" ht="15.75" x14ac:dyDescent="0.25">
      <c r="A20" s="2"/>
      <c r="B20" s="414" t="s">
        <v>12</v>
      </c>
      <c r="C20" s="405"/>
      <c r="D20" s="405"/>
      <c r="E20" s="405"/>
      <c r="F20" s="415"/>
      <c r="G20" s="405"/>
      <c r="H20" s="405"/>
      <c r="I20" s="416">
        <v>13555</v>
      </c>
      <c r="J20" s="417">
        <v>1749</v>
      </c>
      <c r="K20" s="418">
        <v>15304</v>
      </c>
      <c r="L20" s="405" t="s">
        <v>280</v>
      </c>
      <c r="M20" s="405"/>
      <c r="N20" s="405"/>
      <c r="O20" s="405"/>
      <c r="P20" s="416">
        <v>419</v>
      </c>
      <c r="Q20" s="417">
        <v>0</v>
      </c>
      <c r="R20" s="418">
        <v>419</v>
      </c>
      <c r="S20" s="2"/>
      <c r="T20" s="2"/>
    </row>
    <row r="21" spans="1:20" ht="15.75" x14ac:dyDescent="0.25">
      <c r="A21" s="2"/>
      <c r="B21" s="271" t="s">
        <v>281</v>
      </c>
      <c r="C21" s="273"/>
      <c r="D21" s="273"/>
      <c r="E21" s="273"/>
      <c r="F21" s="420"/>
      <c r="G21" s="273"/>
      <c r="H21" s="273"/>
      <c r="I21" s="378">
        <v>2348</v>
      </c>
      <c r="J21" s="379">
        <v>160</v>
      </c>
      <c r="K21" s="421">
        <v>2508</v>
      </c>
      <c r="L21" s="273" t="s">
        <v>282</v>
      </c>
      <c r="M21" s="273"/>
      <c r="N21" s="273"/>
      <c r="O21" s="273"/>
      <c r="P21" s="433">
        <v>0</v>
      </c>
      <c r="Q21" s="379"/>
      <c r="R21" s="434"/>
      <c r="S21" s="2"/>
      <c r="T21" s="2"/>
    </row>
    <row r="22" spans="1:20" ht="15.75" x14ac:dyDescent="0.25">
      <c r="A22" s="2"/>
      <c r="B22" s="271" t="s">
        <v>16</v>
      </c>
      <c r="C22" s="273"/>
      <c r="D22" s="273"/>
      <c r="E22" s="273"/>
      <c r="F22" s="420"/>
      <c r="G22" s="273"/>
      <c r="H22" s="273"/>
      <c r="I22" s="378">
        <v>9665</v>
      </c>
      <c r="J22" s="379">
        <v>3817</v>
      </c>
      <c r="K22" s="421">
        <v>13482</v>
      </c>
      <c r="L22" s="273" t="s">
        <v>41</v>
      </c>
      <c r="M22" s="273"/>
      <c r="N22" s="273"/>
      <c r="O22" s="273"/>
      <c r="P22" s="378">
        <v>8733</v>
      </c>
      <c r="Q22" s="379">
        <v>-3493</v>
      </c>
      <c r="R22" s="421">
        <v>5240</v>
      </c>
      <c r="S22" s="2"/>
      <c r="T22" s="2"/>
    </row>
    <row r="23" spans="1:20" ht="15.75" x14ac:dyDescent="0.25">
      <c r="A23" s="2"/>
      <c r="B23" s="271" t="s">
        <v>283</v>
      </c>
      <c r="C23" s="273"/>
      <c r="D23" s="273"/>
      <c r="E23" s="273"/>
      <c r="F23" s="420"/>
      <c r="G23" s="273"/>
      <c r="H23" s="273"/>
      <c r="I23" s="378">
        <v>4312</v>
      </c>
      <c r="J23" s="379">
        <v>0</v>
      </c>
      <c r="K23" s="421">
        <v>4312</v>
      </c>
      <c r="L23" s="273" t="s">
        <v>42</v>
      </c>
      <c r="M23" s="273"/>
      <c r="N23" s="273"/>
      <c r="O23" s="273"/>
      <c r="P23" s="378">
        <v>22061</v>
      </c>
      <c r="Q23" s="379">
        <v>-1100</v>
      </c>
      <c r="R23" s="421">
        <v>20961</v>
      </c>
      <c r="S23" s="2"/>
      <c r="T23" s="2"/>
    </row>
    <row r="24" spans="1:20" ht="15.75" x14ac:dyDescent="0.25">
      <c r="A24" s="2"/>
      <c r="B24" s="271" t="s">
        <v>284</v>
      </c>
      <c r="C24" s="273"/>
      <c r="D24" s="273"/>
      <c r="E24" s="273"/>
      <c r="F24" s="420"/>
      <c r="G24" s="273"/>
      <c r="H24" s="273"/>
      <c r="I24" s="378">
        <v>4013</v>
      </c>
      <c r="J24" s="379">
        <v>0</v>
      </c>
      <c r="K24" s="421">
        <v>4013</v>
      </c>
      <c r="L24" s="273"/>
      <c r="M24" s="273"/>
      <c r="N24" s="273"/>
      <c r="O24" s="273"/>
      <c r="P24" s="378"/>
      <c r="Q24" s="379"/>
      <c r="R24" s="421"/>
      <c r="S24" s="2"/>
      <c r="T24" s="2"/>
    </row>
    <row r="25" spans="1:20" ht="15.75" x14ac:dyDescent="0.25">
      <c r="A25" s="2"/>
      <c r="B25" s="271" t="s">
        <v>285</v>
      </c>
      <c r="C25" s="273"/>
      <c r="D25" s="273"/>
      <c r="E25" s="273"/>
      <c r="F25" s="420"/>
      <c r="G25" s="273"/>
      <c r="H25" s="273"/>
      <c r="I25" s="378">
        <v>776</v>
      </c>
      <c r="J25" s="379">
        <v>0</v>
      </c>
      <c r="K25" s="421">
        <v>776</v>
      </c>
      <c r="L25" s="273"/>
      <c r="M25" s="273"/>
      <c r="N25" s="273"/>
      <c r="O25" s="273"/>
      <c r="P25" s="378"/>
      <c r="Q25" s="379"/>
      <c r="R25" s="421"/>
      <c r="S25" s="2"/>
      <c r="T25" s="2"/>
    </row>
    <row r="26" spans="1:20" ht="15.75" x14ac:dyDescent="0.25">
      <c r="A26" s="2"/>
      <c r="B26" s="271" t="s">
        <v>286</v>
      </c>
      <c r="C26" s="273"/>
      <c r="D26" s="273"/>
      <c r="E26" s="273"/>
      <c r="F26" s="420"/>
      <c r="G26" s="273"/>
      <c r="H26" s="273"/>
      <c r="I26" s="378">
        <v>17591</v>
      </c>
      <c r="J26" s="379">
        <v>0</v>
      </c>
      <c r="K26" s="421">
        <v>17591</v>
      </c>
      <c r="L26" s="273"/>
      <c r="M26" s="273"/>
      <c r="N26" s="273"/>
      <c r="O26" s="273"/>
      <c r="P26" s="378"/>
      <c r="Q26" s="379"/>
      <c r="R26" s="421"/>
      <c r="S26" s="2"/>
      <c r="T26" s="2"/>
    </row>
    <row r="27" spans="1:20" ht="15.75" x14ac:dyDescent="0.25">
      <c r="A27" s="2"/>
      <c r="B27" s="435" t="s">
        <v>36</v>
      </c>
      <c r="C27" s="436"/>
      <c r="D27" s="436"/>
      <c r="E27" s="436"/>
      <c r="F27" s="437"/>
      <c r="G27" s="436"/>
      <c r="H27" s="436"/>
      <c r="I27" s="384">
        <v>2228</v>
      </c>
      <c r="J27" s="438">
        <v>2641</v>
      </c>
      <c r="K27" s="439">
        <v>4869</v>
      </c>
      <c r="L27" s="436"/>
      <c r="M27" s="436"/>
      <c r="N27" s="436"/>
      <c r="O27" s="436"/>
      <c r="P27" s="384"/>
      <c r="Q27" s="438"/>
      <c r="R27" s="439"/>
      <c r="S27" s="2"/>
      <c r="T27" s="2"/>
    </row>
    <row r="28" spans="1:20" ht="16.5" thickBot="1" x14ac:dyDescent="0.3">
      <c r="A28" s="2"/>
      <c r="B28" s="276" t="s">
        <v>58</v>
      </c>
      <c r="C28" s="277"/>
      <c r="D28" s="277"/>
      <c r="E28" s="277"/>
      <c r="F28" s="422"/>
      <c r="G28" s="277"/>
      <c r="H28" s="277"/>
      <c r="I28" s="423">
        <v>0</v>
      </c>
      <c r="J28" s="424">
        <v>628</v>
      </c>
      <c r="K28" s="425">
        <v>628</v>
      </c>
      <c r="L28" s="277"/>
      <c r="M28" s="277"/>
      <c r="N28" s="277"/>
      <c r="O28" s="277"/>
      <c r="P28" s="423"/>
      <c r="Q28" s="424"/>
      <c r="R28" s="425"/>
      <c r="S28" s="2"/>
      <c r="T28" s="2"/>
    </row>
    <row r="29" spans="1:20" ht="16.5" thickBot="1" x14ac:dyDescent="0.3">
      <c r="A29" s="2"/>
      <c r="B29" s="440" t="s">
        <v>287</v>
      </c>
      <c r="C29" s="441"/>
      <c r="D29" s="441"/>
      <c r="E29" s="441"/>
      <c r="F29" s="442"/>
      <c r="G29" s="441"/>
      <c r="H29" s="441"/>
      <c r="I29" s="443">
        <v>0</v>
      </c>
      <c r="J29" s="444">
        <v>802</v>
      </c>
      <c r="K29" s="445">
        <v>802</v>
      </c>
      <c r="L29" s="441"/>
      <c r="M29" s="441"/>
      <c r="N29" s="441"/>
      <c r="O29" s="441"/>
      <c r="P29" s="443"/>
      <c r="Q29" s="444"/>
      <c r="R29" s="445"/>
      <c r="S29" s="2"/>
      <c r="T29" s="2"/>
    </row>
    <row r="30" spans="1:20" ht="16.5" thickBot="1" x14ac:dyDescent="0.3">
      <c r="A30" s="191"/>
      <c r="B30" s="264" t="s">
        <v>96</v>
      </c>
      <c r="C30" s="265"/>
      <c r="D30" s="265"/>
      <c r="E30" s="265"/>
      <c r="F30" s="426"/>
      <c r="G30" s="265"/>
      <c r="H30" s="265"/>
      <c r="I30" s="427">
        <f>SUM(I20:I29)</f>
        <v>54488</v>
      </c>
      <c r="J30" s="427">
        <f>SUM(J20:J29)</f>
        <v>9797</v>
      </c>
      <c r="K30" s="402">
        <f>SUM(K20:K29)</f>
        <v>64285</v>
      </c>
      <c r="L30" s="265" t="s">
        <v>96</v>
      </c>
      <c r="M30" s="265"/>
      <c r="N30" s="265"/>
      <c r="O30" s="265"/>
      <c r="P30" s="428">
        <f>SUM(P20:P28)</f>
        <v>31213</v>
      </c>
      <c r="Q30" s="428">
        <f>SUM(Q20:Q28)</f>
        <v>-4593</v>
      </c>
      <c r="R30" s="262">
        <f>SUM(R20:R28)</f>
        <v>26620</v>
      </c>
      <c r="S30" s="191"/>
      <c r="T30" s="191"/>
    </row>
    <row r="31" spans="1:20" ht="15.75" x14ac:dyDescent="0.25">
      <c r="A31" s="2"/>
      <c r="B31" s="263"/>
      <c r="C31" s="263"/>
      <c r="D31" s="263"/>
      <c r="E31" s="263"/>
      <c r="F31" s="446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"/>
      <c r="T31" s="2"/>
    </row>
    <row r="32" spans="1:20" ht="15.75" x14ac:dyDescent="0.25">
      <c r="A32" s="2"/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2"/>
      <c r="T32" s="2"/>
    </row>
  </sheetData>
  <mergeCells count="4">
    <mergeCell ref="A1:T1"/>
    <mergeCell ref="A3:T3"/>
    <mergeCell ref="A4:T4"/>
    <mergeCell ref="A5:T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7555-5228-439F-AAF9-A707FCD55A75}">
  <dimension ref="A1:O28"/>
  <sheetViews>
    <sheetView workbookViewId="0">
      <selection activeCell="A2" sqref="A2:O2"/>
    </sheetView>
  </sheetViews>
  <sheetFormatPr defaultRowHeight="15" x14ac:dyDescent="0.25"/>
  <sheetData>
    <row r="1" spans="1:15" ht="15.75" x14ac:dyDescent="0.25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x14ac:dyDescent="0.25">
      <c r="A2" s="3" t="s">
        <v>317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x14ac:dyDescent="0.25">
      <c r="A5" s="448" t="s">
        <v>102</v>
      </c>
      <c r="B5" s="449"/>
      <c r="C5" s="450" t="s">
        <v>289</v>
      </c>
      <c r="D5" s="450" t="s">
        <v>290</v>
      </c>
      <c r="E5" s="450" t="s">
        <v>291</v>
      </c>
      <c r="F5" s="450" t="s">
        <v>292</v>
      </c>
      <c r="G5" s="450" t="s">
        <v>293</v>
      </c>
      <c r="H5" s="450" t="s">
        <v>294</v>
      </c>
      <c r="I5" s="450" t="s">
        <v>295</v>
      </c>
      <c r="J5" s="450" t="s">
        <v>296</v>
      </c>
      <c r="K5" s="450" t="s">
        <v>297</v>
      </c>
      <c r="L5" s="450" t="s">
        <v>298</v>
      </c>
      <c r="M5" s="450" t="s">
        <v>299</v>
      </c>
      <c r="N5" s="450" t="s">
        <v>300</v>
      </c>
      <c r="O5" s="450" t="s">
        <v>187</v>
      </c>
    </row>
    <row r="6" spans="1:15" x14ac:dyDescent="0.25">
      <c r="A6" s="451" t="s">
        <v>68</v>
      </c>
      <c r="B6" s="452"/>
      <c r="C6" s="453">
        <v>2159</v>
      </c>
      <c r="D6" s="453">
        <v>2159</v>
      </c>
      <c r="E6" s="453">
        <v>2159</v>
      </c>
      <c r="F6" s="453">
        <v>2159</v>
      </c>
      <c r="G6" s="453">
        <v>2159</v>
      </c>
      <c r="H6" s="453">
        <v>2159</v>
      </c>
      <c r="I6" s="453">
        <v>2159</v>
      </c>
      <c r="J6" s="453">
        <v>2159</v>
      </c>
      <c r="K6" s="453">
        <v>2159</v>
      </c>
      <c r="L6" s="453">
        <v>2149</v>
      </c>
      <c r="M6" s="453">
        <v>2142</v>
      </c>
      <c r="N6" s="453">
        <v>2141</v>
      </c>
      <c r="O6" s="454">
        <f>SUM(C6:N6)</f>
        <v>25863</v>
      </c>
    </row>
    <row r="7" spans="1:15" x14ac:dyDescent="0.25">
      <c r="A7" s="451" t="s">
        <v>87</v>
      </c>
      <c r="B7" s="452"/>
      <c r="C7" s="453">
        <v>0</v>
      </c>
      <c r="D7" s="453">
        <v>0</v>
      </c>
      <c r="E7" s="453">
        <v>9750</v>
      </c>
      <c r="F7" s="453">
        <v>0</v>
      </c>
      <c r="G7" s="453">
        <v>0</v>
      </c>
      <c r="H7" s="453">
        <v>0</v>
      </c>
      <c r="I7" s="453">
        <v>0</v>
      </c>
      <c r="J7" s="453">
        <v>0</v>
      </c>
      <c r="K7" s="453">
        <v>9750</v>
      </c>
      <c r="L7" s="453">
        <v>0</v>
      </c>
      <c r="M7" s="453">
        <v>0</v>
      </c>
      <c r="N7" s="453">
        <v>0</v>
      </c>
      <c r="O7" s="454">
        <f>SUM(C7:N7)</f>
        <v>19500</v>
      </c>
    </row>
    <row r="8" spans="1:15" x14ac:dyDescent="0.25">
      <c r="A8" s="455" t="s">
        <v>301</v>
      </c>
      <c r="B8" s="456"/>
      <c r="C8" s="454">
        <v>438</v>
      </c>
      <c r="D8" s="454">
        <v>438</v>
      </c>
      <c r="E8" s="454">
        <v>438</v>
      </c>
      <c r="F8" s="454">
        <v>438</v>
      </c>
      <c r="G8" s="454">
        <v>438</v>
      </c>
      <c r="H8" s="454">
        <v>438</v>
      </c>
      <c r="I8" s="454">
        <v>438</v>
      </c>
      <c r="J8" s="454">
        <v>438</v>
      </c>
      <c r="K8" s="454">
        <v>438</v>
      </c>
      <c r="L8" s="454">
        <v>241</v>
      </c>
      <c r="M8" s="454">
        <v>237</v>
      </c>
      <c r="N8" s="454">
        <v>238</v>
      </c>
      <c r="O8" s="454">
        <f t="shared" ref="O8:O25" si="0">SUM(C8:N8)</f>
        <v>4658</v>
      </c>
    </row>
    <row r="9" spans="1:15" x14ac:dyDescent="0.25">
      <c r="A9" s="451" t="s">
        <v>302</v>
      </c>
      <c r="B9" s="457"/>
      <c r="C9" s="453">
        <v>0</v>
      </c>
      <c r="D9" s="453">
        <v>0</v>
      </c>
      <c r="E9" s="453">
        <v>15000</v>
      </c>
      <c r="F9" s="453">
        <v>0</v>
      </c>
      <c r="G9" s="453">
        <v>0</v>
      </c>
      <c r="H9" s="453">
        <v>0</v>
      </c>
      <c r="I9" s="453">
        <v>0</v>
      </c>
      <c r="J9" s="453">
        <v>0</v>
      </c>
      <c r="K9" s="453">
        <v>0</v>
      </c>
      <c r="L9" s="453">
        <v>0</v>
      </c>
      <c r="M9" s="453">
        <v>0</v>
      </c>
      <c r="N9" s="453">
        <v>0</v>
      </c>
      <c r="O9" s="454">
        <f t="shared" si="0"/>
        <v>15000</v>
      </c>
    </row>
    <row r="10" spans="1:15" x14ac:dyDescent="0.25">
      <c r="A10" s="458" t="s">
        <v>27</v>
      </c>
      <c r="B10" s="459"/>
      <c r="C10" s="454">
        <v>0</v>
      </c>
      <c r="D10" s="454">
        <v>1463</v>
      </c>
      <c r="E10" s="454">
        <v>1441</v>
      </c>
      <c r="F10" s="454">
        <v>1201</v>
      </c>
      <c r="G10" s="454">
        <v>0</v>
      </c>
      <c r="H10" s="454">
        <v>0</v>
      </c>
      <c r="I10" s="454">
        <v>0</v>
      </c>
      <c r="J10" s="454">
        <v>0</v>
      </c>
      <c r="K10" s="454">
        <v>22</v>
      </c>
      <c r="L10" s="454">
        <v>0</v>
      </c>
      <c r="M10" s="454">
        <v>0</v>
      </c>
      <c r="N10" s="454">
        <v>0</v>
      </c>
      <c r="O10" s="454">
        <f t="shared" si="0"/>
        <v>4127</v>
      </c>
    </row>
    <row r="11" spans="1:15" x14ac:dyDescent="0.25">
      <c r="A11" s="458" t="s">
        <v>303</v>
      </c>
      <c r="B11" s="459"/>
      <c r="C11" s="454">
        <v>0</v>
      </c>
      <c r="D11" s="454">
        <v>0</v>
      </c>
      <c r="E11" s="454">
        <v>6272</v>
      </c>
      <c r="F11" s="454">
        <v>0</v>
      </c>
      <c r="G11" s="454">
        <v>0</v>
      </c>
      <c r="H11" s="454">
        <v>0</v>
      </c>
      <c r="I11" s="454">
        <v>0</v>
      </c>
      <c r="J11" s="454">
        <v>0</v>
      </c>
      <c r="K11" s="454">
        <v>0</v>
      </c>
      <c r="L11" s="454">
        <v>0</v>
      </c>
      <c r="M11" s="454">
        <v>0</v>
      </c>
      <c r="N11" s="454">
        <v>0</v>
      </c>
      <c r="O11" s="454">
        <f t="shared" si="0"/>
        <v>6272</v>
      </c>
    </row>
    <row r="12" spans="1:15" x14ac:dyDescent="0.25">
      <c r="A12" s="458" t="s">
        <v>35</v>
      </c>
      <c r="B12" s="459"/>
      <c r="C12" s="454">
        <v>15485</v>
      </c>
      <c r="D12" s="454">
        <v>0</v>
      </c>
      <c r="E12" s="454">
        <v>0</v>
      </c>
      <c r="F12" s="454">
        <v>0</v>
      </c>
      <c r="G12" s="454">
        <v>0</v>
      </c>
      <c r="H12" s="454">
        <v>0</v>
      </c>
      <c r="I12" s="454">
        <v>0</v>
      </c>
      <c r="J12" s="454">
        <v>0</v>
      </c>
      <c r="K12" s="454">
        <v>0</v>
      </c>
      <c r="L12" s="454">
        <v>0</v>
      </c>
      <c r="M12" s="454">
        <v>0</v>
      </c>
      <c r="N12" s="454">
        <v>0</v>
      </c>
      <c r="O12" s="454">
        <f t="shared" si="0"/>
        <v>15485</v>
      </c>
    </row>
    <row r="13" spans="1:15" ht="15.75" x14ac:dyDescent="0.25">
      <c r="A13" s="460" t="s">
        <v>304</v>
      </c>
      <c r="B13" s="461"/>
      <c r="C13" s="462">
        <f t="shared" ref="C13:O13" si="1">SUM(C6:C12)</f>
        <v>18082</v>
      </c>
      <c r="D13" s="462">
        <f t="shared" si="1"/>
        <v>4060</v>
      </c>
      <c r="E13" s="462">
        <f t="shared" si="1"/>
        <v>35060</v>
      </c>
      <c r="F13" s="462">
        <f t="shared" si="1"/>
        <v>3798</v>
      </c>
      <c r="G13" s="462">
        <f t="shared" si="1"/>
        <v>2597</v>
      </c>
      <c r="H13" s="462">
        <f t="shared" si="1"/>
        <v>2597</v>
      </c>
      <c r="I13" s="462">
        <f t="shared" si="1"/>
        <v>2597</v>
      </c>
      <c r="J13" s="462">
        <f t="shared" si="1"/>
        <v>2597</v>
      </c>
      <c r="K13" s="462">
        <f t="shared" si="1"/>
        <v>12369</v>
      </c>
      <c r="L13" s="462">
        <f t="shared" si="1"/>
        <v>2390</v>
      </c>
      <c r="M13" s="462">
        <f t="shared" si="1"/>
        <v>2379</v>
      </c>
      <c r="N13" s="462">
        <f t="shared" si="1"/>
        <v>2379</v>
      </c>
      <c r="O13" s="462">
        <f t="shared" si="1"/>
        <v>90905</v>
      </c>
    </row>
    <row r="14" spans="1:15" ht="15.75" x14ac:dyDescent="0.25">
      <c r="A14" s="463"/>
      <c r="B14" s="464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>
        <f t="shared" si="0"/>
        <v>0</v>
      </c>
    </row>
    <row r="15" spans="1:15" x14ac:dyDescent="0.25">
      <c r="A15" s="458" t="s">
        <v>12</v>
      </c>
      <c r="B15" s="459"/>
      <c r="C15" s="454">
        <v>1323</v>
      </c>
      <c r="D15" s="454">
        <v>1323</v>
      </c>
      <c r="E15" s="454">
        <v>1323</v>
      </c>
      <c r="F15" s="454">
        <v>1323</v>
      </c>
      <c r="G15" s="454">
        <v>1323</v>
      </c>
      <c r="H15" s="454">
        <v>1323</v>
      </c>
      <c r="I15" s="454">
        <v>1323</v>
      </c>
      <c r="J15" s="454">
        <v>1323</v>
      </c>
      <c r="K15" s="454">
        <v>1330</v>
      </c>
      <c r="L15" s="454">
        <v>1130</v>
      </c>
      <c r="M15" s="454">
        <v>1130</v>
      </c>
      <c r="N15" s="454">
        <v>1130</v>
      </c>
      <c r="O15" s="454">
        <f t="shared" si="0"/>
        <v>15304</v>
      </c>
    </row>
    <row r="16" spans="1:15" x14ac:dyDescent="0.25">
      <c r="A16" s="458" t="s">
        <v>281</v>
      </c>
      <c r="B16" s="459"/>
      <c r="C16" s="454">
        <v>212</v>
      </c>
      <c r="D16" s="454">
        <v>212</v>
      </c>
      <c r="E16" s="454">
        <v>212</v>
      </c>
      <c r="F16" s="454">
        <v>212</v>
      </c>
      <c r="G16" s="454">
        <v>212</v>
      </c>
      <c r="H16" s="454">
        <v>212</v>
      </c>
      <c r="I16" s="454">
        <v>212</v>
      </c>
      <c r="J16" s="454">
        <v>212</v>
      </c>
      <c r="K16" s="454">
        <v>212</v>
      </c>
      <c r="L16" s="454">
        <v>208</v>
      </c>
      <c r="M16" s="454">
        <v>196</v>
      </c>
      <c r="N16" s="454">
        <v>196</v>
      </c>
      <c r="O16" s="454">
        <f t="shared" si="0"/>
        <v>2508</v>
      </c>
    </row>
    <row r="17" spans="1:15" x14ac:dyDescent="0.25">
      <c r="A17" s="451" t="s">
        <v>16</v>
      </c>
      <c r="B17" s="459"/>
      <c r="C17" s="454">
        <v>874</v>
      </c>
      <c r="D17" s="454">
        <v>874</v>
      </c>
      <c r="E17" s="454">
        <v>874</v>
      </c>
      <c r="F17" s="454">
        <v>874</v>
      </c>
      <c r="G17" s="454">
        <v>874</v>
      </c>
      <c r="H17" s="454">
        <v>1874</v>
      </c>
      <c r="I17" s="454">
        <v>1874</v>
      </c>
      <c r="J17" s="454">
        <v>1874</v>
      </c>
      <c r="K17" s="454">
        <v>1390</v>
      </c>
      <c r="L17" s="454">
        <v>500</v>
      </c>
      <c r="M17" s="454">
        <v>800</v>
      </c>
      <c r="N17" s="454">
        <v>800</v>
      </c>
      <c r="O17" s="454">
        <f t="shared" si="0"/>
        <v>13482</v>
      </c>
    </row>
    <row r="18" spans="1:15" x14ac:dyDescent="0.25">
      <c r="A18" s="458" t="s">
        <v>305</v>
      </c>
      <c r="B18" s="459"/>
      <c r="C18" s="454">
        <v>0</v>
      </c>
      <c r="D18" s="454">
        <v>0</v>
      </c>
      <c r="E18" s="454">
        <v>431</v>
      </c>
      <c r="F18" s="454">
        <v>431</v>
      </c>
      <c r="G18" s="454">
        <v>431</v>
      </c>
      <c r="H18" s="454">
        <v>431</v>
      </c>
      <c r="I18" s="454">
        <v>431</v>
      </c>
      <c r="J18" s="454">
        <v>431</v>
      </c>
      <c r="K18" s="454">
        <v>431</v>
      </c>
      <c r="L18" s="454">
        <v>431</v>
      </c>
      <c r="M18" s="454">
        <v>432</v>
      </c>
      <c r="N18" s="454">
        <v>432</v>
      </c>
      <c r="O18" s="454">
        <f t="shared" si="0"/>
        <v>4312</v>
      </c>
    </row>
    <row r="19" spans="1:15" x14ac:dyDescent="0.25">
      <c r="A19" s="458" t="s">
        <v>306</v>
      </c>
      <c r="B19" s="459"/>
      <c r="C19" s="454">
        <v>334</v>
      </c>
      <c r="D19" s="454">
        <v>334</v>
      </c>
      <c r="E19" s="454">
        <v>334</v>
      </c>
      <c r="F19" s="454">
        <v>334</v>
      </c>
      <c r="G19" s="454">
        <v>334</v>
      </c>
      <c r="H19" s="454">
        <v>334</v>
      </c>
      <c r="I19" s="454">
        <v>334</v>
      </c>
      <c r="J19" s="454">
        <v>335</v>
      </c>
      <c r="K19" s="454">
        <v>335</v>
      </c>
      <c r="L19" s="454">
        <v>335</v>
      </c>
      <c r="M19" s="454">
        <v>335</v>
      </c>
      <c r="N19" s="454">
        <v>335</v>
      </c>
      <c r="O19" s="454">
        <f t="shared" si="0"/>
        <v>4013</v>
      </c>
    </row>
    <row r="20" spans="1:15" x14ac:dyDescent="0.25">
      <c r="A20" s="458" t="s">
        <v>18</v>
      </c>
      <c r="B20" s="459"/>
      <c r="C20" s="454">
        <v>12</v>
      </c>
      <c r="D20" s="454">
        <v>12</v>
      </c>
      <c r="E20" s="454">
        <v>64</v>
      </c>
      <c r="F20" s="454">
        <v>64</v>
      </c>
      <c r="G20" s="454">
        <v>64</v>
      </c>
      <c r="H20" s="454">
        <v>64</v>
      </c>
      <c r="I20" s="454">
        <v>65</v>
      </c>
      <c r="J20" s="454">
        <v>65</v>
      </c>
      <c r="K20" s="454">
        <v>65</v>
      </c>
      <c r="L20" s="454">
        <v>65</v>
      </c>
      <c r="M20" s="454">
        <v>65</v>
      </c>
      <c r="N20" s="454">
        <v>171</v>
      </c>
      <c r="O20" s="454">
        <f t="shared" si="0"/>
        <v>776</v>
      </c>
    </row>
    <row r="21" spans="1:15" x14ac:dyDescent="0.25">
      <c r="A21" s="455" t="s">
        <v>36</v>
      </c>
      <c r="B21" s="456"/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>
        <v>4869</v>
      </c>
      <c r="O21" s="454">
        <f t="shared" si="0"/>
        <v>4869</v>
      </c>
    </row>
    <row r="22" spans="1:15" x14ac:dyDescent="0.25">
      <c r="A22" s="451" t="s">
        <v>38</v>
      </c>
      <c r="B22" s="459"/>
      <c r="C22" s="454">
        <v>0</v>
      </c>
      <c r="D22" s="454">
        <v>0</v>
      </c>
      <c r="E22" s="454">
        <v>419</v>
      </c>
      <c r="F22" s="454">
        <v>0</v>
      </c>
      <c r="G22" s="454">
        <v>0</v>
      </c>
      <c r="H22" s="454">
        <v>0</v>
      </c>
      <c r="I22" s="454">
        <v>0</v>
      </c>
      <c r="J22" s="454">
        <v>0</v>
      </c>
      <c r="K22" s="454">
        <v>0</v>
      </c>
      <c r="L22" s="454">
        <v>0</v>
      </c>
      <c r="M22" s="454">
        <v>0</v>
      </c>
      <c r="N22" s="454">
        <v>0</v>
      </c>
      <c r="O22" s="454">
        <f t="shared" si="0"/>
        <v>419</v>
      </c>
    </row>
    <row r="23" spans="1:15" x14ac:dyDescent="0.25">
      <c r="A23" s="451" t="s">
        <v>307</v>
      </c>
      <c r="B23" s="459"/>
      <c r="C23" s="454">
        <v>802</v>
      </c>
      <c r="D23" s="454">
        <v>0</v>
      </c>
      <c r="E23" s="454">
        <v>0</v>
      </c>
      <c r="F23" s="454">
        <v>0</v>
      </c>
      <c r="G23" s="454">
        <v>0</v>
      </c>
      <c r="H23" s="454">
        <v>0</v>
      </c>
      <c r="I23" s="454">
        <v>0</v>
      </c>
      <c r="J23" s="454">
        <v>0</v>
      </c>
      <c r="K23" s="454">
        <v>0</v>
      </c>
      <c r="L23" s="454">
        <v>0</v>
      </c>
      <c r="M23" s="454">
        <v>0</v>
      </c>
      <c r="N23" s="454">
        <v>0</v>
      </c>
      <c r="O23" s="454">
        <f t="shared" si="0"/>
        <v>802</v>
      </c>
    </row>
    <row r="24" spans="1:15" x14ac:dyDescent="0.25">
      <c r="A24" s="451" t="s">
        <v>58</v>
      </c>
      <c r="B24" s="459"/>
      <c r="C24" s="454">
        <v>0</v>
      </c>
      <c r="D24" s="454">
        <v>0</v>
      </c>
      <c r="E24" s="454">
        <v>0</v>
      </c>
      <c r="F24" s="454">
        <v>628</v>
      </c>
      <c r="G24" s="454">
        <v>0</v>
      </c>
      <c r="H24" s="454">
        <v>0</v>
      </c>
      <c r="I24" s="454">
        <v>0</v>
      </c>
      <c r="J24" s="454">
        <v>0</v>
      </c>
      <c r="K24" s="454">
        <v>0</v>
      </c>
      <c r="L24" s="454">
        <v>0</v>
      </c>
      <c r="M24" s="454">
        <v>0</v>
      </c>
      <c r="N24" s="454">
        <v>0</v>
      </c>
      <c r="O24" s="454">
        <f t="shared" si="0"/>
        <v>628</v>
      </c>
    </row>
    <row r="25" spans="1:15" x14ac:dyDescent="0.25">
      <c r="A25" s="458" t="s">
        <v>308</v>
      </c>
      <c r="B25" s="459"/>
      <c r="C25" s="454">
        <v>1465</v>
      </c>
      <c r="D25" s="454">
        <v>1465</v>
      </c>
      <c r="E25" s="454">
        <v>1465</v>
      </c>
      <c r="F25" s="454">
        <v>1465</v>
      </c>
      <c r="G25" s="454">
        <v>1465</v>
      </c>
      <c r="H25" s="454">
        <v>1465</v>
      </c>
      <c r="I25" s="454">
        <v>1465</v>
      </c>
      <c r="J25" s="454">
        <v>1465</v>
      </c>
      <c r="K25" s="454">
        <v>1465</v>
      </c>
      <c r="L25" s="454">
        <v>1465</v>
      </c>
      <c r="M25" s="454">
        <v>1471</v>
      </c>
      <c r="N25" s="454">
        <v>1470</v>
      </c>
      <c r="O25" s="454">
        <f t="shared" si="0"/>
        <v>17591</v>
      </c>
    </row>
    <row r="26" spans="1:15" x14ac:dyDescent="0.25">
      <c r="A26" s="458" t="s">
        <v>309</v>
      </c>
      <c r="B26" s="459"/>
      <c r="C26" s="454">
        <v>0</v>
      </c>
      <c r="D26" s="454">
        <v>0</v>
      </c>
      <c r="E26" s="454">
        <v>0</v>
      </c>
      <c r="F26" s="454">
        <v>5000</v>
      </c>
      <c r="G26" s="454">
        <v>3481</v>
      </c>
      <c r="H26" s="454">
        <v>6974</v>
      </c>
      <c r="I26" s="454">
        <v>1974</v>
      </c>
      <c r="J26" s="454">
        <v>1974</v>
      </c>
      <c r="K26" s="454">
        <v>1974</v>
      </c>
      <c r="L26" s="454">
        <v>874</v>
      </c>
      <c r="M26" s="454">
        <v>1975</v>
      </c>
      <c r="N26" s="454">
        <v>1975</v>
      </c>
      <c r="O26" s="454">
        <f>SUM(C26:N26)</f>
        <v>26201</v>
      </c>
    </row>
    <row r="27" spans="1:15" ht="15.75" x14ac:dyDescent="0.25">
      <c r="A27" s="460" t="s">
        <v>310</v>
      </c>
      <c r="B27" s="461"/>
      <c r="C27" s="462">
        <f t="shared" ref="C27:O27" si="2">SUM(C15:C26)</f>
        <v>5022</v>
      </c>
      <c r="D27" s="462">
        <f t="shared" si="2"/>
        <v>4220</v>
      </c>
      <c r="E27" s="462">
        <f t="shared" si="2"/>
        <v>5122</v>
      </c>
      <c r="F27" s="462">
        <f t="shared" si="2"/>
        <v>10331</v>
      </c>
      <c r="G27" s="462">
        <f>SUM(G15:G26)</f>
        <v>8184</v>
      </c>
      <c r="H27" s="462">
        <f>SUM(H15:H26)</f>
        <v>12677</v>
      </c>
      <c r="I27" s="462">
        <f>SUM(I15:I26)</f>
        <v>7678</v>
      </c>
      <c r="J27" s="462">
        <f t="shared" si="2"/>
        <v>7679</v>
      </c>
      <c r="K27" s="462">
        <f t="shared" si="2"/>
        <v>7202</v>
      </c>
      <c r="L27" s="462">
        <f t="shared" si="2"/>
        <v>5008</v>
      </c>
      <c r="M27" s="462">
        <f t="shared" si="2"/>
        <v>6404</v>
      </c>
      <c r="N27" s="462">
        <f t="shared" si="2"/>
        <v>11378</v>
      </c>
      <c r="O27" s="462">
        <f t="shared" si="2"/>
        <v>90905</v>
      </c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6">
    <mergeCell ref="A1:O1"/>
    <mergeCell ref="A2:O2"/>
    <mergeCell ref="A5:B5"/>
    <mergeCell ref="A8:B8"/>
    <mergeCell ref="A14:B14"/>
    <mergeCell ref="A21:B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CC71-E847-4F80-A6DB-AEB467B5A048}">
  <dimension ref="A1:O16"/>
  <sheetViews>
    <sheetView workbookViewId="0">
      <selection activeCell="R27" sqref="R27"/>
    </sheetView>
  </sheetViews>
  <sheetFormatPr defaultRowHeight="15" x14ac:dyDescent="0.25"/>
  <cols>
    <col min="2" max="2" width="29.42578125" customWidth="1"/>
    <col min="15" max="15" width="12.5703125" customWidth="1"/>
  </cols>
  <sheetData>
    <row r="1" spans="1:15" ht="15.75" x14ac:dyDescent="0.25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x14ac:dyDescent="0.25">
      <c r="A2" s="3" t="s">
        <v>312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x14ac:dyDescent="0.25">
      <c r="A5" s="448" t="s">
        <v>102</v>
      </c>
      <c r="B5" s="449"/>
      <c r="C5" s="450" t="s">
        <v>289</v>
      </c>
      <c r="D5" s="450" t="s">
        <v>290</v>
      </c>
      <c r="E5" s="450" t="s">
        <v>291</v>
      </c>
      <c r="F5" s="450" t="s">
        <v>292</v>
      </c>
      <c r="G5" s="450" t="s">
        <v>293</v>
      </c>
      <c r="H5" s="450" t="s">
        <v>294</v>
      </c>
      <c r="I5" s="450" t="s">
        <v>295</v>
      </c>
      <c r="J5" s="450" t="s">
        <v>296</v>
      </c>
      <c r="K5" s="450" t="s">
        <v>297</v>
      </c>
      <c r="L5" s="450" t="s">
        <v>298</v>
      </c>
      <c r="M5" s="450" t="s">
        <v>299</v>
      </c>
      <c r="N5" s="450" t="s">
        <v>300</v>
      </c>
      <c r="O5" s="450" t="s">
        <v>187</v>
      </c>
    </row>
    <row r="6" spans="1:15" x14ac:dyDescent="0.25">
      <c r="A6" s="451" t="s">
        <v>313</v>
      </c>
      <c r="B6" s="452"/>
      <c r="C6" s="453">
        <v>0</v>
      </c>
      <c r="D6" s="453">
        <v>0</v>
      </c>
      <c r="E6" s="453">
        <v>0</v>
      </c>
      <c r="F6" s="453">
        <v>0</v>
      </c>
      <c r="G6" s="453">
        <v>0</v>
      </c>
      <c r="H6" s="453">
        <v>0</v>
      </c>
      <c r="I6" s="453">
        <v>0</v>
      </c>
      <c r="J6" s="453">
        <v>0</v>
      </c>
      <c r="K6" s="453">
        <v>0</v>
      </c>
      <c r="L6" s="453">
        <v>0</v>
      </c>
      <c r="M6" s="453">
        <v>0</v>
      </c>
      <c r="N6" s="453">
        <v>0</v>
      </c>
      <c r="O6" s="454">
        <f>SUM(C6:N6)</f>
        <v>0</v>
      </c>
    </row>
    <row r="7" spans="1:15" x14ac:dyDescent="0.25">
      <c r="A7" s="455" t="s">
        <v>314</v>
      </c>
      <c r="B7" s="456"/>
      <c r="C7" s="454">
        <v>1466</v>
      </c>
      <c r="D7" s="454">
        <v>1466</v>
      </c>
      <c r="E7" s="454">
        <v>1466</v>
      </c>
      <c r="F7" s="454">
        <v>1466</v>
      </c>
      <c r="G7" s="454">
        <v>1466</v>
      </c>
      <c r="H7" s="454">
        <v>1466</v>
      </c>
      <c r="I7" s="454">
        <v>1466</v>
      </c>
      <c r="J7" s="454">
        <v>1466</v>
      </c>
      <c r="K7" s="454">
        <v>1466</v>
      </c>
      <c r="L7" s="454">
        <v>1466</v>
      </c>
      <c r="M7" s="454">
        <v>1466</v>
      </c>
      <c r="N7" s="454">
        <v>1465</v>
      </c>
      <c r="O7" s="454">
        <f>SUM(C7:N7)</f>
        <v>17591</v>
      </c>
    </row>
    <row r="8" spans="1:15" x14ac:dyDescent="0.25">
      <c r="A8" s="465" t="s">
        <v>35</v>
      </c>
      <c r="B8" s="466"/>
      <c r="C8" s="454">
        <v>17</v>
      </c>
      <c r="D8" s="454">
        <v>0</v>
      </c>
      <c r="E8" s="454">
        <v>0</v>
      </c>
      <c r="F8" s="454">
        <v>0</v>
      </c>
      <c r="G8" s="454">
        <v>0</v>
      </c>
      <c r="H8" s="454">
        <v>0</v>
      </c>
      <c r="I8" s="454">
        <v>0</v>
      </c>
      <c r="J8" s="454">
        <v>0</v>
      </c>
      <c r="K8" s="454">
        <v>0</v>
      </c>
      <c r="L8" s="454">
        <v>0</v>
      </c>
      <c r="M8" s="454">
        <v>0</v>
      </c>
      <c r="N8" s="454">
        <v>0</v>
      </c>
      <c r="O8" s="454">
        <f>SUM(C8:N8)</f>
        <v>17</v>
      </c>
    </row>
    <row r="9" spans="1:15" ht="15.75" x14ac:dyDescent="0.25">
      <c r="A9" s="460" t="s">
        <v>304</v>
      </c>
      <c r="B9" s="461"/>
      <c r="C9" s="467">
        <f t="shared" ref="C9:N9" si="0">SUM(C6:C8)</f>
        <v>1483</v>
      </c>
      <c r="D9" s="467">
        <f t="shared" si="0"/>
        <v>1466</v>
      </c>
      <c r="E9" s="467">
        <f t="shared" si="0"/>
        <v>1466</v>
      </c>
      <c r="F9" s="467">
        <f t="shared" si="0"/>
        <v>1466</v>
      </c>
      <c r="G9" s="467">
        <f t="shared" si="0"/>
        <v>1466</v>
      </c>
      <c r="H9" s="467">
        <f t="shared" si="0"/>
        <v>1466</v>
      </c>
      <c r="I9" s="467">
        <f t="shared" si="0"/>
        <v>1466</v>
      </c>
      <c r="J9" s="467">
        <f t="shared" si="0"/>
        <v>1466</v>
      </c>
      <c r="K9" s="467">
        <f t="shared" si="0"/>
        <v>1466</v>
      </c>
      <c r="L9" s="467">
        <f t="shared" si="0"/>
        <v>1466</v>
      </c>
      <c r="M9" s="467">
        <f t="shared" si="0"/>
        <v>1466</v>
      </c>
      <c r="N9" s="467">
        <f t="shared" si="0"/>
        <v>1465</v>
      </c>
      <c r="O9" s="468">
        <f>SUM(C9:N9)</f>
        <v>17608</v>
      </c>
    </row>
    <row r="10" spans="1:15" ht="15.75" x14ac:dyDescent="0.25">
      <c r="A10" s="463"/>
      <c r="B10" s="464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</row>
    <row r="11" spans="1:15" x14ac:dyDescent="0.25">
      <c r="A11" s="458" t="s">
        <v>12</v>
      </c>
      <c r="B11" s="459"/>
      <c r="C11" s="454">
        <v>855</v>
      </c>
      <c r="D11" s="454">
        <v>855</v>
      </c>
      <c r="E11" s="454">
        <v>855</v>
      </c>
      <c r="F11" s="454">
        <v>855</v>
      </c>
      <c r="G11" s="454">
        <v>855</v>
      </c>
      <c r="H11" s="454">
        <v>855</v>
      </c>
      <c r="I11" s="454">
        <v>855</v>
      </c>
      <c r="J11" s="454">
        <v>855</v>
      </c>
      <c r="K11" s="454">
        <v>855</v>
      </c>
      <c r="L11" s="454">
        <v>856</v>
      </c>
      <c r="M11" s="454">
        <v>856</v>
      </c>
      <c r="N11" s="454">
        <v>856</v>
      </c>
      <c r="O11" s="454">
        <f>SUM(C11:N11)</f>
        <v>10263</v>
      </c>
    </row>
    <row r="12" spans="1:15" x14ac:dyDescent="0.25">
      <c r="A12" s="458" t="s">
        <v>281</v>
      </c>
      <c r="B12" s="459"/>
      <c r="C12" s="454">
        <v>171</v>
      </c>
      <c r="D12" s="454">
        <v>171</v>
      </c>
      <c r="E12" s="454">
        <v>171</v>
      </c>
      <c r="F12" s="454">
        <v>171</v>
      </c>
      <c r="G12" s="454">
        <v>171</v>
      </c>
      <c r="H12" s="454">
        <v>171</v>
      </c>
      <c r="I12" s="454">
        <v>171</v>
      </c>
      <c r="J12" s="454">
        <v>171</v>
      </c>
      <c r="K12" s="454">
        <v>171</v>
      </c>
      <c r="L12" s="454">
        <v>171</v>
      </c>
      <c r="M12" s="454">
        <v>170</v>
      </c>
      <c r="N12" s="454">
        <v>170</v>
      </c>
      <c r="O12" s="454">
        <f>SUM(C12:N12)</f>
        <v>2050</v>
      </c>
    </row>
    <row r="13" spans="1:15" x14ac:dyDescent="0.25">
      <c r="A13" s="451" t="s">
        <v>16</v>
      </c>
      <c r="B13" s="459"/>
      <c r="C13" s="454">
        <v>441</v>
      </c>
      <c r="D13" s="454">
        <v>441</v>
      </c>
      <c r="E13" s="454">
        <v>441</v>
      </c>
      <c r="F13" s="454">
        <v>441</v>
      </c>
      <c r="G13" s="454">
        <v>441</v>
      </c>
      <c r="H13" s="454">
        <v>441</v>
      </c>
      <c r="I13" s="454">
        <v>441</v>
      </c>
      <c r="J13" s="454">
        <v>441</v>
      </c>
      <c r="K13" s="454">
        <v>441</v>
      </c>
      <c r="L13" s="454">
        <v>442</v>
      </c>
      <c r="M13" s="454">
        <v>442</v>
      </c>
      <c r="N13" s="454">
        <v>442</v>
      </c>
      <c r="O13" s="454">
        <f>SUM(C13:N13)</f>
        <v>5295</v>
      </c>
    </row>
    <row r="14" spans="1:15" x14ac:dyDescent="0.25">
      <c r="A14" s="455" t="s">
        <v>315</v>
      </c>
      <c r="B14" s="456"/>
      <c r="C14" s="454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4">
        <v>0</v>
      </c>
      <c r="N14" s="454">
        <v>0</v>
      </c>
      <c r="O14" s="454">
        <f>SUM(C14:N14)</f>
        <v>0</v>
      </c>
    </row>
    <row r="15" spans="1:15" ht="15.75" x14ac:dyDescent="0.25">
      <c r="A15" s="460" t="s">
        <v>310</v>
      </c>
      <c r="B15" s="461"/>
      <c r="C15" s="467">
        <f>SUM(C11:C14)</f>
        <v>1467</v>
      </c>
      <c r="D15" s="467">
        <f t="shared" ref="D15:O15" si="1">SUM(D11:D14)</f>
        <v>1467</v>
      </c>
      <c r="E15" s="467">
        <f t="shared" si="1"/>
        <v>1467</v>
      </c>
      <c r="F15" s="467">
        <f t="shared" si="1"/>
        <v>1467</v>
      </c>
      <c r="G15" s="467">
        <f t="shared" si="1"/>
        <v>1467</v>
      </c>
      <c r="H15" s="467">
        <f t="shared" si="1"/>
        <v>1467</v>
      </c>
      <c r="I15" s="467">
        <f t="shared" si="1"/>
        <v>1467</v>
      </c>
      <c r="J15" s="467">
        <f t="shared" si="1"/>
        <v>1467</v>
      </c>
      <c r="K15" s="467">
        <f t="shared" si="1"/>
        <v>1467</v>
      </c>
      <c r="L15" s="467">
        <f t="shared" si="1"/>
        <v>1469</v>
      </c>
      <c r="M15" s="467">
        <f t="shared" si="1"/>
        <v>1468</v>
      </c>
      <c r="N15" s="467">
        <f t="shared" si="1"/>
        <v>1468</v>
      </c>
      <c r="O15" s="467">
        <f t="shared" si="1"/>
        <v>17608</v>
      </c>
    </row>
    <row r="16" spans="1:15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</sheetData>
  <mergeCells count="6">
    <mergeCell ref="A1:O1"/>
    <mergeCell ref="A2:O2"/>
    <mergeCell ref="A5:B5"/>
    <mergeCell ref="A7:B7"/>
    <mergeCell ref="A10:B10"/>
    <mergeCell ref="A14:B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7574-E211-4687-9E8C-9D41BF04EAEF}">
  <dimension ref="A3:F20"/>
  <sheetViews>
    <sheetView workbookViewId="0">
      <selection activeCell="G32" sqref="G32"/>
    </sheetView>
  </sheetViews>
  <sheetFormatPr defaultRowHeight="15" x14ac:dyDescent="0.25"/>
  <cols>
    <col min="1" max="1" width="15.7109375" customWidth="1"/>
    <col min="2" max="2" width="27.7109375" customWidth="1"/>
    <col min="3" max="3" width="21.5703125" customWidth="1"/>
    <col min="4" max="4" width="17.85546875" customWidth="1"/>
  </cols>
  <sheetData>
    <row r="3" spans="1:6" ht="15.75" x14ac:dyDescent="0.25">
      <c r="A3" s="2"/>
      <c r="B3" s="2"/>
      <c r="C3" s="2"/>
      <c r="D3" s="2"/>
      <c r="E3" s="2"/>
      <c r="F3" s="2"/>
    </row>
    <row r="4" spans="1:6" ht="15.75" x14ac:dyDescent="0.25">
      <c r="A4" s="1" t="s">
        <v>319</v>
      </c>
      <c r="B4" s="1"/>
      <c r="C4" s="1"/>
      <c r="D4" s="1"/>
      <c r="E4" s="1"/>
      <c r="F4" s="1"/>
    </row>
    <row r="5" spans="1:6" ht="15.75" x14ac:dyDescent="0.25">
      <c r="A5" s="2"/>
      <c r="B5" s="2"/>
      <c r="C5" s="2"/>
      <c r="D5" s="2"/>
      <c r="E5" s="2"/>
      <c r="F5" s="2"/>
    </row>
    <row r="6" spans="1:6" ht="15.75" x14ac:dyDescent="0.25">
      <c r="A6" s="1" t="s">
        <v>320</v>
      </c>
      <c r="B6" s="1"/>
      <c r="C6" s="1"/>
      <c r="D6" s="1"/>
      <c r="E6" s="1"/>
      <c r="F6" s="1"/>
    </row>
    <row r="7" spans="1:6" ht="15.75" x14ac:dyDescent="0.25">
      <c r="A7" s="2"/>
      <c r="B7" s="1" t="s">
        <v>228</v>
      </c>
      <c r="C7" s="1"/>
      <c r="D7" s="1"/>
      <c r="E7" s="2"/>
      <c r="F7" s="2"/>
    </row>
    <row r="8" spans="1:6" ht="15.75" x14ac:dyDescent="0.25">
      <c r="A8" s="2"/>
      <c r="B8" s="2"/>
      <c r="C8" s="2"/>
      <c r="D8" s="2" t="s">
        <v>321</v>
      </c>
      <c r="E8" s="2"/>
      <c r="F8" s="2"/>
    </row>
    <row r="9" spans="1:6" ht="16.5" thickBot="1" x14ac:dyDescent="0.3">
      <c r="A9" s="2"/>
      <c r="B9" s="2"/>
      <c r="C9" s="2"/>
      <c r="D9" s="2"/>
      <c r="E9" s="2"/>
      <c r="F9" s="2"/>
    </row>
    <row r="10" spans="1:6" ht="16.5" thickBot="1" x14ac:dyDescent="0.3">
      <c r="A10" s="2"/>
      <c r="B10" s="469" t="s">
        <v>6</v>
      </c>
      <c r="C10" s="470" t="s">
        <v>322</v>
      </c>
      <c r="D10" s="471" t="s">
        <v>53</v>
      </c>
      <c r="E10" s="2"/>
      <c r="F10" s="2"/>
    </row>
    <row r="11" spans="1:6" ht="16.5" thickBot="1" x14ac:dyDescent="0.3">
      <c r="A11" s="2"/>
      <c r="B11" s="469"/>
      <c r="C11" s="470"/>
      <c r="D11" s="471"/>
      <c r="E11" s="2"/>
      <c r="F11" s="2"/>
    </row>
    <row r="12" spans="1:6" ht="15.75" x14ac:dyDescent="0.25">
      <c r="A12" s="2"/>
      <c r="B12" s="472" t="s">
        <v>323</v>
      </c>
      <c r="C12" s="473" t="s">
        <v>324</v>
      </c>
      <c r="D12" s="474">
        <v>0</v>
      </c>
      <c r="E12" s="2"/>
      <c r="F12" s="2"/>
    </row>
    <row r="13" spans="1:6" ht="15.75" x14ac:dyDescent="0.25">
      <c r="A13" s="2"/>
      <c r="B13" s="475"/>
      <c r="C13" s="476" t="s">
        <v>325</v>
      </c>
      <c r="D13" s="477">
        <v>0</v>
      </c>
      <c r="E13" s="2"/>
      <c r="F13" s="2"/>
    </row>
    <row r="14" spans="1:6" ht="15.75" x14ac:dyDescent="0.25">
      <c r="A14" s="2"/>
      <c r="B14" s="478" t="s">
        <v>326</v>
      </c>
      <c r="C14" s="450" t="s">
        <v>324</v>
      </c>
      <c r="D14" s="479">
        <v>218</v>
      </c>
      <c r="E14" s="2"/>
      <c r="F14" s="2"/>
    </row>
    <row r="15" spans="1:6" ht="15.75" x14ac:dyDescent="0.25">
      <c r="A15" s="2"/>
      <c r="B15" s="478"/>
      <c r="C15" s="450" t="s">
        <v>325</v>
      </c>
      <c r="D15" s="479">
        <v>0</v>
      </c>
      <c r="E15" s="2"/>
      <c r="F15" s="2"/>
    </row>
    <row r="16" spans="1:6" ht="16.5" thickBot="1" x14ac:dyDescent="0.3">
      <c r="A16" s="2"/>
      <c r="B16" s="480"/>
      <c r="C16" s="481"/>
      <c r="D16" s="482"/>
      <c r="E16" s="2"/>
      <c r="F16" s="2"/>
    </row>
    <row r="17" spans="1:6" ht="16.5" thickBot="1" x14ac:dyDescent="0.3">
      <c r="A17" s="191"/>
      <c r="B17" s="483" t="s">
        <v>45</v>
      </c>
      <c r="C17" s="484"/>
      <c r="D17" s="485">
        <v>218</v>
      </c>
      <c r="E17" s="191"/>
      <c r="F17" s="191"/>
    </row>
    <row r="18" spans="1:6" ht="15.75" x14ac:dyDescent="0.25">
      <c r="A18" s="2"/>
      <c r="B18" s="2"/>
      <c r="C18" s="2"/>
      <c r="D18" s="2"/>
      <c r="E18" s="2"/>
      <c r="F18" s="2"/>
    </row>
    <row r="19" spans="1:6" ht="15.75" x14ac:dyDescent="0.25">
      <c r="A19" s="2"/>
      <c r="B19" s="2"/>
      <c r="C19" s="2"/>
      <c r="D19" s="2"/>
      <c r="E19" s="2"/>
      <c r="F19" s="2"/>
    </row>
    <row r="20" spans="1:6" ht="15.75" x14ac:dyDescent="0.25">
      <c r="A20" s="2"/>
      <c r="B20" s="2"/>
      <c r="C20" s="2"/>
      <c r="D20" s="2"/>
      <c r="E20" s="2"/>
      <c r="F20" s="2"/>
    </row>
  </sheetData>
  <mergeCells count="3">
    <mergeCell ref="A4:F4"/>
    <mergeCell ref="A6:F6"/>
    <mergeCell ref="B7:D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3EEA-E15B-44E5-ACA1-179E6313BA3F}">
  <dimension ref="A1:I26"/>
  <sheetViews>
    <sheetView workbookViewId="0">
      <selection activeCell="J17" sqref="J17"/>
    </sheetView>
  </sheetViews>
  <sheetFormatPr defaultRowHeight="15" x14ac:dyDescent="0.25"/>
  <cols>
    <col min="2" max="2" width="17.7109375" customWidth="1"/>
    <col min="5" max="5" width="14.7109375" customWidth="1"/>
    <col min="6" max="6" width="13.42578125" customWidth="1"/>
    <col min="7" max="7" width="17.5703125" customWidth="1"/>
  </cols>
  <sheetData>
    <row r="1" spans="1:9" ht="15.75" x14ac:dyDescent="0.25">
      <c r="A1" s="1" t="s">
        <v>349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 t="s">
        <v>318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 t="s">
        <v>350</v>
      </c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6.5" thickBot="1" x14ac:dyDescent="0.3">
      <c r="A7" s="76"/>
      <c r="B7" s="76"/>
      <c r="C7" s="76"/>
      <c r="D7" s="76"/>
      <c r="E7" s="76"/>
      <c r="F7" s="76"/>
      <c r="G7" s="76" t="s">
        <v>327</v>
      </c>
      <c r="H7" s="76"/>
      <c r="I7" s="76"/>
    </row>
    <row r="8" spans="1:9" ht="15.75" x14ac:dyDescent="0.25">
      <c r="A8" s="2"/>
      <c r="B8" s="486"/>
      <c r="C8" s="487" t="s">
        <v>328</v>
      </c>
      <c r="D8" s="488" t="s">
        <v>329</v>
      </c>
      <c r="E8" s="488"/>
      <c r="F8" s="489"/>
      <c r="G8" s="490" t="s">
        <v>330</v>
      </c>
      <c r="H8" s="491"/>
      <c r="I8" s="217"/>
    </row>
    <row r="9" spans="1:9" ht="16.5" thickBot="1" x14ac:dyDescent="0.3">
      <c r="A9" s="2"/>
      <c r="B9" s="492" t="s">
        <v>331</v>
      </c>
      <c r="C9" s="493" t="s">
        <v>332</v>
      </c>
      <c r="D9" s="493" t="s">
        <v>333</v>
      </c>
      <c r="E9" s="493" t="s">
        <v>334</v>
      </c>
      <c r="F9" s="493" t="s">
        <v>335</v>
      </c>
      <c r="G9" s="494" t="s">
        <v>336</v>
      </c>
      <c r="H9" s="388"/>
      <c r="I9" s="388"/>
    </row>
    <row r="10" spans="1:9" ht="15.75" x14ac:dyDescent="0.25">
      <c r="A10" s="2"/>
      <c r="B10" s="475"/>
      <c r="C10" s="495"/>
      <c r="D10" s="495"/>
      <c r="E10" s="495"/>
      <c r="F10" s="495"/>
      <c r="G10" s="496"/>
      <c r="H10" s="370"/>
      <c r="I10" s="370"/>
    </row>
    <row r="11" spans="1:9" ht="15.75" x14ac:dyDescent="0.25">
      <c r="A11" s="2"/>
      <c r="B11" s="478" t="s">
        <v>337</v>
      </c>
      <c r="C11" s="497">
        <v>15485</v>
      </c>
      <c r="D11" s="497">
        <v>2597</v>
      </c>
      <c r="E11" s="497">
        <v>5022</v>
      </c>
      <c r="F11" s="497">
        <f>D11-E11</f>
        <v>-2425</v>
      </c>
      <c r="G11" s="498">
        <f>C11-F11</f>
        <v>17910</v>
      </c>
      <c r="H11" s="371"/>
      <c r="I11" s="371"/>
    </row>
    <row r="12" spans="1:9" ht="15.75" x14ac:dyDescent="0.25">
      <c r="A12" s="2"/>
      <c r="B12" s="478" t="s">
        <v>338</v>
      </c>
      <c r="C12" s="497">
        <v>-2425</v>
      </c>
      <c r="D12" s="497">
        <v>4060</v>
      </c>
      <c r="E12" s="497">
        <v>4220</v>
      </c>
      <c r="F12" s="497">
        <f t="shared" ref="F12:F22" si="0">D12-E12</f>
        <v>-160</v>
      </c>
      <c r="G12" s="498">
        <f t="shared" ref="G12:G22" si="1">C12-F12</f>
        <v>-2265</v>
      </c>
      <c r="H12" s="371"/>
      <c r="I12" s="371"/>
    </row>
    <row r="13" spans="1:9" ht="15.75" x14ac:dyDescent="0.25">
      <c r="A13" s="2"/>
      <c r="B13" s="478" t="s">
        <v>339</v>
      </c>
      <c r="C13" s="497">
        <v>-160</v>
      </c>
      <c r="D13" s="497">
        <v>35060</v>
      </c>
      <c r="E13" s="497">
        <v>5122</v>
      </c>
      <c r="F13" s="497">
        <f t="shared" si="0"/>
        <v>29938</v>
      </c>
      <c r="G13" s="498">
        <f t="shared" si="1"/>
        <v>-30098</v>
      </c>
      <c r="H13" s="371"/>
      <c r="I13" s="371"/>
    </row>
    <row r="14" spans="1:9" ht="15.75" x14ac:dyDescent="0.25">
      <c r="A14" s="2"/>
      <c r="B14" s="478" t="s">
        <v>340</v>
      </c>
      <c r="C14" s="497">
        <v>29938</v>
      </c>
      <c r="D14" s="497">
        <v>3798</v>
      </c>
      <c r="E14" s="497">
        <v>10331</v>
      </c>
      <c r="F14" s="497">
        <f t="shared" si="0"/>
        <v>-6533</v>
      </c>
      <c r="G14" s="498">
        <f t="shared" si="1"/>
        <v>36471</v>
      </c>
      <c r="H14" s="371"/>
      <c r="I14" s="371"/>
    </row>
    <row r="15" spans="1:9" ht="15.75" x14ac:dyDescent="0.25">
      <c r="A15" s="2"/>
      <c r="B15" s="478" t="s">
        <v>341</v>
      </c>
      <c r="C15" s="497">
        <v>-6533</v>
      </c>
      <c r="D15" s="497">
        <v>2597</v>
      </c>
      <c r="E15" s="497">
        <v>8184</v>
      </c>
      <c r="F15" s="497">
        <f t="shared" si="0"/>
        <v>-5587</v>
      </c>
      <c r="G15" s="498">
        <f t="shared" si="1"/>
        <v>-946</v>
      </c>
      <c r="H15" s="371"/>
      <c r="I15" s="371"/>
    </row>
    <row r="16" spans="1:9" ht="15.75" x14ac:dyDescent="0.25">
      <c r="A16" s="2"/>
      <c r="B16" s="478" t="s">
        <v>342</v>
      </c>
      <c r="C16" s="497">
        <v>-5587</v>
      </c>
      <c r="D16" s="497">
        <v>2597</v>
      </c>
      <c r="E16" s="497">
        <v>12677</v>
      </c>
      <c r="F16" s="497">
        <f t="shared" si="0"/>
        <v>-10080</v>
      </c>
      <c r="G16" s="498">
        <f t="shared" si="1"/>
        <v>4493</v>
      </c>
      <c r="H16" s="371"/>
      <c r="I16" s="371"/>
    </row>
    <row r="17" spans="1:9" ht="15.75" x14ac:dyDescent="0.25">
      <c r="A17" s="2"/>
      <c r="B17" s="478" t="s">
        <v>343</v>
      </c>
      <c r="C17" s="497">
        <v>-10080</v>
      </c>
      <c r="D17" s="497">
        <v>2597</v>
      </c>
      <c r="E17" s="497">
        <v>7678</v>
      </c>
      <c r="F17" s="497">
        <f t="shared" si="0"/>
        <v>-5081</v>
      </c>
      <c r="G17" s="498">
        <f t="shared" si="1"/>
        <v>-4999</v>
      </c>
      <c r="H17" s="371"/>
      <c r="I17" s="371"/>
    </row>
    <row r="18" spans="1:9" ht="15.75" x14ac:dyDescent="0.25">
      <c r="A18" s="2"/>
      <c r="B18" s="478" t="s">
        <v>344</v>
      </c>
      <c r="C18" s="497">
        <v>-5081</v>
      </c>
      <c r="D18" s="497">
        <v>2597</v>
      </c>
      <c r="E18" s="497">
        <v>7679</v>
      </c>
      <c r="F18" s="497">
        <f t="shared" si="0"/>
        <v>-5082</v>
      </c>
      <c r="G18" s="498">
        <f t="shared" si="1"/>
        <v>1</v>
      </c>
      <c r="H18" s="371"/>
      <c r="I18" s="371"/>
    </row>
    <row r="19" spans="1:9" ht="15.75" x14ac:dyDescent="0.25">
      <c r="A19" s="2"/>
      <c r="B19" s="478" t="s">
        <v>345</v>
      </c>
      <c r="C19" s="497">
        <v>-5082</v>
      </c>
      <c r="D19" s="497">
        <v>12369</v>
      </c>
      <c r="E19" s="497">
        <v>7202</v>
      </c>
      <c r="F19" s="497">
        <f t="shared" si="0"/>
        <v>5167</v>
      </c>
      <c r="G19" s="498">
        <f t="shared" si="1"/>
        <v>-10249</v>
      </c>
      <c r="H19" s="371"/>
      <c r="I19" s="371"/>
    </row>
    <row r="20" spans="1:9" ht="15.75" x14ac:dyDescent="0.25">
      <c r="A20" s="2"/>
      <c r="B20" s="478" t="s">
        <v>346</v>
      </c>
      <c r="C20" s="497">
        <v>5167</v>
      </c>
      <c r="D20" s="497">
        <v>2390</v>
      </c>
      <c r="E20" s="497">
        <v>5008</v>
      </c>
      <c r="F20" s="497">
        <f t="shared" si="0"/>
        <v>-2618</v>
      </c>
      <c r="G20" s="498">
        <f t="shared" si="1"/>
        <v>7785</v>
      </c>
      <c r="H20" s="371"/>
      <c r="I20" s="371"/>
    </row>
    <row r="21" spans="1:9" ht="15.75" x14ac:dyDescent="0.25">
      <c r="A21" s="2"/>
      <c r="B21" s="478" t="s">
        <v>347</v>
      </c>
      <c r="C21" s="497">
        <v>-2618</v>
      </c>
      <c r="D21" s="497">
        <v>2379</v>
      </c>
      <c r="E21" s="497">
        <v>6404</v>
      </c>
      <c r="F21" s="497">
        <f t="shared" si="0"/>
        <v>-4025</v>
      </c>
      <c r="G21" s="498">
        <f t="shared" si="1"/>
        <v>1407</v>
      </c>
      <c r="H21" s="371"/>
      <c r="I21" s="371"/>
    </row>
    <row r="22" spans="1:9" ht="15.75" x14ac:dyDescent="0.25">
      <c r="A22" s="2"/>
      <c r="B22" s="478" t="s">
        <v>348</v>
      </c>
      <c r="C22" s="497">
        <v>-4025</v>
      </c>
      <c r="D22" s="497">
        <v>2379</v>
      </c>
      <c r="E22" s="497">
        <v>11378</v>
      </c>
      <c r="F22" s="497">
        <f t="shared" si="0"/>
        <v>-8999</v>
      </c>
      <c r="G22" s="498">
        <f t="shared" si="1"/>
        <v>4974</v>
      </c>
      <c r="H22" s="371"/>
      <c r="I22" s="371"/>
    </row>
    <row r="23" spans="1:9" ht="15.75" x14ac:dyDescent="0.25">
      <c r="A23" s="2"/>
      <c r="B23" s="478"/>
      <c r="C23" s="497"/>
      <c r="D23" s="497"/>
      <c r="E23" s="497"/>
      <c r="F23" s="497"/>
      <c r="G23" s="498"/>
      <c r="H23" s="371"/>
      <c r="I23" s="371"/>
    </row>
    <row r="24" spans="1:9" ht="15.75" x14ac:dyDescent="0.25">
      <c r="A24" s="2"/>
      <c r="B24" s="499"/>
      <c r="C24" s="500"/>
      <c r="D24" s="500"/>
      <c r="E24" s="500"/>
      <c r="F24" s="497"/>
      <c r="G24" s="501"/>
      <c r="H24" s="387"/>
      <c r="I24" s="387"/>
    </row>
    <row r="25" spans="1:9" ht="16.5" thickBot="1" x14ac:dyDescent="0.3">
      <c r="A25" s="2"/>
      <c r="B25" s="502"/>
      <c r="C25" s="503"/>
      <c r="D25" s="503">
        <f>SUM(D11:D24)</f>
        <v>75420</v>
      </c>
      <c r="E25" s="503">
        <f>SUM(E11:E24)</f>
        <v>90905</v>
      </c>
      <c r="F25" s="503"/>
      <c r="G25" s="504">
        <f>C11+D25-E25</f>
        <v>0</v>
      </c>
      <c r="H25" s="371"/>
      <c r="I25" s="371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mergeCells count="5">
    <mergeCell ref="A1:I1"/>
    <mergeCell ref="A3:I3"/>
    <mergeCell ref="A4:I4"/>
    <mergeCell ref="A6:I6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9218-B052-44B5-9B16-955A396F17CF}">
  <dimension ref="A1:M63"/>
  <sheetViews>
    <sheetView workbookViewId="0">
      <selection activeCell="A4" sqref="A4:M4"/>
    </sheetView>
  </sheetViews>
  <sheetFormatPr defaultRowHeight="15" x14ac:dyDescent="0.25"/>
  <sheetData>
    <row r="1" spans="1:13" ht="15.75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 t="s">
        <v>98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6.5" thickBot="1" x14ac:dyDescent="0.3">
      <c r="A6" s="2"/>
      <c r="B6" s="2"/>
      <c r="C6" s="2"/>
      <c r="D6" s="2"/>
      <c r="E6" s="2"/>
      <c r="F6" s="2"/>
      <c r="G6" s="2"/>
      <c r="H6" s="2"/>
      <c r="I6" s="2"/>
      <c r="J6" s="2" t="s">
        <v>49</v>
      </c>
      <c r="K6" s="2"/>
      <c r="L6" s="2"/>
      <c r="M6" s="2"/>
    </row>
    <row r="7" spans="1:13" ht="15.75" thickBot="1" x14ac:dyDescent="0.3">
      <c r="A7" s="77" t="s">
        <v>6</v>
      </c>
      <c r="B7" s="78" t="s">
        <v>50</v>
      </c>
      <c r="C7" s="79"/>
      <c r="D7" s="80"/>
      <c r="E7" s="78" t="s">
        <v>51</v>
      </c>
      <c r="F7" s="79"/>
      <c r="G7" s="80"/>
      <c r="H7" s="78" t="s">
        <v>52</v>
      </c>
      <c r="I7" s="79"/>
      <c r="J7" s="80"/>
      <c r="K7" s="78" t="s">
        <v>53</v>
      </c>
      <c r="L7" s="79"/>
      <c r="M7" s="80"/>
    </row>
    <row r="8" spans="1:13" ht="15.75" thickBot="1" x14ac:dyDescent="0.3">
      <c r="A8" s="81"/>
      <c r="B8" s="81" t="s">
        <v>7</v>
      </c>
      <c r="C8" s="81" t="s">
        <v>8</v>
      </c>
      <c r="D8" s="82" t="s">
        <v>8</v>
      </c>
      <c r="E8" s="82" t="s">
        <v>7</v>
      </c>
      <c r="F8" s="82" t="s">
        <v>8</v>
      </c>
      <c r="G8" s="82" t="s">
        <v>8</v>
      </c>
      <c r="H8" s="82" t="s">
        <v>7</v>
      </c>
      <c r="I8" s="82" t="s">
        <v>8</v>
      </c>
      <c r="J8" s="82" t="s">
        <v>8</v>
      </c>
      <c r="K8" s="82" t="s">
        <v>7</v>
      </c>
      <c r="L8" s="82" t="s">
        <v>8</v>
      </c>
      <c r="M8" s="82" t="s">
        <v>8</v>
      </c>
    </row>
    <row r="9" spans="1:13" ht="15.75" thickBot="1" x14ac:dyDescent="0.3">
      <c r="A9" s="83" t="s">
        <v>12</v>
      </c>
      <c r="B9" s="84">
        <v>10909</v>
      </c>
      <c r="C9" s="83">
        <v>1749</v>
      </c>
      <c r="D9" s="84">
        <v>12658</v>
      </c>
      <c r="E9" s="84">
        <v>2646</v>
      </c>
      <c r="F9" s="84">
        <v>0</v>
      </c>
      <c r="G9" s="84">
        <v>2646</v>
      </c>
      <c r="H9" s="84">
        <v>0</v>
      </c>
      <c r="I9" s="84">
        <v>0</v>
      </c>
      <c r="J9" s="84">
        <v>0</v>
      </c>
      <c r="K9" s="84">
        <f t="shared" ref="K9:L23" si="0">SUM(B9,E9,H9)</f>
        <v>13555</v>
      </c>
      <c r="L9" s="84">
        <f t="shared" si="0"/>
        <v>1749</v>
      </c>
      <c r="M9" s="84">
        <f t="shared" ref="M9:M23" si="1">SUM(K9:L9)</f>
        <v>15304</v>
      </c>
    </row>
    <row r="10" spans="1:13" ht="15.75" thickBot="1" x14ac:dyDescent="0.3">
      <c r="A10" s="85" t="s">
        <v>14</v>
      </c>
      <c r="B10" s="86">
        <v>2031</v>
      </c>
      <c r="C10" s="85">
        <v>160</v>
      </c>
      <c r="D10" s="86">
        <v>2191</v>
      </c>
      <c r="E10" s="86">
        <v>317</v>
      </c>
      <c r="F10" s="86">
        <v>0</v>
      </c>
      <c r="G10" s="86">
        <v>317</v>
      </c>
      <c r="H10" s="86">
        <v>0</v>
      </c>
      <c r="I10" s="86">
        <v>0</v>
      </c>
      <c r="J10" s="86">
        <v>0</v>
      </c>
      <c r="K10" s="84">
        <f t="shared" si="0"/>
        <v>2348</v>
      </c>
      <c r="L10" s="84">
        <f t="shared" si="0"/>
        <v>160</v>
      </c>
      <c r="M10" s="84">
        <f t="shared" si="1"/>
        <v>2508</v>
      </c>
    </row>
    <row r="11" spans="1:13" ht="15.75" thickBot="1" x14ac:dyDescent="0.3">
      <c r="A11" s="85" t="s">
        <v>16</v>
      </c>
      <c r="B11" s="86">
        <v>9665</v>
      </c>
      <c r="C11" s="85">
        <v>3817</v>
      </c>
      <c r="D11" s="86">
        <v>13482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4">
        <f t="shared" si="0"/>
        <v>9665</v>
      </c>
      <c r="L11" s="84">
        <f t="shared" si="0"/>
        <v>3817</v>
      </c>
      <c r="M11" s="84">
        <f t="shared" si="1"/>
        <v>13482</v>
      </c>
    </row>
    <row r="12" spans="1:13" ht="15.75" thickBot="1" x14ac:dyDescent="0.3">
      <c r="A12" s="85" t="s">
        <v>18</v>
      </c>
      <c r="B12" s="86">
        <v>776</v>
      </c>
      <c r="C12" s="85">
        <v>0</v>
      </c>
      <c r="D12" s="86">
        <v>776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4">
        <f t="shared" si="0"/>
        <v>776</v>
      </c>
      <c r="L12" s="84">
        <f t="shared" si="0"/>
        <v>0</v>
      </c>
      <c r="M12" s="84">
        <f t="shared" si="1"/>
        <v>776</v>
      </c>
    </row>
    <row r="13" spans="1:13" ht="15.75" thickBot="1" x14ac:dyDescent="0.3">
      <c r="A13" s="85" t="s">
        <v>54</v>
      </c>
      <c r="B13" s="86">
        <f>SUM(B14:B16)</f>
        <v>3952</v>
      </c>
      <c r="C13" s="85">
        <v>0</v>
      </c>
      <c r="D13" s="86">
        <v>3952</v>
      </c>
      <c r="E13" s="86">
        <f>SUM(E14:E16)</f>
        <v>360</v>
      </c>
      <c r="F13" s="86">
        <v>0</v>
      </c>
      <c r="G13" s="86">
        <v>360</v>
      </c>
      <c r="H13" s="86">
        <v>0</v>
      </c>
      <c r="I13" s="86">
        <v>0</v>
      </c>
      <c r="J13" s="86">
        <v>0</v>
      </c>
      <c r="K13" s="84">
        <f t="shared" si="0"/>
        <v>4312</v>
      </c>
      <c r="L13" s="84">
        <f t="shared" si="0"/>
        <v>0</v>
      </c>
      <c r="M13" s="84">
        <f t="shared" si="1"/>
        <v>4312</v>
      </c>
    </row>
    <row r="14" spans="1:13" ht="15.75" thickBot="1" x14ac:dyDescent="0.3">
      <c r="A14" s="87" t="s">
        <v>24</v>
      </c>
      <c r="B14" s="88">
        <v>1838</v>
      </c>
      <c r="C14" s="87">
        <v>0</v>
      </c>
      <c r="D14" s="88">
        <v>1838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9">
        <f t="shared" si="0"/>
        <v>1838</v>
      </c>
      <c r="L14" s="89">
        <f t="shared" si="0"/>
        <v>0</v>
      </c>
      <c r="M14" s="89">
        <f t="shared" si="1"/>
        <v>1838</v>
      </c>
    </row>
    <row r="15" spans="1:13" ht="15.75" thickBot="1" x14ac:dyDescent="0.3">
      <c r="A15" s="87" t="s">
        <v>55</v>
      </c>
      <c r="B15" s="88">
        <v>2114</v>
      </c>
      <c r="C15" s="87">
        <v>0</v>
      </c>
      <c r="D15" s="88">
        <v>2114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9">
        <f t="shared" si="0"/>
        <v>2114</v>
      </c>
      <c r="L15" s="89">
        <f t="shared" si="0"/>
        <v>0</v>
      </c>
      <c r="M15" s="89">
        <f t="shared" si="1"/>
        <v>2114</v>
      </c>
    </row>
    <row r="16" spans="1:13" ht="15.75" thickBot="1" x14ac:dyDescent="0.3">
      <c r="A16" s="90" t="s">
        <v>26</v>
      </c>
      <c r="B16" s="88">
        <v>0</v>
      </c>
      <c r="C16" s="90">
        <v>0</v>
      </c>
      <c r="D16" s="88">
        <v>0</v>
      </c>
      <c r="E16" s="88">
        <v>360</v>
      </c>
      <c r="F16" s="88">
        <v>0</v>
      </c>
      <c r="G16" s="88">
        <v>360</v>
      </c>
      <c r="H16" s="88">
        <v>0</v>
      </c>
      <c r="I16" s="88">
        <v>0</v>
      </c>
      <c r="J16" s="88">
        <v>0</v>
      </c>
      <c r="K16" s="89">
        <f t="shared" si="0"/>
        <v>360</v>
      </c>
      <c r="L16" s="88">
        <f t="shared" si="0"/>
        <v>0</v>
      </c>
      <c r="M16" s="89">
        <f t="shared" si="1"/>
        <v>360</v>
      </c>
    </row>
    <row r="17" spans="1:13" ht="15.75" thickBot="1" x14ac:dyDescent="0.3">
      <c r="A17" s="85" t="s">
        <v>56</v>
      </c>
      <c r="B17" s="86">
        <v>0</v>
      </c>
      <c r="C17" s="85">
        <v>0</v>
      </c>
      <c r="D17" s="86">
        <v>0</v>
      </c>
      <c r="E17" s="86">
        <f>SUM(E18:E19)</f>
        <v>4013</v>
      </c>
      <c r="F17" s="86">
        <v>0</v>
      </c>
      <c r="G17" s="86">
        <v>4013</v>
      </c>
      <c r="H17" s="86">
        <v>0</v>
      </c>
      <c r="I17" s="86">
        <v>0</v>
      </c>
      <c r="J17" s="86">
        <v>0</v>
      </c>
      <c r="K17" s="84">
        <f t="shared" si="0"/>
        <v>4013</v>
      </c>
      <c r="L17" s="86">
        <f t="shared" si="0"/>
        <v>0</v>
      </c>
      <c r="M17" s="84">
        <f t="shared" si="1"/>
        <v>4013</v>
      </c>
    </row>
    <row r="18" spans="1:13" ht="15.75" thickBot="1" x14ac:dyDescent="0.3">
      <c r="A18" s="87" t="s">
        <v>57</v>
      </c>
      <c r="B18" s="88">
        <v>0</v>
      </c>
      <c r="C18" s="87">
        <v>0</v>
      </c>
      <c r="D18" s="88">
        <v>0</v>
      </c>
      <c r="E18" s="88">
        <v>3913</v>
      </c>
      <c r="F18" s="88">
        <v>0</v>
      </c>
      <c r="G18" s="88">
        <v>3913</v>
      </c>
      <c r="H18" s="88">
        <v>0</v>
      </c>
      <c r="I18" s="88">
        <v>0</v>
      </c>
      <c r="J18" s="88">
        <v>0</v>
      </c>
      <c r="K18" s="89">
        <f t="shared" si="0"/>
        <v>3913</v>
      </c>
      <c r="L18" s="88">
        <f t="shared" si="0"/>
        <v>0</v>
      </c>
      <c r="M18" s="89">
        <f t="shared" si="1"/>
        <v>3913</v>
      </c>
    </row>
    <row r="19" spans="1:13" ht="15.75" thickBot="1" x14ac:dyDescent="0.3">
      <c r="A19" s="90" t="s">
        <v>32</v>
      </c>
      <c r="B19" s="88">
        <v>0</v>
      </c>
      <c r="C19" s="90">
        <v>0</v>
      </c>
      <c r="D19" s="88">
        <v>0</v>
      </c>
      <c r="E19" s="88">
        <v>100</v>
      </c>
      <c r="F19" s="88">
        <v>0</v>
      </c>
      <c r="G19" s="88">
        <v>100</v>
      </c>
      <c r="H19" s="88">
        <v>0</v>
      </c>
      <c r="I19" s="88">
        <v>0</v>
      </c>
      <c r="J19" s="88">
        <v>0</v>
      </c>
      <c r="K19" s="89">
        <f t="shared" si="0"/>
        <v>100</v>
      </c>
      <c r="L19" s="88">
        <f t="shared" si="0"/>
        <v>0</v>
      </c>
      <c r="M19" s="89">
        <f t="shared" si="1"/>
        <v>100</v>
      </c>
    </row>
    <row r="20" spans="1:13" x14ac:dyDescent="0.25">
      <c r="A20" s="85" t="s">
        <v>34</v>
      </c>
      <c r="B20" s="86">
        <v>17591</v>
      </c>
      <c r="C20" s="85">
        <v>0</v>
      </c>
      <c r="D20" s="86">
        <v>17591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4">
        <f t="shared" si="0"/>
        <v>17591</v>
      </c>
      <c r="L20" s="91">
        <f t="shared" si="0"/>
        <v>0</v>
      </c>
      <c r="M20" s="84">
        <f t="shared" si="1"/>
        <v>17591</v>
      </c>
    </row>
    <row r="21" spans="1:13" x14ac:dyDescent="0.25">
      <c r="A21" s="85" t="s">
        <v>36</v>
      </c>
      <c r="B21" s="86">
        <v>2228</v>
      </c>
      <c r="C21" s="85">
        <v>2641</v>
      </c>
      <c r="D21" s="86">
        <v>4869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f t="shared" si="0"/>
        <v>2228</v>
      </c>
      <c r="L21" s="86">
        <f t="shared" si="0"/>
        <v>2641</v>
      </c>
      <c r="M21" s="86">
        <f t="shared" si="1"/>
        <v>4869</v>
      </c>
    </row>
    <row r="22" spans="1:13" x14ac:dyDescent="0.25">
      <c r="A22" s="85" t="s">
        <v>58</v>
      </c>
      <c r="B22" s="86">
        <v>0</v>
      </c>
      <c r="C22" s="85">
        <v>628</v>
      </c>
      <c r="D22" s="86">
        <v>628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f t="shared" si="0"/>
        <v>0</v>
      </c>
      <c r="L22" s="86">
        <f t="shared" si="0"/>
        <v>628</v>
      </c>
      <c r="M22" s="86">
        <f t="shared" si="1"/>
        <v>628</v>
      </c>
    </row>
    <row r="23" spans="1:13" x14ac:dyDescent="0.25">
      <c r="A23" s="85" t="s">
        <v>59</v>
      </c>
      <c r="B23" s="86">
        <v>0</v>
      </c>
      <c r="C23" s="85">
        <v>802</v>
      </c>
      <c r="D23" s="86">
        <v>802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f t="shared" si="0"/>
        <v>0</v>
      </c>
      <c r="L23" s="86">
        <f t="shared" si="0"/>
        <v>802</v>
      </c>
      <c r="M23" s="86">
        <f t="shared" si="1"/>
        <v>802</v>
      </c>
    </row>
    <row r="24" spans="1:13" x14ac:dyDescent="0.25">
      <c r="A24" s="92" t="s">
        <v>60</v>
      </c>
      <c r="B24" s="93">
        <f t="shared" ref="B24:C24" si="2">SUM(B9,B10,B11,B12,B13,B17,B20,B21,B22,B23)</f>
        <v>47152</v>
      </c>
      <c r="C24" s="93">
        <f t="shared" si="2"/>
        <v>9797</v>
      </c>
      <c r="D24" s="93">
        <f>SUM(D9,D10,D11,D12,D13,D17,D20,D21,D22,D23)</f>
        <v>56949</v>
      </c>
      <c r="E24" s="93">
        <f>SUM(E9,E10,E11,E12,E13,E17,E20,E21)</f>
        <v>7336</v>
      </c>
      <c r="F24" s="93">
        <v>0</v>
      </c>
      <c r="G24" s="93">
        <f>SUM(G9,G10,G11,G12,G13,G17,G20,G21)</f>
        <v>7336</v>
      </c>
      <c r="H24" s="93">
        <v>0</v>
      </c>
      <c r="I24" s="93">
        <v>0</v>
      </c>
      <c r="J24" s="93">
        <v>0</v>
      </c>
      <c r="K24" s="93">
        <f>SUM(K9,K10,K11,K12,K13,K17,K20,K21)</f>
        <v>54488</v>
      </c>
      <c r="L24" s="93">
        <f>SUM(L9,L10,L11,L12,L13,L17,L20,L21,L22,L23)</f>
        <v>9797</v>
      </c>
      <c r="M24" s="93">
        <f>SUM(M9,M10,M11,M12,M13,M17,M20,M21,M22,M23)</f>
        <v>64285</v>
      </c>
    </row>
    <row r="25" spans="1:13" x14ac:dyDescent="0.25">
      <c r="A25" s="94" t="s">
        <v>42</v>
      </c>
      <c r="B25" s="95">
        <v>0</v>
      </c>
      <c r="C25" s="94">
        <v>0</v>
      </c>
      <c r="D25" s="95">
        <v>0</v>
      </c>
      <c r="E25" s="95">
        <v>22061</v>
      </c>
      <c r="F25" s="95">
        <v>-1100</v>
      </c>
      <c r="G25" s="95">
        <v>20961</v>
      </c>
      <c r="H25" s="95">
        <v>0</v>
      </c>
      <c r="I25" s="95">
        <v>0</v>
      </c>
      <c r="J25" s="95">
        <v>0</v>
      </c>
      <c r="K25" s="86">
        <f t="shared" ref="K25:L31" si="3">SUM(B25,E25,H25)</f>
        <v>22061</v>
      </c>
      <c r="L25" s="86">
        <f t="shared" si="3"/>
        <v>-1100</v>
      </c>
      <c r="M25" s="86">
        <f t="shared" ref="M25:M31" si="4">SUM(K25:L25)</f>
        <v>20961</v>
      </c>
    </row>
    <row r="26" spans="1:13" x14ac:dyDescent="0.25">
      <c r="A26" s="85" t="s">
        <v>61</v>
      </c>
      <c r="B26" s="88">
        <v>0</v>
      </c>
      <c r="C26" s="85">
        <v>0</v>
      </c>
      <c r="D26" s="88">
        <v>0</v>
      </c>
      <c r="E26" s="86">
        <v>0</v>
      </c>
      <c r="F26" s="88">
        <v>0</v>
      </c>
      <c r="G26" s="86">
        <v>0</v>
      </c>
      <c r="H26" s="86">
        <v>0</v>
      </c>
      <c r="I26" s="86">
        <v>0</v>
      </c>
      <c r="J26" s="88">
        <v>0</v>
      </c>
      <c r="K26" s="86">
        <f t="shared" si="3"/>
        <v>0</v>
      </c>
      <c r="L26" s="88">
        <f t="shared" si="3"/>
        <v>0</v>
      </c>
      <c r="M26" s="86">
        <f t="shared" si="4"/>
        <v>0</v>
      </c>
    </row>
    <row r="27" spans="1:13" x14ac:dyDescent="0.25">
      <c r="A27" s="96" t="s">
        <v>62</v>
      </c>
      <c r="B27" s="97">
        <v>0</v>
      </c>
      <c r="C27" s="96">
        <v>0</v>
      </c>
      <c r="D27" s="97">
        <v>0</v>
      </c>
      <c r="E27" s="98">
        <v>0</v>
      </c>
      <c r="F27" s="97">
        <v>0</v>
      </c>
      <c r="G27" s="98">
        <v>0</v>
      </c>
      <c r="H27" s="98">
        <v>0</v>
      </c>
      <c r="I27" s="98">
        <v>0</v>
      </c>
      <c r="J27" s="97">
        <v>0</v>
      </c>
      <c r="K27" s="98">
        <f t="shared" si="3"/>
        <v>0</v>
      </c>
      <c r="L27" s="97">
        <f t="shared" si="3"/>
        <v>0</v>
      </c>
      <c r="M27" s="98">
        <f t="shared" si="4"/>
        <v>0</v>
      </c>
    </row>
    <row r="28" spans="1:13" x14ac:dyDescent="0.25">
      <c r="A28" s="99" t="s">
        <v>63</v>
      </c>
      <c r="B28" s="97">
        <v>0</v>
      </c>
      <c r="C28" s="99">
        <v>0</v>
      </c>
      <c r="D28" s="97">
        <v>0</v>
      </c>
      <c r="E28" s="97">
        <v>419</v>
      </c>
      <c r="F28" s="97">
        <v>0</v>
      </c>
      <c r="G28" s="97">
        <v>419</v>
      </c>
      <c r="H28" s="97">
        <v>0</v>
      </c>
      <c r="I28" s="97">
        <v>0</v>
      </c>
      <c r="J28" s="97">
        <v>0</v>
      </c>
      <c r="K28" s="86">
        <f t="shared" si="3"/>
        <v>419</v>
      </c>
      <c r="L28" s="86">
        <f t="shared" si="3"/>
        <v>0</v>
      </c>
      <c r="M28" s="86">
        <f t="shared" si="4"/>
        <v>419</v>
      </c>
    </row>
    <row r="29" spans="1:13" x14ac:dyDescent="0.25">
      <c r="A29" s="96" t="s">
        <v>64</v>
      </c>
      <c r="B29" s="97">
        <v>0</v>
      </c>
      <c r="C29" s="96">
        <v>0</v>
      </c>
      <c r="D29" s="97">
        <v>0</v>
      </c>
      <c r="E29" s="98">
        <v>419</v>
      </c>
      <c r="F29" s="97">
        <v>0</v>
      </c>
      <c r="G29" s="98">
        <v>0</v>
      </c>
      <c r="H29" s="98">
        <v>0</v>
      </c>
      <c r="I29" s="98">
        <v>0</v>
      </c>
      <c r="J29" s="97">
        <v>0</v>
      </c>
      <c r="K29" s="88">
        <f t="shared" si="3"/>
        <v>419</v>
      </c>
      <c r="L29" s="88">
        <f t="shared" si="3"/>
        <v>0</v>
      </c>
      <c r="M29" s="88">
        <f t="shared" si="4"/>
        <v>419</v>
      </c>
    </row>
    <row r="30" spans="1:13" x14ac:dyDescent="0.25">
      <c r="A30" s="99" t="s">
        <v>41</v>
      </c>
      <c r="B30" s="97">
        <v>0</v>
      </c>
      <c r="C30" s="99">
        <v>0</v>
      </c>
      <c r="D30" s="97">
        <v>0</v>
      </c>
      <c r="E30" s="97">
        <v>8733</v>
      </c>
      <c r="F30" s="97">
        <v>-3493</v>
      </c>
      <c r="G30" s="97">
        <v>5240</v>
      </c>
      <c r="H30" s="97">
        <v>0</v>
      </c>
      <c r="I30" s="97">
        <v>0</v>
      </c>
      <c r="J30" s="97">
        <v>0</v>
      </c>
      <c r="K30" s="86">
        <f t="shared" si="3"/>
        <v>8733</v>
      </c>
      <c r="L30" s="86">
        <f t="shared" si="3"/>
        <v>-3493</v>
      </c>
      <c r="M30" s="86">
        <f t="shared" si="4"/>
        <v>5240</v>
      </c>
    </row>
    <row r="31" spans="1:13" x14ac:dyDescent="0.25">
      <c r="A31" s="100"/>
      <c r="B31" s="98">
        <v>0</v>
      </c>
      <c r="C31" s="100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f t="shared" si="3"/>
        <v>0</v>
      </c>
      <c r="L31" s="98">
        <f t="shared" si="3"/>
        <v>0</v>
      </c>
      <c r="M31" s="98">
        <f t="shared" si="4"/>
        <v>0</v>
      </c>
    </row>
    <row r="32" spans="1:13" x14ac:dyDescent="0.25">
      <c r="A32" s="101" t="s">
        <v>65</v>
      </c>
      <c r="B32" s="102">
        <v>0</v>
      </c>
      <c r="C32" s="101">
        <v>0</v>
      </c>
      <c r="D32" s="102">
        <v>0</v>
      </c>
      <c r="E32" s="102">
        <f>SUM(E25,E26,E28,E30)</f>
        <v>31213</v>
      </c>
      <c r="F32" s="102">
        <f>SUM(F25,F26,F28,F30)</f>
        <v>-4593</v>
      </c>
      <c r="G32" s="102">
        <f>SUM(G25,G26,G28,G30)</f>
        <v>26620</v>
      </c>
      <c r="H32" s="102"/>
      <c r="I32" s="102"/>
      <c r="J32" s="102">
        <v>0</v>
      </c>
      <c r="K32" s="102">
        <f>SUM(K25,K26,K28,K30)</f>
        <v>31213</v>
      </c>
      <c r="L32" s="102">
        <f>SUM(L25,L26,L28,L30)</f>
        <v>-4593</v>
      </c>
      <c r="M32" s="102">
        <f>SUM(M25,M26,M28,M30)</f>
        <v>26620</v>
      </c>
    </row>
    <row r="33" spans="1:13" ht="15.75" thickBot="1" x14ac:dyDescent="0.3">
      <c r="A33" s="103"/>
      <c r="B33" s="10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ht="15.75" thickBot="1" x14ac:dyDescent="0.3">
      <c r="A34" s="105" t="s">
        <v>66</v>
      </c>
      <c r="B34" s="106">
        <f>SUM(B24,B32)</f>
        <v>47152</v>
      </c>
      <c r="C34" s="106">
        <f t="shared" ref="C34:M34" si="5">SUM(C24,C32)</f>
        <v>9797</v>
      </c>
      <c r="D34" s="106">
        <f t="shared" si="5"/>
        <v>56949</v>
      </c>
      <c r="E34" s="106">
        <f t="shared" si="5"/>
        <v>38549</v>
      </c>
      <c r="F34" s="106">
        <f t="shared" si="5"/>
        <v>-4593</v>
      </c>
      <c r="G34" s="106">
        <f t="shared" si="5"/>
        <v>33956</v>
      </c>
      <c r="H34" s="106">
        <f t="shared" si="5"/>
        <v>0</v>
      </c>
      <c r="I34" s="106">
        <f t="shared" si="5"/>
        <v>0</v>
      </c>
      <c r="J34" s="106">
        <f t="shared" si="5"/>
        <v>0</v>
      </c>
      <c r="K34" s="106">
        <f t="shared" si="5"/>
        <v>85701</v>
      </c>
      <c r="L34" s="106">
        <f t="shared" si="5"/>
        <v>5204</v>
      </c>
      <c r="M34" s="106">
        <f t="shared" si="5"/>
        <v>90905</v>
      </c>
    </row>
    <row r="35" spans="1:13" x14ac:dyDescent="0.25">
      <c r="A35" s="107"/>
      <c r="B35" s="107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5">
      <c r="A36" s="107"/>
      <c r="B36" s="107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ht="15.75" thickBot="1" x14ac:dyDescent="0.3">
      <c r="A37" s="107"/>
      <c r="B37" s="107"/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ht="15.75" thickBot="1" x14ac:dyDescent="0.3">
      <c r="A38" s="77" t="s">
        <v>6</v>
      </c>
      <c r="B38" s="78" t="s">
        <v>50</v>
      </c>
      <c r="C38" s="79"/>
      <c r="D38" s="80"/>
      <c r="E38" s="78" t="s">
        <v>51</v>
      </c>
      <c r="F38" s="79"/>
      <c r="G38" s="80"/>
      <c r="H38" s="78" t="s">
        <v>67</v>
      </c>
      <c r="I38" s="79"/>
      <c r="J38" s="80"/>
      <c r="K38" s="78" t="s">
        <v>53</v>
      </c>
      <c r="L38" s="79"/>
      <c r="M38" s="80"/>
    </row>
    <row r="39" spans="1:13" ht="15.75" thickBot="1" x14ac:dyDescent="0.3">
      <c r="A39" s="81"/>
      <c r="B39" s="81" t="s">
        <v>7</v>
      </c>
      <c r="C39" s="81" t="s">
        <v>8</v>
      </c>
      <c r="D39" s="82" t="s">
        <v>8</v>
      </c>
      <c r="E39" s="82" t="s">
        <v>7</v>
      </c>
      <c r="F39" s="82" t="s">
        <v>8</v>
      </c>
      <c r="G39" s="82" t="s">
        <v>8</v>
      </c>
      <c r="H39" s="82" t="s">
        <v>7</v>
      </c>
      <c r="I39" s="82" t="s">
        <v>8</v>
      </c>
      <c r="J39" s="82" t="s">
        <v>8</v>
      </c>
      <c r="K39" s="82" t="s">
        <v>7</v>
      </c>
      <c r="L39" s="82" t="s">
        <v>8</v>
      </c>
      <c r="M39" s="82" t="s">
        <v>8</v>
      </c>
    </row>
    <row r="40" spans="1:13" ht="15.75" thickBot="1" x14ac:dyDescent="0.3">
      <c r="A40" s="83" t="s">
        <v>68</v>
      </c>
      <c r="B40" s="84">
        <v>25703</v>
      </c>
      <c r="C40" s="83">
        <v>160</v>
      </c>
      <c r="D40" s="84">
        <v>25863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f>SUM(B40,E40,H40)</f>
        <v>25703</v>
      </c>
      <c r="L40" s="84">
        <f t="shared" ref="K40:M50" si="6">SUM(C40,F40,I40)</f>
        <v>160</v>
      </c>
      <c r="M40" s="84">
        <f t="shared" si="6"/>
        <v>25863</v>
      </c>
    </row>
    <row r="41" spans="1:13" ht="15.75" thickBot="1" x14ac:dyDescent="0.3">
      <c r="A41" s="85" t="s">
        <v>11</v>
      </c>
      <c r="B41" s="86">
        <v>19500</v>
      </c>
      <c r="C41" s="85">
        <v>0</v>
      </c>
      <c r="D41" s="86">
        <v>19500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19500</v>
      </c>
      <c r="L41" s="84">
        <f t="shared" si="6"/>
        <v>0</v>
      </c>
      <c r="M41" s="84">
        <f t="shared" si="6"/>
        <v>19500</v>
      </c>
    </row>
    <row r="42" spans="1:13" ht="15.75" thickBot="1" x14ac:dyDescent="0.3">
      <c r="A42" s="87" t="s">
        <v>13</v>
      </c>
      <c r="B42" s="88">
        <v>18000</v>
      </c>
      <c r="C42" s="87">
        <v>0</v>
      </c>
      <c r="D42" s="88">
        <v>18000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18000</v>
      </c>
      <c r="L42" s="89">
        <f t="shared" si="6"/>
        <v>0</v>
      </c>
      <c r="M42" s="89">
        <f t="shared" si="6"/>
        <v>18000</v>
      </c>
    </row>
    <row r="43" spans="1:13" ht="15.75" thickBot="1" x14ac:dyDescent="0.3">
      <c r="A43" s="87" t="s">
        <v>15</v>
      </c>
      <c r="B43" s="88">
        <v>900</v>
      </c>
      <c r="C43" s="87">
        <v>0</v>
      </c>
      <c r="D43" s="88">
        <v>900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900</v>
      </c>
      <c r="L43" s="89">
        <f t="shared" si="6"/>
        <v>0</v>
      </c>
      <c r="M43" s="89">
        <f t="shared" si="6"/>
        <v>900</v>
      </c>
    </row>
    <row r="44" spans="1:13" ht="15.75" thickBot="1" x14ac:dyDescent="0.3">
      <c r="A44" s="87" t="s">
        <v>17</v>
      </c>
      <c r="B44" s="88">
        <v>500</v>
      </c>
      <c r="C44" s="87">
        <v>0</v>
      </c>
      <c r="D44" s="88">
        <v>500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500</v>
      </c>
      <c r="L44" s="89">
        <f t="shared" si="6"/>
        <v>0</v>
      </c>
      <c r="M44" s="89">
        <f t="shared" si="6"/>
        <v>500</v>
      </c>
    </row>
    <row r="45" spans="1:13" x14ac:dyDescent="0.25">
      <c r="A45" s="87" t="s">
        <v>19</v>
      </c>
      <c r="B45" s="88">
        <v>100</v>
      </c>
      <c r="C45" s="87">
        <v>0</v>
      </c>
      <c r="D45" s="88">
        <v>100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100</v>
      </c>
      <c r="L45" s="89">
        <f t="shared" si="6"/>
        <v>0</v>
      </c>
      <c r="M45" s="89">
        <f t="shared" si="6"/>
        <v>100</v>
      </c>
    </row>
    <row r="46" spans="1:13" x14ac:dyDescent="0.25">
      <c r="A46" s="85" t="s">
        <v>69</v>
      </c>
      <c r="B46" s="86">
        <v>150</v>
      </c>
      <c r="C46" s="85">
        <v>0</v>
      </c>
      <c r="D46" s="86">
        <v>150</v>
      </c>
      <c r="E46" s="86">
        <v>2695</v>
      </c>
      <c r="F46" s="86">
        <v>1813</v>
      </c>
      <c r="G46" s="86">
        <v>4508</v>
      </c>
      <c r="H46" s="86">
        <v>0</v>
      </c>
      <c r="I46" s="86">
        <v>0</v>
      </c>
      <c r="J46" s="86">
        <v>0</v>
      </c>
      <c r="K46" s="86">
        <f t="shared" si="6"/>
        <v>2845</v>
      </c>
      <c r="L46" s="86">
        <f t="shared" si="6"/>
        <v>1813</v>
      </c>
      <c r="M46" s="86">
        <f t="shared" si="6"/>
        <v>4658</v>
      </c>
    </row>
    <row r="47" spans="1:13" x14ac:dyDescent="0.25">
      <c r="A47" s="87" t="s">
        <v>23</v>
      </c>
      <c r="B47" s="88">
        <v>150</v>
      </c>
      <c r="C47" s="87">
        <v>0</v>
      </c>
      <c r="D47" s="88">
        <v>150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f t="shared" si="6"/>
        <v>150</v>
      </c>
      <c r="L47" s="88">
        <f t="shared" si="6"/>
        <v>0</v>
      </c>
      <c r="M47" s="88">
        <f t="shared" si="6"/>
        <v>150</v>
      </c>
    </row>
    <row r="48" spans="1:13" x14ac:dyDescent="0.25">
      <c r="A48" s="87" t="s">
        <v>25</v>
      </c>
      <c r="B48" s="88">
        <v>0</v>
      </c>
      <c r="C48" s="87">
        <v>0</v>
      </c>
      <c r="D48" s="88">
        <v>0</v>
      </c>
      <c r="E48" s="88">
        <v>2695</v>
      </c>
      <c r="F48" s="88">
        <v>1813</v>
      </c>
      <c r="G48" s="88">
        <v>4508</v>
      </c>
      <c r="H48" s="88">
        <v>0</v>
      </c>
      <c r="I48" s="88">
        <v>0</v>
      </c>
      <c r="J48" s="88">
        <v>0</v>
      </c>
      <c r="K48" s="88">
        <f t="shared" si="6"/>
        <v>2695</v>
      </c>
      <c r="L48" s="88">
        <f t="shared" si="6"/>
        <v>1813</v>
      </c>
      <c r="M48" s="88">
        <f t="shared" si="6"/>
        <v>4508</v>
      </c>
    </row>
    <row r="49" spans="1:13" x14ac:dyDescent="0.25">
      <c r="A49" s="85" t="s">
        <v>35</v>
      </c>
      <c r="B49" s="86">
        <v>1799</v>
      </c>
      <c r="C49" s="85">
        <v>3493</v>
      </c>
      <c r="D49" s="86">
        <v>5292</v>
      </c>
      <c r="E49" s="86">
        <v>4597</v>
      </c>
      <c r="F49" s="86">
        <v>248</v>
      </c>
      <c r="G49" s="86">
        <v>4845</v>
      </c>
      <c r="H49" s="86">
        <v>0</v>
      </c>
      <c r="I49" s="86">
        <v>0</v>
      </c>
      <c r="J49" s="86">
        <v>0</v>
      </c>
      <c r="K49" s="86">
        <v>6396</v>
      </c>
      <c r="L49" s="86">
        <f t="shared" si="6"/>
        <v>3741</v>
      </c>
      <c r="M49" s="86">
        <f t="shared" si="6"/>
        <v>10137</v>
      </c>
    </row>
    <row r="50" spans="1:13" x14ac:dyDescent="0.25">
      <c r="A50" s="85" t="s">
        <v>27</v>
      </c>
      <c r="B50" s="88">
        <v>0</v>
      </c>
      <c r="C50" s="85">
        <v>0</v>
      </c>
      <c r="D50" s="88">
        <v>0</v>
      </c>
      <c r="E50" s="86">
        <v>44</v>
      </c>
      <c r="F50" s="86">
        <v>4083</v>
      </c>
      <c r="G50" s="86">
        <v>4127</v>
      </c>
      <c r="H50" s="86">
        <v>0</v>
      </c>
      <c r="I50" s="86">
        <v>0</v>
      </c>
      <c r="J50" s="88">
        <v>0</v>
      </c>
      <c r="K50" s="86">
        <v>44</v>
      </c>
      <c r="L50" s="86">
        <f t="shared" si="6"/>
        <v>4083</v>
      </c>
      <c r="M50" s="86">
        <f t="shared" si="6"/>
        <v>4127</v>
      </c>
    </row>
    <row r="51" spans="1:13" x14ac:dyDescent="0.25">
      <c r="A51" s="90"/>
      <c r="B51" s="88"/>
      <c r="C51" s="90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5">
      <c r="A52" s="85"/>
      <c r="B52" s="86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3" spans="1:13" x14ac:dyDescent="0.25">
      <c r="A53" s="85"/>
      <c r="B53" s="86"/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1:13" x14ac:dyDescent="0.25">
      <c r="A54" s="92" t="s">
        <v>60</v>
      </c>
      <c r="B54" s="93">
        <f t="shared" ref="B54:J54" si="7">SUM(B40,B41,B46,B49,B50)</f>
        <v>47152</v>
      </c>
      <c r="C54" s="93">
        <f t="shared" si="7"/>
        <v>3653</v>
      </c>
      <c r="D54" s="93">
        <f t="shared" si="7"/>
        <v>50805</v>
      </c>
      <c r="E54" s="93">
        <f t="shared" si="7"/>
        <v>7336</v>
      </c>
      <c r="F54" s="93">
        <f t="shared" si="7"/>
        <v>6144</v>
      </c>
      <c r="G54" s="93">
        <f t="shared" si="7"/>
        <v>13480</v>
      </c>
      <c r="H54" s="93">
        <f t="shared" si="7"/>
        <v>0</v>
      </c>
      <c r="I54" s="93">
        <f t="shared" si="7"/>
        <v>0</v>
      </c>
      <c r="J54" s="93">
        <f t="shared" si="7"/>
        <v>0</v>
      </c>
      <c r="K54" s="93">
        <f>SUM(K40,K41,K46,K49,K50)</f>
        <v>54488</v>
      </c>
      <c r="L54" s="93">
        <f t="shared" ref="L54:M54" si="8">SUM(L40,L41,L46,L49,L50)</f>
        <v>9797</v>
      </c>
      <c r="M54" s="93">
        <f t="shared" si="8"/>
        <v>64285</v>
      </c>
    </row>
    <row r="55" spans="1:13" x14ac:dyDescent="0.25">
      <c r="A55" s="109" t="s">
        <v>35</v>
      </c>
      <c r="B55" s="110">
        <v>0</v>
      </c>
      <c r="C55" s="109">
        <v>0</v>
      </c>
      <c r="D55" s="110">
        <v>0</v>
      </c>
      <c r="E55" s="110">
        <v>9941</v>
      </c>
      <c r="F55" s="110">
        <v>-4593</v>
      </c>
      <c r="G55" s="110">
        <v>5348</v>
      </c>
      <c r="H55" s="110">
        <v>0</v>
      </c>
      <c r="I55" s="110">
        <v>0</v>
      </c>
      <c r="J55" s="110">
        <v>0</v>
      </c>
      <c r="K55" s="97">
        <f>SUM(B55,E55,H55)</f>
        <v>9941</v>
      </c>
      <c r="L55" s="97">
        <f t="shared" ref="L55:M58" si="9">SUM(C55,F55,I55)</f>
        <v>-4593</v>
      </c>
      <c r="M55" s="97">
        <f t="shared" si="9"/>
        <v>5348</v>
      </c>
    </row>
    <row r="56" spans="1:13" x14ac:dyDescent="0.25">
      <c r="A56" s="111"/>
      <c r="B56" s="112">
        <v>0</v>
      </c>
      <c r="C56" s="111">
        <v>0</v>
      </c>
      <c r="D56" s="112">
        <v>0</v>
      </c>
      <c r="E56" s="112">
        <v>0</v>
      </c>
      <c r="F56" s="112">
        <v>0</v>
      </c>
      <c r="G56" s="112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</row>
    <row r="57" spans="1:13" x14ac:dyDescent="0.25">
      <c r="A57" s="99" t="s">
        <v>70</v>
      </c>
      <c r="B57" s="97">
        <v>0</v>
      </c>
      <c r="C57" s="99">
        <v>0</v>
      </c>
      <c r="D57" s="97">
        <v>0</v>
      </c>
      <c r="E57" s="97">
        <v>15000</v>
      </c>
      <c r="F57" s="97">
        <v>0</v>
      </c>
      <c r="G57" s="97">
        <v>15000</v>
      </c>
      <c r="H57" s="97">
        <v>0</v>
      </c>
      <c r="I57" s="97">
        <v>0</v>
      </c>
      <c r="J57" s="97">
        <v>0</v>
      </c>
      <c r="K57" s="97">
        <f>SUM(B57,E57,H57)</f>
        <v>15000</v>
      </c>
      <c r="L57" s="97">
        <f t="shared" si="9"/>
        <v>0</v>
      </c>
      <c r="M57" s="97">
        <f t="shared" si="9"/>
        <v>15000</v>
      </c>
    </row>
    <row r="58" spans="1:13" x14ac:dyDescent="0.25">
      <c r="A58" s="96" t="s">
        <v>71</v>
      </c>
      <c r="B58" s="98">
        <v>0</v>
      </c>
      <c r="C58" s="96">
        <v>0</v>
      </c>
      <c r="D58" s="98">
        <v>0</v>
      </c>
      <c r="E58" s="98">
        <v>15000</v>
      </c>
      <c r="F58" s="98">
        <v>0</v>
      </c>
      <c r="G58" s="98">
        <v>15000</v>
      </c>
      <c r="H58" s="98">
        <v>0</v>
      </c>
      <c r="I58" s="98">
        <v>0</v>
      </c>
      <c r="J58" s="98">
        <v>0</v>
      </c>
      <c r="K58" s="98">
        <f>SUM(B58,E58,H58)</f>
        <v>15000</v>
      </c>
      <c r="L58" s="98">
        <f t="shared" si="9"/>
        <v>0</v>
      </c>
      <c r="M58" s="98">
        <f t="shared" si="9"/>
        <v>15000</v>
      </c>
    </row>
    <row r="59" spans="1:13" x14ac:dyDescent="0.25">
      <c r="A59" s="99" t="s">
        <v>72</v>
      </c>
      <c r="B59" s="97">
        <v>0</v>
      </c>
      <c r="C59" s="99">
        <v>0</v>
      </c>
      <c r="D59" s="97">
        <v>0</v>
      </c>
      <c r="E59" s="97">
        <v>6272</v>
      </c>
      <c r="F59" s="97">
        <v>0</v>
      </c>
      <c r="G59" s="97">
        <v>6272</v>
      </c>
      <c r="H59" s="97">
        <v>0</v>
      </c>
      <c r="I59" s="97">
        <v>0</v>
      </c>
      <c r="J59" s="97">
        <v>0</v>
      </c>
      <c r="K59" s="97">
        <f>SUM(B59,E59,H59)</f>
        <v>6272</v>
      </c>
      <c r="L59" s="97">
        <f>SUM(C59,F59,I59)</f>
        <v>0</v>
      </c>
      <c r="M59" s="97">
        <f>SUM(D59,G59,J59)</f>
        <v>6272</v>
      </c>
    </row>
    <row r="60" spans="1:13" x14ac:dyDescent="0.25">
      <c r="A60" s="96"/>
      <c r="B60" s="98">
        <v>0</v>
      </c>
      <c r="C60" s="96"/>
      <c r="D60" s="98">
        <v>0</v>
      </c>
      <c r="E60" s="98"/>
      <c r="F60" s="98"/>
      <c r="G60" s="98"/>
      <c r="H60" s="98"/>
      <c r="I60" s="98"/>
      <c r="J60" s="98"/>
      <c r="K60" s="98">
        <v>0</v>
      </c>
      <c r="L60" s="98"/>
      <c r="M60" s="98"/>
    </row>
    <row r="61" spans="1:13" x14ac:dyDescent="0.25">
      <c r="A61" s="99"/>
      <c r="B61" s="97">
        <v>0</v>
      </c>
      <c r="C61" s="99"/>
      <c r="D61" s="97">
        <v>0</v>
      </c>
      <c r="E61" s="97">
        <v>0</v>
      </c>
      <c r="F61" s="97"/>
      <c r="G61" s="97">
        <v>0</v>
      </c>
      <c r="H61" s="97"/>
      <c r="I61" s="97"/>
      <c r="J61" s="97"/>
      <c r="K61" s="97">
        <v>0</v>
      </c>
      <c r="L61" s="97"/>
      <c r="M61" s="97">
        <v>0</v>
      </c>
    </row>
    <row r="62" spans="1:13" ht="15.75" thickBot="1" x14ac:dyDescent="0.3">
      <c r="A62" s="113" t="s">
        <v>73</v>
      </c>
      <c r="B62" s="114">
        <f>SUM(B55,B57,B59)</f>
        <v>0</v>
      </c>
      <c r="C62" s="114">
        <f t="shared" ref="C62:M62" si="10">SUM(C55,C57,C59)</f>
        <v>0</v>
      </c>
      <c r="D62" s="114">
        <f t="shared" si="10"/>
        <v>0</v>
      </c>
      <c r="E62" s="114">
        <f t="shared" si="10"/>
        <v>31213</v>
      </c>
      <c r="F62" s="114">
        <f t="shared" si="10"/>
        <v>-4593</v>
      </c>
      <c r="G62" s="114">
        <f t="shared" si="10"/>
        <v>26620</v>
      </c>
      <c r="H62" s="114">
        <f t="shared" si="10"/>
        <v>0</v>
      </c>
      <c r="I62" s="114">
        <f t="shared" si="10"/>
        <v>0</v>
      </c>
      <c r="J62" s="114">
        <f t="shared" si="10"/>
        <v>0</v>
      </c>
      <c r="K62" s="114">
        <f t="shared" si="10"/>
        <v>31213</v>
      </c>
      <c r="L62" s="114">
        <f t="shared" si="10"/>
        <v>-4593</v>
      </c>
      <c r="M62" s="114">
        <f t="shared" si="10"/>
        <v>26620</v>
      </c>
    </row>
    <row r="63" spans="1:13" ht="15.75" thickBot="1" x14ac:dyDescent="0.3">
      <c r="A63" s="105" t="s">
        <v>74</v>
      </c>
      <c r="B63" s="106">
        <f>SUM(B54,B62)</f>
        <v>47152</v>
      </c>
      <c r="C63" s="106">
        <f t="shared" ref="C63:M63" si="11">SUM(C54,C62)</f>
        <v>3653</v>
      </c>
      <c r="D63" s="106">
        <f t="shared" si="11"/>
        <v>50805</v>
      </c>
      <c r="E63" s="106">
        <f t="shared" si="11"/>
        <v>38549</v>
      </c>
      <c r="F63" s="106">
        <f t="shared" si="11"/>
        <v>1551</v>
      </c>
      <c r="G63" s="106">
        <f t="shared" si="11"/>
        <v>40100</v>
      </c>
      <c r="H63" s="106">
        <f t="shared" si="11"/>
        <v>0</v>
      </c>
      <c r="I63" s="106">
        <f t="shared" si="11"/>
        <v>0</v>
      </c>
      <c r="J63" s="106">
        <f t="shared" si="11"/>
        <v>0</v>
      </c>
      <c r="K63" s="106">
        <f t="shared" si="11"/>
        <v>85701</v>
      </c>
      <c r="L63" s="106">
        <f t="shared" si="11"/>
        <v>5204</v>
      </c>
      <c r="M63" s="106">
        <f t="shared" si="11"/>
        <v>90905</v>
      </c>
    </row>
  </sheetData>
  <mergeCells count="11">
    <mergeCell ref="B38:D38"/>
    <mergeCell ref="E38:G38"/>
    <mergeCell ref="H38:J38"/>
    <mergeCell ref="K38:M38"/>
    <mergeCell ref="A1:M1"/>
    <mergeCell ref="A3:M3"/>
    <mergeCell ref="A4:M4"/>
    <mergeCell ref="B7:D7"/>
    <mergeCell ref="E7:G7"/>
    <mergeCell ref="H7:J7"/>
    <mergeCell ref="K7:M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AE2E-8C22-40D8-90DD-A1E98732C631}">
  <dimension ref="A1:I26"/>
  <sheetViews>
    <sheetView workbookViewId="0">
      <selection activeCell="N21" sqref="N21"/>
    </sheetView>
  </sheetViews>
  <sheetFormatPr defaultRowHeight="15" x14ac:dyDescent="0.25"/>
  <cols>
    <col min="2" max="2" width="15" customWidth="1"/>
  </cols>
  <sheetData>
    <row r="1" spans="1:9" ht="15.75" x14ac:dyDescent="0.25">
      <c r="A1" s="1" t="s">
        <v>351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 t="s">
        <v>352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 t="s">
        <v>152</v>
      </c>
      <c r="B4" s="1"/>
      <c r="C4" s="1"/>
      <c r="D4" s="1"/>
      <c r="E4" s="1"/>
      <c r="F4" s="1"/>
      <c r="G4" s="1"/>
      <c r="H4" s="1"/>
      <c r="I4" s="76"/>
    </row>
    <row r="5" spans="1:9" ht="15.75" x14ac:dyDescent="0.25">
      <c r="A5" s="76"/>
      <c r="B5" s="76"/>
      <c r="C5" s="76"/>
      <c r="D5" s="76"/>
      <c r="E5" s="76"/>
      <c r="F5" s="76"/>
      <c r="G5" s="76"/>
      <c r="H5" s="76"/>
      <c r="I5" s="76"/>
    </row>
    <row r="6" spans="1:9" ht="15.75" x14ac:dyDescent="0.25">
      <c r="A6" s="76"/>
      <c r="B6" s="76"/>
      <c r="C6" s="76"/>
      <c r="D6" s="76"/>
      <c r="E6" s="76"/>
      <c r="F6" s="76"/>
      <c r="G6" s="76"/>
      <c r="H6" s="76"/>
      <c r="I6" s="76"/>
    </row>
    <row r="7" spans="1:9" ht="16.5" thickBot="1" x14ac:dyDescent="0.3">
      <c r="A7" s="76"/>
      <c r="B7" s="76"/>
      <c r="C7" s="76"/>
      <c r="D7" s="76"/>
      <c r="E7" s="76"/>
      <c r="F7" s="76"/>
      <c r="G7" s="76" t="s">
        <v>327</v>
      </c>
      <c r="H7" s="76"/>
      <c r="I7" s="76"/>
    </row>
    <row r="8" spans="1:9" ht="15.75" x14ac:dyDescent="0.25">
      <c r="A8" s="2"/>
      <c r="B8" s="486"/>
      <c r="C8" s="487" t="s">
        <v>328</v>
      </c>
      <c r="D8" s="488" t="s">
        <v>329</v>
      </c>
      <c r="E8" s="488"/>
      <c r="F8" s="489"/>
      <c r="G8" s="490" t="s">
        <v>330</v>
      </c>
      <c r="H8" s="491"/>
      <c r="I8" s="217"/>
    </row>
    <row r="9" spans="1:9" ht="16.5" thickBot="1" x14ac:dyDescent="0.3">
      <c r="A9" s="2"/>
      <c r="B9" s="492" t="s">
        <v>331</v>
      </c>
      <c r="C9" s="493" t="s">
        <v>332</v>
      </c>
      <c r="D9" s="493" t="s">
        <v>333</v>
      </c>
      <c r="E9" s="493" t="s">
        <v>334</v>
      </c>
      <c r="F9" s="493" t="s">
        <v>335</v>
      </c>
      <c r="G9" s="494" t="s">
        <v>336</v>
      </c>
      <c r="H9" s="388"/>
      <c r="I9" s="388"/>
    </row>
    <row r="10" spans="1:9" ht="15.75" x14ac:dyDescent="0.25">
      <c r="A10" s="2"/>
      <c r="B10" s="475"/>
      <c r="C10" s="495"/>
      <c r="D10" s="495"/>
      <c r="E10" s="495"/>
      <c r="F10" s="495"/>
      <c r="G10" s="496"/>
      <c r="H10" s="370"/>
      <c r="I10" s="370"/>
    </row>
    <row r="11" spans="1:9" ht="15.75" x14ac:dyDescent="0.25">
      <c r="A11" s="2"/>
      <c r="B11" s="478" t="s">
        <v>337</v>
      </c>
      <c r="C11" s="505">
        <v>17</v>
      </c>
      <c r="D11" s="497">
        <v>1466</v>
      </c>
      <c r="E11" s="497">
        <v>1467</v>
      </c>
      <c r="F11" s="497">
        <f t="shared" ref="F11:F22" si="0">D11-E11</f>
        <v>-1</v>
      </c>
      <c r="G11" s="498">
        <f>C11-F11</f>
        <v>18</v>
      </c>
      <c r="H11" s="371"/>
      <c r="I11" s="371"/>
    </row>
    <row r="12" spans="1:9" ht="15.75" x14ac:dyDescent="0.25">
      <c r="A12" s="2"/>
      <c r="B12" s="478" t="s">
        <v>338</v>
      </c>
      <c r="C12" s="497">
        <v>-1</v>
      </c>
      <c r="D12" s="497">
        <v>1466</v>
      </c>
      <c r="E12" s="497">
        <v>1467</v>
      </c>
      <c r="F12" s="497">
        <f t="shared" si="0"/>
        <v>-1</v>
      </c>
      <c r="G12" s="498">
        <f t="shared" ref="G12:G25" si="1">C12-F12</f>
        <v>0</v>
      </c>
      <c r="H12" s="371"/>
      <c r="I12" s="371"/>
    </row>
    <row r="13" spans="1:9" ht="15.75" x14ac:dyDescent="0.25">
      <c r="A13" s="2"/>
      <c r="B13" s="478" t="s">
        <v>339</v>
      </c>
      <c r="C13" s="497">
        <v>-1</v>
      </c>
      <c r="D13" s="497">
        <v>1466</v>
      </c>
      <c r="E13" s="497">
        <v>1467</v>
      </c>
      <c r="F13" s="497">
        <f t="shared" si="0"/>
        <v>-1</v>
      </c>
      <c r="G13" s="498">
        <f t="shared" si="1"/>
        <v>0</v>
      </c>
      <c r="H13" s="371"/>
      <c r="I13" s="371"/>
    </row>
    <row r="14" spans="1:9" ht="15.75" x14ac:dyDescent="0.25">
      <c r="A14" s="2"/>
      <c r="B14" s="478" t="s">
        <v>340</v>
      </c>
      <c r="C14" s="497">
        <v>-1</v>
      </c>
      <c r="D14" s="497">
        <v>1466</v>
      </c>
      <c r="E14" s="497">
        <v>1467</v>
      </c>
      <c r="F14" s="497">
        <f t="shared" si="0"/>
        <v>-1</v>
      </c>
      <c r="G14" s="498">
        <f t="shared" si="1"/>
        <v>0</v>
      </c>
      <c r="H14" s="371"/>
      <c r="I14" s="371"/>
    </row>
    <row r="15" spans="1:9" ht="15.75" x14ac:dyDescent="0.25">
      <c r="A15" s="2"/>
      <c r="B15" s="478" t="s">
        <v>341</v>
      </c>
      <c r="C15" s="497">
        <v>-1</v>
      </c>
      <c r="D15" s="497">
        <v>1466</v>
      </c>
      <c r="E15" s="497">
        <v>1467</v>
      </c>
      <c r="F15" s="497">
        <f t="shared" si="0"/>
        <v>-1</v>
      </c>
      <c r="G15" s="498">
        <f t="shared" si="1"/>
        <v>0</v>
      </c>
      <c r="H15" s="371"/>
      <c r="I15" s="371"/>
    </row>
    <row r="16" spans="1:9" ht="15.75" x14ac:dyDescent="0.25">
      <c r="A16" s="2"/>
      <c r="B16" s="478" t="s">
        <v>342</v>
      </c>
      <c r="C16" s="497">
        <v>-1</v>
      </c>
      <c r="D16" s="497">
        <v>1466</v>
      </c>
      <c r="E16" s="497">
        <v>1467</v>
      </c>
      <c r="F16" s="497">
        <f t="shared" si="0"/>
        <v>-1</v>
      </c>
      <c r="G16" s="498">
        <f t="shared" si="1"/>
        <v>0</v>
      </c>
      <c r="H16" s="371"/>
      <c r="I16" s="371"/>
    </row>
    <row r="17" spans="1:9" ht="15.75" x14ac:dyDescent="0.25">
      <c r="A17" s="2"/>
      <c r="B17" s="478" t="s">
        <v>343</v>
      </c>
      <c r="C17" s="497">
        <v>-1</v>
      </c>
      <c r="D17" s="497">
        <v>1466</v>
      </c>
      <c r="E17" s="497">
        <v>1467</v>
      </c>
      <c r="F17" s="497">
        <f t="shared" si="0"/>
        <v>-1</v>
      </c>
      <c r="G17" s="498">
        <f t="shared" si="1"/>
        <v>0</v>
      </c>
      <c r="H17" s="371"/>
      <c r="I17" s="371"/>
    </row>
    <row r="18" spans="1:9" ht="15.75" x14ac:dyDescent="0.25">
      <c r="A18" s="2"/>
      <c r="B18" s="478" t="s">
        <v>344</v>
      </c>
      <c r="C18" s="497">
        <v>-1</v>
      </c>
      <c r="D18" s="497">
        <v>1466</v>
      </c>
      <c r="E18" s="497">
        <v>1467</v>
      </c>
      <c r="F18" s="497">
        <f t="shared" si="0"/>
        <v>-1</v>
      </c>
      <c r="G18" s="498">
        <f t="shared" si="1"/>
        <v>0</v>
      </c>
      <c r="H18" s="371"/>
      <c r="I18" s="371"/>
    </row>
    <row r="19" spans="1:9" ht="15.75" x14ac:dyDescent="0.25">
      <c r="A19" s="2"/>
      <c r="B19" s="478" t="s">
        <v>345</v>
      </c>
      <c r="C19" s="497">
        <v>-1</v>
      </c>
      <c r="D19" s="497">
        <v>1466</v>
      </c>
      <c r="E19" s="497">
        <v>1467</v>
      </c>
      <c r="F19" s="497">
        <f t="shared" si="0"/>
        <v>-1</v>
      </c>
      <c r="G19" s="498">
        <f t="shared" si="1"/>
        <v>0</v>
      </c>
      <c r="H19" s="371"/>
      <c r="I19" s="371"/>
    </row>
    <row r="20" spans="1:9" ht="15.75" x14ac:dyDescent="0.25">
      <c r="A20" s="2"/>
      <c r="B20" s="478" t="s">
        <v>346</v>
      </c>
      <c r="C20" s="497">
        <v>-1</v>
      </c>
      <c r="D20" s="497">
        <v>1466</v>
      </c>
      <c r="E20" s="497">
        <v>1469</v>
      </c>
      <c r="F20" s="497">
        <f t="shared" si="0"/>
        <v>-3</v>
      </c>
      <c r="G20" s="498">
        <f t="shared" si="1"/>
        <v>2</v>
      </c>
      <c r="H20" s="371"/>
      <c r="I20" s="371"/>
    </row>
    <row r="21" spans="1:9" ht="15.75" x14ac:dyDescent="0.25">
      <c r="A21" s="2"/>
      <c r="B21" s="478" t="s">
        <v>347</v>
      </c>
      <c r="C21" s="497">
        <v>-3</v>
      </c>
      <c r="D21" s="497">
        <v>1466</v>
      </c>
      <c r="E21" s="497">
        <v>1468</v>
      </c>
      <c r="F21" s="497">
        <f t="shared" si="0"/>
        <v>-2</v>
      </c>
      <c r="G21" s="498">
        <f t="shared" si="1"/>
        <v>-1</v>
      </c>
      <c r="H21" s="371"/>
      <c r="I21" s="371"/>
    </row>
    <row r="22" spans="1:9" ht="15.75" x14ac:dyDescent="0.25">
      <c r="A22" s="2"/>
      <c r="B22" s="478" t="s">
        <v>348</v>
      </c>
      <c r="C22" s="497">
        <v>-2</v>
      </c>
      <c r="D22" s="497">
        <v>1465</v>
      </c>
      <c r="E22" s="497">
        <v>1468</v>
      </c>
      <c r="F22" s="497">
        <f t="shared" si="0"/>
        <v>-3</v>
      </c>
      <c r="G22" s="498">
        <f t="shared" si="1"/>
        <v>1</v>
      </c>
      <c r="H22" s="371"/>
      <c r="I22" s="371"/>
    </row>
    <row r="23" spans="1:9" ht="15.75" x14ac:dyDescent="0.25">
      <c r="A23" s="2"/>
      <c r="B23" s="478"/>
      <c r="C23" s="497"/>
      <c r="D23" s="497"/>
      <c r="E23" s="497"/>
      <c r="F23" s="497"/>
      <c r="G23" s="498">
        <f t="shared" si="1"/>
        <v>0</v>
      </c>
      <c r="H23" s="371"/>
      <c r="I23" s="371"/>
    </row>
    <row r="24" spans="1:9" ht="15.75" x14ac:dyDescent="0.25">
      <c r="A24" s="2"/>
      <c r="B24" s="499"/>
      <c r="C24" s="500"/>
      <c r="D24" s="500">
        <f>SUM(D11:D23)</f>
        <v>17591</v>
      </c>
      <c r="E24" s="500">
        <f>SUM(E11:E23)</f>
        <v>17608</v>
      </c>
      <c r="F24" s="500">
        <f>C11+D24-E24</f>
        <v>0</v>
      </c>
      <c r="G24" s="498">
        <f>C11+D24-E24</f>
        <v>0</v>
      </c>
      <c r="H24" s="387"/>
      <c r="I24" s="387"/>
    </row>
    <row r="25" spans="1:9" ht="16.5" thickBot="1" x14ac:dyDescent="0.3">
      <c r="A25" s="2"/>
      <c r="B25" s="502"/>
      <c r="C25" s="503"/>
      <c r="D25" s="503"/>
      <c r="E25" s="503"/>
      <c r="F25" s="503"/>
      <c r="G25" s="498">
        <f t="shared" si="1"/>
        <v>0</v>
      </c>
      <c r="H25" s="371"/>
      <c r="I25" s="371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mergeCells count="4">
    <mergeCell ref="A1:I1"/>
    <mergeCell ref="A3:I3"/>
    <mergeCell ref="A4:H4"/>
    <mergeCell ref="D8:F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8735-F2C2-4C6F-A1AE-06665B37BA86}">
  <dimension ref="A2:E23"/>
  <sheetViews>
    <sheetView workbookViewId="0">
      <selection activeCell="G32" sqref="G32"/>
    </sheetView>
  </sheetViews>
  <sheetFormatPr defaultRowHeight="15" x14ac:dyDescent="0.25"/>
  <cols>
    <col min="1" max="1" width="18.7109375" customWidth="1"/>
    <col min="2" max="2" width="18.140625" customWidth="1"/>
    <col min="3" max="3" width="33.140625" customWidth="1"/>
    <col min="4" max="4" width="30" customWidth="1"/>
    <col min="5" max="5" width="20.7109375" customWidth="1"/>
  </cols>
  <sheetData>
    <row r="2" spans="1:5" x14ac:dyDescent="0.25">
      <c r="A2" s="192" t="s">
        <v>353</v>
      </c>
      <c r="B2" s="192"/>
      <c r="C2" s="192"/>
      <c r="D2" s="192"/>
      <c r="E2" s="192"/>
    </row>
    <row r="5" spans="1:5" x14ac:dyDescent="0.25">
      <c r="C5" s="506" t="s">
        <v>354</v>
      </c>
      <c r="D5" s="507"/>
      <c r="E5" s="507"/>
    </row>
    <row r="6" spans="1:5" x14ac:dyDescent="0.25">
      <c r="A6" s="192" t="s">
        <v>355</v>
      </c>
      <c r="B6" s="192"/>
      <c r="C6" s="192"/>
      <c r="D6" s="192"/>
      <c r="E6" s="192"/>
    </row>
    <row r="8" spans="1:5" ht="15.75" thickBot="1" x14ac:dyDescent="0.3">
      <c r="D8" s="508" t="s">
        <v>153</v>
      </c>
    </row>
    <row r="9" spans="1:5" ht="16.5" thickBot="1" x14ac:dyDescent="0.3">
      <c r="A9" s="403"/>
      <c r="B9" s="256" t="s">
        <v>356</v>
      </c>
      <c r="C9" s="256" t="s">
        <v>357</v>
      </c>
      <c r="D9" s="256" t="s">
        <v>358</v>
      </c>
      <c r="E9" s="403"/>
    </row>
    <row r="10" spans="1:5" ht="15.75" x14ac:dyDescent="0.25">
      <c r="B10" s="509" t="s">
        <v>359</v>
      </c>
      <c r="C10" s="510">
        <v>43105</v>
      </c>
      <c r="D10" s="474">
        <v>1466</v>
      </c>
    </row>
    <row r="11" spans="1:5" ht="15.75" x14ac:dyDescent="0.25">
      <c r="B11" s="511" t="s">
        <v>360</v>
      </c>
      <c r="C11" s="512">
        <v>43133</v>
      </c>
      <c r="D11" s="479">
        <v>1466</v>
      </c>
    </row>
    <row r="12" spans="1:5" ht="15.75" x14ac:dyDescent="0.25">
      <c r="B12" s="511" t="s">
        <v>361</v>
      </c>
      <c r="C12" s="512">
        <v>43133</v>
      </c>
      <c r="D12" s="479">
        <v>1466</v>
      </c>
    </row>
    <row r="13" spans="1:5" ht="15.75" x14ac:dyDescent="0.25">
      <c r="B13" s="511" t="s">
        <v>362</v>
      </c>
      <c r="C13" s="512">
        <v>43191</v>
      </c>
      <c r="D13" s="479">
        <v>1466</v>
      </c>
    </row>
    <row r="14" spans="1:5" ht="15.75" x14ac:dyDescent="0.25">
      <c r="B14" s="511" t="s">
        <v>363</v>
      </c>
      <c r="C14" s="512">
        <v>43224</v>
      </c>
      <c r="D14" s="479">
        <v>1466</v>
      </c>
    </row>
    <row r="15" spans="1:5" ht="15.75" x14ac:dyDescent="0.25">
      <c r="B15" s="511" t="s">
        <v>364</v>
      </c>
      <c r="C15" s="512">
        <v>43252</v>
      </c>
      <c r="D15" s="479">
        <v>1466</v>
      </c>
    </row>
    <row r="16" spans="1:5" ht="15.75" x14ac:dyDescent="0.25">
      <c r="B16" s="511" t="s">
        <v>365</v>
      </c>
      <c r="C16" s="512">
        <v>43282</v>
      </c>
      <c r="D16" s="479">
        <v>1466</v>
      </c>
    </row>
    <row r="17" spans="1:5" ht="15.75" x14ac:dyDescent="0.25">
      <c r="B17" s="511" t="s">
        <v>366</v>
      </c>
      <c r="C17" s="512">
        <v>43315</v>
      </c>
      <c r="D17" s="479">
        <v>1466</v>
      </c>
    </row>
    <row r="18" spans="1:5" ht="15.75" x14ac:dyDescent="0.25">
      <c r="B18" s="511" t="s">
        <v>367</v>
      </c>
      <c r="C18" s="512">
        <v>43344</v>
      </c>
      <c r="D18" s="479">
        <v>1466</v>
      </c>
    </row>
    <row r="19" spans="1:5" ht="15.75" x14ac:dyDescent="0.25">
      <c r="B19" s="511" t="s">
        <v>368</v>
      </c>
      <c r="C19" s="512">
        <v>43374</v>
      </c>
      <c r="D19" s="479">
        <v>1466</v>
      </c>
    </row>
    <row r="20" spans="1:5" ht="15.75" x14ac:dyDescent="0.25">
      <c r="B20" s="511" t="s">
        <v>369</v>
      </c>
      <c r="C20" s="512">
        <v>43406</v>
      </c>
      <c r="D20" s="479">
        <v>1466</v>
      </c>
    </row>
    <row r="21" spans="1:5" ht="15.75" x14ac:dyDescent="0.25">
      <c r="B21" s="511" t="s">
        <v>370</v>
      </c>
      <c r="C21" s="512">
        <v>43435</v>
      </c>
      <c r="D21" s="479">
        <v>1465</v>
      </c>
    </row>
    <row r="22" spans="1:5" ht="15.75" x14ac:dyDescent="0.25">
      <c r="B22" s="478"/>
      <c r="C22" s="450"/>
      <c r="D22" s="498"/>
    </row>
    <row r="23" spans="1:5" ht="16.5" thickBot="1" x14ac:dyDescent="0.3">
      <c r="A23" s="403"/>
      <c r="B23" s="492" t="s">
        <v>53</v>
      </c>
      <c r="C23" s="513"/>
      <c r="D23" s="514">
        <f>SUM(D10:D22)</f>
        <v>17591</v>
      </c>
      <c r="E23" s="403"/>
    </row>
  </sheetData>
  <mergeCells count="2">
    <mergeCell ref="A2:E2"/>
    <mergeCell ref="A6: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EFDE-FFAD-4BDB-8A2E-F9BEDAD85BBD}">
  <dimension ref="A1:F27"/>
  <sheetViews>
    <sheetView workbookViewId="0">
      <selection activeCell="H16" sqref="H16"/>
    </sheetView>
  </sheetViews>
  <sheetFormatPr defaultRowHeight="15" x14ac:dyDescent="0.25"/>
  <cols>
    <col min="1" max="1" width="43.42578125" customWidth="1"/>
    <col min="2" max="2" width="12.5703125" customWidth="1"/>
  </cols>
  <sheetData>
    <row r="1" spans="1:6" ht="15.75" x14ac:dyDescent="0.25">
      <c r="A1" s="1" t="s">
        <v>385</v>
      </c>
      <c r="B1" s="1"/>
      <c r="C1" s="1"/>
      <c r="D1" s="1"/>
      <c r="E1" s="1"/>
      <c r="F1" s="1"/>
    </row>
    <row r="2" spans="1:6" ht="15.75" x14ac:dyDescent="0.25">
      <c r="A2" s="3"/>
      <c r="B2" s="3"/>
      <c r="C2" s="3"/>
      <c r="D2" s="3"/>
      <c r="E2" s="3"/>
      <c r="F2" s="3"/>
    </row>
    <row r="3" spans="1:6" ht="15.75" x14ac:dyDescent="0.25">
      <c r="A3" s="3" t="s">
        <v>371</v>
      </c>
      <c r="B3" s="3"/>
      <c r="C3" s="3"/>
      <c r="D3" s="3"/>
      <c r="E3" s="3"/>
      <c r="F3" s="3"/>
    </row>
    <row r="4" spans="1:6" ht="15.75" x14ac:dyDescent="0.25">
      <c r="A4" s="1" t="s">
        <v>386</v>
      </c>
      <c r="B4" s="1"/>
      <c r="C4" s="1"/>
      <c r="D4" s="1"/>
      <c r="E4" s="1"/>
      <c r="F4" s="1"/>
    </row>
    <row r="5" spans="1:6" ht="15.75" x14ac:dyDescent="0.25">
      <c r="A5" s="2"/>
      <c r="B5" s="2"/>
      <c r="C5" s="2"/>
      <c r="D5" s="2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6.5" thickBot="1" x14ac:dyDescent="0.3">
      <c r="A7" s="2"/>
      <c r="B7" s="2"/>
      <c r="C7" s="2"/>
      <c r="D7" s="2" t="s">
        <v>153</v>
      </c>
      <c r="E7" s="2"/>
      <c r="F7" s="2"/>
    </row>
    <row r="8" spans="1:6" ht="16.5" thickBot="1" x14ac:dyDescent="0.3">
      <c r="A8" s="515" t="s">
        <v>6</v>
      </c>
      <c r="B8" s="120" t="s">
        <v>103</v>
      </c>
      <c r="C8" s="121"/>
      <c r="D8" s="122"/>
      <c r="E8" s="2"/>
      <c r="F8" s="2"/>
    </row>
    <row r="9" spans="1:6" ht="16.5" thickBot="1" x14ac:dyDescent="0.3">
      <c r="A9" s="516"/>
      <c r="B9" s="372" t="s">
        <v>7</v>
      </c>
      <c r="C9" s="372" t="s">
        <v>8</v>
      </c>
      <c r="D9" s="256" t="s">
        <v>8</v>
      </c>
      <c r="E9" s="2"/>
      <c r="F9" s="2"/>
    </row>
    <row r="10" spans="1:6" ht="15.75" x14ac:dyDescent="0.25">
      <c r="A10" s="516" t="s">
        <v>372</v>
      </c>
      <c r="B10" s="517">
        <f>SUM(B11:B17)</f>
        <v>8733</v>
      </c>
      <c r="C10" s="517">
        <f>SUM(C11:C17)</f>
        <v>-3493</v>
      </c>
      <c r="D10" s="517">
        <f>SUM(D11:D17)</f>
        <v>5240</v>
      </c>
      <c r="E10" s="2"/>
      <c r="F10" s="2"/>
    </row>
    <row r="11" spans="1:6" ht="15.75" x14ac:dyDescent="0.25">
      <c r="A11" s="379" t="s">
        <v>373</v>
      </c>
      <c r="B11" s="379">
        <v>270</v>
      </c>
      <c r="C11" s="379">
        <v>0</v>
      </c>
      <c r="D11" s="379">
        <v>270</v>
      </c>
      <c r="E11" s="2"/>
      <c r="F11" s="2"/>
    </row>
    <row r="12" spans="1:6" ht="15.75" x14ac:dyDescent="0.25">
      <c r="A12" s="379" t="s">
        <v>374</v>
      </c>
      <c r="B12" s="379">
        <v>1499</v>
      </c>
      <c r="C12" s="379">
        <v>0</v>
      </c>
      <c r="D12" s="379">
        <v>1499</v>
      </c>
      <c r="E12" s="191"/>
      <c r="F12" s="191"/>
    </row>
    <row r="13" spans="1:6" ht="15.75" x14ac:dyDescent="0.25">
      <c r="A13" s="382" t="s">
        <v>375</v>
      </c>
      <c r="B13" s="382">
        <v>3493</v>
      </c>
      <c r="C13" s="382">
        <v>-3493</v>
      </c>
      <c r="D13" s="382">
        <v>0</v>
      </c>
      <c r="E13" s="154"/>
      <c r="F13" s="154"/>
    </row>
    <row r="14" spans="1:6" ht="15.75" x14ac:dyDescent="0.25">
      <c r="A14" s="379" t="s">
        <v>376</v>
      </c>
      <c r="B14" s="379">
        <v>1300</v>
      </c>
      <c r="C14" s="379">
        <v>0</v>
      </c>
      <c r="D14" s="379">
        <v>1300</v>
      </c>
      <c r="E14" s="2"/>
      <c r="F14" s="2"/>
    </row>
    <row r="15" spans="1:6" ht="15.75" x14ac:dyDescent="0.25">
      <c r="A15" s="379" t="s">
        <v>377</v>
      </c>
      <c r="B15" s="379">
        <v>771</v>
      </c>
      <c r="C15" s="379">
        <v>0</v>
      </c>
      <c r="D15" s="379">
        <v>771</v>
      </c>
      <c r="E15" s="2"/>
      <c r="F15" s="2"/>
    </row>
    <row r="16" spans="1:6" ht="15.75" x14ac:dyDescent="0.25">
      <c r="A16" s="379" t="s">
        <v>378</v>
      </c>
      <c r="B16" s="379">
        <v>1000</v>
      </c>
      <c r="C16" s="379">
        <v>0</v>
      </c>
      <c r="D16" s="379">
        <v>1000</v>
      </c>
      <c r="E16" s="2"/>
      <c r="F16" s="2"/>
    </row>
    <row r="17" spans="1:6" ht="15.75" x14ac:dyDescent="0.25">
      <c r="A17" s="379" t="s">
        <v>379</v>
      </c>
      <c r="B17" s="379">
        <v>400</v>
      </c>
      <c r="C17" s="379">
        <v>0</v>
      </c>
      <c r="D17" s="379">
        <v>400</v>
      </c>
      <c r="E17" s="2"/>
      <c r="F17" s="2"/>
    </row>
    <row r="18" spans="1:6" ht="15.75" x14ac:dyDescent="0.25">
      <c r="A18" s="379"/>
      <c r="B18" s="379"/>
      <c r="C18" s="379"/>
      <c r="D18" s="379"/>
      <c r="E18" s="2"/>
      <c r="F18" s="2"/>
    </row>
    <row r="19" spans="1:6" ht="15.75" x14ac:dyDescent="0.25">
      <c r="A19" s="516" t="s">
        <v>380</v>
      </c>
      <c r="B19" s="375">
        <f>SUM(B20:B23)</f>
        <v>22061</v>
      </c>
      <c r="C19" s="375">
        <f>SUM(C20:C23)</f>
        <v>-1100</v>
      </c>
      <c r="D19" s="375">
        <f>SUM(D20:D23)</f>
        <v>20961</v>
      </c>
      <c r="E19" s="2"/>
      <c r="F19" s="2"/>
    </row>
    <row r="20" spans="1:6" ht="15.75" x14ac:dyDescent="0.25">
      <c r="A20" s="382" t="s">
        <v>381</v>
      </c>
      <c r="B20" s="379">
        <v>15000</v>
      </c>
      <c r="C20" s="382"/>
      <c r="D20" s="379">
        <v>15000</v>
      </c>
      <c r="E20" s="2"/>
      <c r="F20" s="2"/>
    </row>
    <row r="21" spans="1:6" ht="15.75" x14ac:dyDescent="0.25">
      <c r="A21" s="379" t="s">
        <v>382</v>
      </c>
      <c r="B21" s="379">
        <v>4579</v>
      </c>
      <c r="C21" s="379"/>
      <c r="D21" s="379">
        <v>4579</v>
      </c>
      <c r="E21" s="2"/>
      <c r="F21" s="2"/>
    </row>
    <row r="22" spans="1:6" ht="15.75" x14ac:dyDescent="0.25">
      <c r="A22" s="382" t="s">
        <v>383</v>
      </c>
      <c r="B22" s="382">
        <v>1882</v>
      </c>
      <c r="C22" s="382">
        <v>-1882</v>
      </c>
      <c r="D22" s="382">
        <v>0</v>
      </c>
      <c r="E22" s="154"/>
      <c r="F22" s="154"/>
    </row>
    <row r="23" spans="1:6" ht="15.75" x14ac:dyDescent="0.25">
      <c r="A23" s="379" t="s">
        <v>384</v>
      </c>
      <c r="B23" s="379">
        <v>600</v>
      </c>
      <c r="C23" s="379">
        <v>782</v>
      </c>
      <c r="D23" s="379">
        <v>1382</v>
      </c>
      <c r="E23" s="2"/>
      <c r="F23" s="2"/>
    </row>
    <row r="24" spans="1:6" ht="16.5" thickBot="1" x14ac:dyDescent="0.3">
      <c r="A24" s="518" t="s">
        <v>96</v>
      </c>
      <c r="B24" s="518">
        <f>SUM(B10,B19)</f>
        <v>30794</v>
      </c>
      <c r="C24" s="518">
        <f>SUM(C10,C19)</f>
        <v>-4593</v>
      </c>
      <c r="D24" s="518">
        <f>SUM(D10,D19)</f>
        <v>26201</v>
      </c>
      <c r="E24" s="154"/>
      <c r="F24" s="154"/>
    </row>
    <row r="25" spans="1:6" ht="15.75" x14ac:dyDescent="0.25">
      <c r="A25" s="2"/>
      <c r="B25" s="2"/>
      <c r="C25" s="2"/>
      <c r="D25" s="2"/>
      <c r="E25" s="2"/>
      <c r="F25" s="2"/>
    </row>
    <row r="26" spans="1:6" ht="15.75" x14ac:dyDescent="0.25">
      <c r="A26" s="2"/>
      <c r="B26" s="2"/>
      <c r="C26" s="2"/>
      <c r="D26" s="2"/>
      <c r="E26" s="2"/>
      <c r="F26" s="2"/>
    </row>
    <row r="27" spans="1:6" ht="15.75" x14ac:dyDescent="0.25">
      <c r="A27" s="2"/>
      <c r="B27" s="2"/>
      <c r="C27" s="2"/>
      <c r="D27" s="2"/>
      <c r="E27" s="2"/>
      <c r="F27" s="2"/>
    </row>
  </sheetData>
  <mergeCells count="5">
    <mergeCell ref="A1:F1"/>
    <mergeCell ref="A2:F2"/>
    <mergeCell ref="A3:F3"/>
    <mergeCell ref="A4:F4"/>
    <mergeCell ref="B8:D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2CAF-E706-4033-8652-61047486BEA9}">
  <dimension ref="A1:E46"/>
  <sheetViews>
    <sheetView tabSelected="1" workbookViewId="0">
      <selection activeCell="L30" sqref="L30"/>
    </sheetView>
  </sheetViews>
  <sheetFormatPr defaultRowHeight="15" x14ac:dyDescent="0.25"/>
  <cols>
    <col min="1" max="1" width="46.140625" customWidth="1"/>
    <col min="2" max="2" width="12.7109375" customWidth="1"/>
    <col min="3" max="3" width="13.28515625" customWidth="1"/>
    <col min="4" max="4" width="17.42578125" customWidth="1"/>
  </cols>
  <sheetData>
    <row r="1" spans="1:5" ht="15.75" x14ac:dyDescent="0.25">
      <c r="A1" s="519" t="s">
        <v>405</v>
      </c>
      <c r="B1" s="519"/>
      <c r="C1" s="519"/>
      <c r="D1" s="519"/>
      <c r="E1" s="519"/>
    </row>
    <row r="2" spans="1:5" ht="15.75" x14ac:dyDescent="0.25">
      <c r="A2" s="520" t="s">
        <v>387</v>
      </c>
      <c r="B2" s="520"/>
      <c r="C2" s="520"/>
      <c r="D2" s="520"/>
      <c r="E2" s="520"/>
    </row>
    <row r="3" spans="1:5" ht="15.75" x14ac:dyDescent="0.25">
      <c r="A3" s="1" t="s">
        <v>406</v>
      </c>
      <c r="B3" s="1"/>
      <c r="C3" s="1"/>
      <c r="D3" s="1"/>
      <c r="E3" s="2"/>
    </row>
    <row r="4" spans="1:5" ht="16.5" thickBot="1" x14ac:dyDescent="0.3">
      <c r="A4" s="2"/>
      <c r="B4" s="2"/>
      <c r="C4" s="2"/>
      <c r="D4" s="2" t="s">
        <v>165</v>
      </c>
      <c r="E4" s="2"/>
    </row>
    <row r="5" spans="1:5" ht="16.5" thickBot="1" x14ac:dyDescent="0.3">
      <c r="A5" s="372" t="s">
        <v>102</v>
      </c>
      <c r="B5" s="372">
        <v>2018</v>
      </c>
      <c r="C5" s="372">
        <v>2019</v>
      </c>
      <c r="D5" s="372">
        <v>2020</v>
      </c>
      <c r="E5" s="2"/>
    </row>
    <row r="6" spans="1:5" ht="15.75" x14ac:dyDescent="0.25">
      <c r="A6" s="197" t="s">
        <v>68</v>
      </c>
      <c r="B6" s="197">
        <v>25863</v>
      </c>
      <c r="C6" s="197">
        <v>22000</v>
      </c>
      <c r="D6" s="197">
        <v>22000</v>
      </c>
      <c r="E6" s="2"/>
    </row>
    <row r="7" spans="1:5" ht="15.75" x14ac:dyDescent="0.25">
      <c r="A7" s="199" t="s">
        <v>87</v>
      </c>
      <c r="B7" s="199">
        <v>19500</v>
      </c>
      <c r="C7" s="199">
        <v>16950</v>
      </c>
      <c r="D7" s="199">
        <v>16750</v>
      </c>
      <c r="E7" s="2"/>
    </row>
    <row r="8" spans="1:5" ht="15.75" x14ac:dyDescent="0.25">
      <c r="A8" s="521" t="s">
        <v>13</v>
      </c>
      <c r="B8" s="234">
        <v>18000</v>
      </c>
      <c r="C8" s="234">
        <v>16000</v>
      </c>
      <c r="D8" s="234">
        <v>16000</v>
      </c>
      <c r="E8" s="2"/>
    </row>
    <row r="9" spans="1:5" ht="15.75" x14ac:dyDescent="0.25">
      <c r="A9" s="521" t="s">
        <v>15</v>
      </c>
      <c r="B9" s="234">
        <v>900</v>
      </c>
      <c r="C9" s="234">
        <v>700</v>
      </c>
      <c r="D9" s="234">
        <v>700</v>
      </c>
      <c r="E9" s="2"/>
    </row>
    <row r="10" spans="1:5" ht="15.75" x14ac:dyDescent="0.25">
      <c r="A10" s="521" t="s">
        <v>17</v>
      </c>
      <c r="B10" s="234">
        <v>500</v>
      </c>
      <c r="C10" s="234">
        <v>200</v>
      </c>
      <c r="D10" s="234">
        <v>0</v>
      </c>
      <c r="E10" s="2"/>
    </row>
    <row r="11" spans="1:5" ht="15.75" x14ac:dyDescent="0.25">
      <c r="A11" s="521" t="s">
        <v>19</v>
      </c>
      <c r="B11" s="234">
        <v>100</v>
      </c>
      <c r="C11" s="234"/>
      <c r="D11" s="234"/>
      <c r="E11" s="2"/>
    </row>
    <row r="12" spans="1:5" ht="15.75" x14ac:dyDescent="0.25">
      <c r="A12" s="199" t="s">
        <v>388</v>
      </c>
      <c r="B12" s="199">
        <v>4658</v>
      </c>
      <c r="C12" s="199">
        <v>1500</v>
      </c>
      <c r="D12" s="199">
        <v>2000</v>
      </c>
      <c r="E12" s="2"/>
    </row>
    <row r="13" spans="1:5" ht="15.75" x14ac:dyDescent="0.25">
      <c r="A13" s="199" t="s">
        <v>35</v>
      </c>
      <c r="B13" s="199">
        <v>10137</v>
      </c>
      <c r="C13" s="199">
        <v>4300</v>
      </c>
      <c r="D13" s="199">
        <v>4500</v>
      </c>
      <c r="E13" s="2"/>
    </row>
    <row r="14" spans="1:5" ht="15.75" x14ac:dyDescent="0.25">
      <c r="A14" s="199" t="s">
        <v>27</v>
      </c>
      <c r="B14" s="199">
        <v>4127</v>
      </c>
      <c r="C14" s="199"/>
      <c r="D14" s="199"/>
      <c r="E14" s="2"/>
    </row>
    <row r="15" spans="1:5" ht="15.75" x14ac:dyDescent="0.25">
      <c r="A15" s="516" t="s">
        <v>389</v>
      </c>
      <c r="B15" s="516">
        <f>SUM(B6,B7,B12,B13,B14)</f>
        <v>64285</v>
      </c>
      <c r="C15" s="516">
        <v>44750</v>
      </c>
      <c r="D15" s="516">
        <v>45250</v>
      </c>
      <c r="E15" s="154"/>
    </row>
    <row r="16" spans="1:5" ht="15.75" x14ac:dyDescent="0.25">
      <c r="A16" s="379"/>
      <c r="B16" s="379"/>
      <c r="C16" s="379"/>
      <c r="D16" s="379"/>
      <c r="E16" s="2"/>
    </row>
    <row r="17" spans="1:5" ht="15.75" x14ac:dyDescent="0.25">
      <c r="A17" s="199" t="s">
        <v>12</v>
      </c>
      <c r="B17" s="199">
        <v>15304</v>
      </c>
      <c r="C17" s="199">
        <v>12436</v>
      </c>
      <c r="D17" s="199">
        <v>13000</v>
      </c>
      <c r="E17" s="2"/>
    </row>
    <row r="18" spans="1:5" ht="15.75" x14ac:dyDescent="0.25">
      <c r="A18" s="199" t="s">
        <v>14</v>
      </c>
      <c r="B18" s="199">
        <v>2508</v>
      </c>
      <c r="C18" s="199">
        <v>2548</v>
      </c>
      <c r="D18" s="199">
        <v>2860</v>
      </c>
      <c r="E18" s="2"/>
    </row>
    <row r="19" spans="1:5" ht="15.75" x14ac:dyDescent="0.25">
      <c r="A19" s="199" t="s">
        <v>390</v>
      </c>
      <c r="B19" s="199">
        <v>13482</v>
      </c>
      <c r="C19" s="199">
        <v>9166</v>
      </c>
      <c r="D19" s="199">
        <v>8890</v>
      </c>
      <c r="E19" s="2"/>
    </row>
    <row r="20" spans="1:5" ht="15.75" x14ac:dyDescent="0.25">
      <c r="A20" s="199" t="s">
        <v>18</v>
      </c>
      <c r="B20" s="199">
        <v>776</v>
      </c>
      <c r="C20" s="199">
        <v>2100</v>
      </c>
      <c r="D20" s="199">
        <v>1500</v>
      </c>
      <c r="E20" s="2"/>
    </row>
    <row r="21" spans="1:5" ht="15.75" x14ac:dyDescent="0.25">
      <c r="A21" s="199" t="s">
        <v>391</v>
      </c>
      <c r="B21" s="199">
        <v>4312</v>
      </c>
      <c r="C21" s="199">
        <v>4000</v>
      </c>
      <c r="D21" s="199">
        <v>4000</v>
      </c>
      <c r="E21" s="2"/>
    </row>
    <row r="22" spans="1:5" ht="15.75" x14ac:dyDescent="0.25">
      <c r="A22" s="199" t="s">
        <v>392</v>
      </c>
      <c r="B22" s="199">
        <v>4013</v>
      </c>
      <c r="C22" s="199">
        <v>500</v>
      </c>
      <c r="D22" s="199">
        <v>500</v>
      </c>
      <c r="E22" s="2"/>
    </row>
    <row r="23" spans="1:5" ht="15.75" x14ac:dyDescent="0.25">
      <c r="A23" s="199" t="s">
        <v>34</v>
      </c>
      <c r="B23" s="199">
        <v>17591</v>
      </c>
      <c r="C23" s="199">
        <v>14000</v>
      </c>
      <c r="D23" s="199">
        <v>14500</v>
      </c>
      <c r="E23" s="2"/>
    </row>
    <row r="24" spans="1:5" ht="15.75" x14ac:dyDescent="0.25">
      <c r="A24" s="199" t="s">
        <v>393</v>
      </c>
      <c r="B24" s="199">
        <v>4869</v>
      </c>
      <c r="C24" s="199">
        <v>0</v>
      </c>
      <c r="D24" s="199">
        <v>0</v>
      </c>
      <c r="E24" s="2"/>
    </row>
    <row r="25" spans="1:5" ht="15.75" x14ac:dyDescent="0.25">
      <c r="A25" s="199" t="s">
        <v>44</v>
      </c>
      <c r="B25" s="199">
        <v>802</v>
      </c>
      <c r="C25" s="199">
        <v>0</v>
      </c>
      <c r="D25" s="199">
        <v>0</v>
      </c>
      <c r="E25" s="2"/>
    </row>
    <row r="26" spans="1:5" ht="15.75" x14ac:dyDescent="0.25">
      <c r="A26" s="199" t="s">
        <v>58</v>
      </c>
      <c r="B26" s="199">
        <v>628</v>
      </c>
      <c r="C26" s="199">
        <v>0</v>
      </c>
      <c r="D26" s="199">
        <v>0</v>
      </c>
      <c r="E26" s="2"/>
    </row>
    <row r="27" spans="1:5" ht="15.75" x14ac:dyDescent="0.25">
      <c r="A27" s="516" t="s">
        <v>394</v>
      </c>
      <c r="B27" s="516">
        <f>SUM(B17:B26)</f>
        <v>64285</v>
      </c>
      <c r="C27" s="516">
        <f>SUM(C17:C26)</f>
        <v>44750</v>
      </c>
      <c r="D27" s="516">
        <v>45250</v>
      </c>
      <c r="E27" s="154"/>
    </row>
    <row r="28" spans="1:5" ht="15.75" x14ac:dyDescent="0.25">
      <c r="A28" s="379"/>
      <c r="B28" s="379"/>
      <c r="C28" s="379"/>
      <c r="D28" s="379"/>
      <c r="E28" s="2"/>
    </row>
    <row r="29" spans="1:5" ht="15.75" x14ac:dyDescent="0.25">
      <c r="A29" s="379"/>
      <c r="B29" s="379"/>
      <c r="C29" s="379"/>
      <c r="D29" s="379"/>
      <c r="E29" s="2"/>
    </row>
    <row r="30" spans="1:5" ht="15.75" x14ac:dyDescent="0.25">
      <c r="A30" s="516" t="s">
        <v>395</v>
      </c>
      <c r="B30" s="516"/>
      <c r="C30" s="516"/>
      <c r="D30" s="516"/>
      <c r="E30" s="154"/>
    </row>
    <row r="31" spans="1:5" ht="15.75" x14ac:dyDescent="0.25">
      <c r="A31" s="199" t="s">
        <v>35</v>
      </c>
      <c r="B31" s="199">
        <v>5348</v>
      </c>
      <c r="C31" s="199">
        <v>0</v>
      </c>
      <c r="D31" s="199">
        <v>0</v>
      </c>
      <c r="E31" s="2"/>
    </row>
    <row r="32" spans="1:5" ht="15.75" x14ac:dyDescent="0.25">
      <c r="A32" s="199" t="s">
        <v>396</v>
      </c>
      <c r="B32" s="199">
        <v>15000</v>
      </c>
      <c r="C32" s="199">
        <v>0</v>
      </c>
      <c r="D32" s="199">
        <v>0</v>
      </c>
      <c r="E32" s="2"/>
    </row>
    <row r="33" spans="1:5" ht="15.75" x14ac:dyDescent="0.25">
      <c r="A33" s="199" t="s">
        <v>397</v>
      </c>
      <c r="B33" s="199">
        <v>0</v>
      </c>
      <c r="C33" s="199">
        <v>0</v>
      </c>
      <c r="D33" s="199">
        <v>0</v>
      </c>
      <c r="E33" s="2"/>
    </row>
    <row r="34" spans="1:5" ht="15.75" x14ac:dyDescent="0.25">
      <c r="A34" s="199" t="s">
        <v>303</v>
      </c>
      <c r="B34" s="199">
        <v>6272</v>
      </c>
      <c r="C34" s="199">
        <v>0</v>
      </c>
      <c r="D34" s="199">
        <v>0</v>
      </c>
      <c r="E34" s="2"/>
    </row>
    <row r="35" spans="1:5" ht="15.75" x14ac:dyDescent="0.25">
      <c r="A35" s="516" t="s">
        <v>398</v>
      </c>
      <c r="B35" s="516">
        <f>SUM(B31:B34)</f>
        <v>26620</v>
      </c>
      <c r="C35" s="516">
        <v>0</v>
      </c>
      <c r="D35" s="516">
        <v>0</v>
      </c>
      <c r="E35" s="154"/>
    </row>
    <row r="36" spans="1:5" ht="15.75" x14ac:dyDescent="0.25">
      <c r="A36" s="379"/>
      <c r="B36" s="379"/>
      <c r="C36" s="379"/>
      <c r="D36" s="379"/>
      <c r="E36" s="2"/>
    </row>
    <row r="37" spans="1:5" ht="15.75" x14ac:dyDescent="0.25">
      <c r="A37" s="375" t="s">
        <v>399</v>
      </c>
      <c r="B37" s="375">
        <v>0</v>
      </c>
      <c r="C37" s="375">
        <v>0</v>
      </c>
      <c r="D37" s="375">
        <v>0</v>
      </c>
      <c r="E37" s="191"/>
    </row>
    <row r="38" spans="1:5" ht="15.75" x14ac:dyDescent="0.25">
      <c r="A38" s="199" t="s">
        <v>400</v>
      </c>
      <c r="B38" s="199">
        <v>419</v>
      </c>
      <c r="C38" s="199">
        <v>0</v>
      </c>
      <c r="D38" s="199">
        <v>0</v>
      </c>
      <c r="E38" s="2"/>
    </row>
    <row r="39" spans="1:5" ht="15.75" x14ac:dyDescent="0.25">
      <c r="A39" s="199" t="s">
        <v>401</v>
      </c>
      <c r="B39" s="199">
        <v>0</v>
      </c>
      <c r="C39" s="199"/>
      <c r="D39" s="199"/>
      <c r="E39" s="2"/>
    </row>
    <row r="40" spans="1:5" ht="15.75" x14ac:dyDescent="0.25">
      <c r="A40" s="199" t="s">
        <v>42</v>
      </c>
      <c r="B40" s="199">
        <v>20961</v>
      </c>
      <c r="C40" s="199">
        <v>0</v>
      </c>
      <c r="D40" s="199">
        <v>0</v>
      </c>
      <c r="E40" s="2"/>
    </row>
    <row r="41" spans="1:5" ht="15.75" x14ac:dyDescent="0.25">
      <c r="A41" s="199" t="s">
        <v>41</v>
      </c>
      <c r="B41" s="199">
        <v>5240</v>
      </c>
      <c r="C41" s="199">
        <v>0</v>
      </c>
      <c r="D41" s="199">
        <v>0</v>
      </c>
      <c r="E41" s="2"/>
    </row>
    <row r="42" spans="1:5" ht="15.75" x14ac:dyDescent="0.25">
      <c r="A42" s="516" t="s">
        <v>402</v>
      </c>
      <c r="B42" s="516">
        <f>SUM(B37:B41)</f>
        <v>26620</v>
      </c>
      <c r="C42" s="516">
        <v>0</v>
      </c>
      <c r="D42" s="516">
        <v>0</v>
      </c>
      <c r="E42" s="154"/>
    </row>
    <row r="43" spans="1:5" ht="15.75" x14ac:dyDescent="0.25">
      <c r="A43" s="379"/>
      <c r="B43" s="379"/>
      <c r="C43" s="379"/>
      <c r="D43" s="379"/>
      <c r="E43" s="2"/>
    </row>
    <row r="44" spans="1:5" ht="15.75" x14ac:dyDescent="0.25">
      <c r="A44" s="516" t="s">
        <v>403</v>
      </c>
      <c r="B44" s="516">
        <f>SUM(B15,B35)</f>
        <v>90905</v>
      </c>
      <c r="C44" s="516">
        <v>44750</v>
      </c>
      <c r="D44" s="516">
        <v>45250</v>
      </c>
      <c r="E44" s="154"/>
    </row>
    <row r="45" spans="1:5" ht="16.5" thickBot="1" x14ac:dyDescent="0.3">
      <c r="A45" s="518" t="s">
        <v>404</v>
      </c>
      <c r="B45" s="518">
        <f>SUM(B27,B42)</f>
        <v>90905</v>
      </c>
      <c r="C45" s="518">
        <v>44750</v>
      </c>
      <c r="D45" s="518">
        <v>45250</v>
      </c>
      <c r="E45" s="154"/>
    </row>
    <row r="46" spans="1:5" ht="15.75" x14ac:dyDescent="0.25">
      <c r="A46" s="2"/>
      <c r="B46" s="2"/>
      <c r="C46" s="2"/>
      <c r="D46" s="2"/>
      <c r="E46" s="2"/>
    </row>
  </sheetData>
  <mergeCells count="3">
    <mergeCell ref="A1:E1"/>
    <mergeCell ref="A2:E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AE8F-2B0C-4F8B-BE1C-B409E676F248}">
  <dimension ref="A1:E28"/>
  <sheetViews>
    <sheetView workbookViewId="0">
      <selection activeCell="D34" sqref="D34"/>
    </sheetView>
  </sheetViews>
  <sheetFormatPr defaultRowHeight="15" x14ac:dyDescent="0.25"/>
  <cols>
    <col min="1" max="1" width="50.140625" customWidth="1"/>
    <col min="2" max="2" width="24.5703125" customWidth="1"/>
    <col min="3" max="3" width="18.42578125" customWidth="1"/>
    <col min="4" max="4" width="22.7109375" customWidth="1"/>
    <col min="5" max="5" width="19.5703125" customWidth="1"/>
  </cols>
  <sheetData>
    <row r="1" spans="1:5" x14ac:dyDescent="0.25">
      <c r="A1" s="192" t="s">
        <v>133</v>
      </c>
      <c r="B1" s="192"/>
      <c r="C1" s="192"/>
      <c r="D1" s="192"/>
      <c r="E1" s="192"/>
    </row>
    <row r="3" spans="1:5" ht="15.75" x14ac:dyDescent="0.25">
      <c r="A3" s="1" t="s">
        <v>134</v>
      </c>
      <c r="B3" s="1"/>
      <c r="C3" s="1"/>
      <c r="D3" s="1"/>
      <c r="E3" s="1"/>
    </row>
    <row r="4" spans="1:5" ht="15.75" x14ac:dyDescent="0.25">
      <c r="A4" s="1" t="s">
        <v>135</v>
      </c>
      <c r="B4" s="1"/>
      <c r="C4" s="1"/>
      <c r="D4" s="1"/>
      <c r="E4" s="1"/>
    </row>
    <row r="7" spans="1:5" ht="15.75" thickBot="1" x14ac:dyDescent="0.3">
      <c r="D7" s="193" t="s">
        <v>49</v>
      </c>
    </row>
    <row r="8" spans="1:5" ht="15.75" customHeight="1" x14ac:dyDescent="0.25">
      <c r="A8" s="194" t="s">
        <v>6</v>
      </c>
      <c r="B8" s="194" t="s">
        <v>136</v>
      </c>
      <c r="C8" s="194" t="s">
        <v>137</v>
      </c>
      <c r="D8" s="194" t="s">
        <v>138</v>
      </c>
      <c r="E8" s="194" t="s">
        <v>53</v>
      </c>
    </row>
    <row r="9" spans="1:5" ht="15.75" customHeight="1" thickBot="1" x14ac:dyDescent="0.3">
      <c r="A9" s="195"/>
      <c r="B9" s="196" t="s">
        <v>139</v>
      </c>
      <c r="C9" s="196" t="s">
        <v>140</v>
      </c>
      <c r="D9" s="196" t="s">
        <v>140</v>
      </c>
      <c r="E9" s="196"/>
    </row>
    <row r="10" spans="1:5" x14ac:dyDescent="0.25">
      <c r="A10" s="197" t="s">
        <v>141</v>
      </c>
      <c r="B10" s="198">
        <v>9883</v>
      </c>
      <c r="C10" s="198">
        <v>380</v>
      </c>
      <c r="D10" s="198">
        <v>0</v>
      </c>
      <c r="E10" s="198">
        <v>10263</v>
      </c>
    </row>
    <row r="11" spans="1:5" x14ac:dyDescent="0.25">
      <c r="A11" s="199" t="s">
        <v>142</v>
      </c>
      <c r="B11" s="200">
        <v>1947</v>
      </c>
      <c r="C11" s="200">
        <v>103</v>
      </c>
      <c r="D11" s="200">
        <v>0</v>
      </c>
      <c r="E11" s="200">
        <v>2050</v>
      </c>
    </row>
    <row r="12" spans="1:5" x14ac:dyDescent="0.25">
      <c r="A12" s="199" t="s">
        <v>143</v>
      </c>
      <c r="B12" s="200">
        <v>5295</v>
      </c>
      <c r="C12" s="200">
        <v>13</v>
      </c>
      <c r="D12" s="200">
        <v>0</v>
      </c>
      <c r="E12" s="200">
        <v>5295</v>
      </c>
    </row>
    <row r="13" spans="1:5" x14ac:dyDescent="0.25">
      <c r="A13" s="201" t="s">
        <v>60</v>
      </c>
      <c r="B13" s="202">
        <v>17125</v>
      </c>
      <c r="C13" s="202">
        <v>483</v>
      </c>
      <c r="D13" s="202">
        <v>0</v>
      </c>
      <c r="E13" s="202">
        <v>17608</v>
      </c>
    </row>
    <row r="14" spans="1:5" x14ac:dyDescent="0.25">
      <c r="A14" s="199"/>
      <c r="B14" s="200"/>
      <c r="C14" s="200">
        <v>0</v>
      </c>
      <c r="D14" s="200">
        <v>0</v>
      </c>
      <c r="E14" s="200"/>
    </row>
    <row r="15" spans="1:5" ht="15.75" thickBot="1" x14ac:dyDescent="0.3">
      <c r="A15" s="203" t="s">
        <v>65</v>
      </c>
      <c r="B15" s="204">
        <v>0</v>
      </c>
      <c r="C15" s="204">
        <v>0</v>
      </c>
      <c r="D15" s="204">
        <v>0</v>
      </c>
      <c r="E15" s="204">
        <v>0</v>
      </c>
    </row>
    <row r="16" spans="1:5" ht="16.5" thickBot="1" x14ac:dyDescent="0.3">
      <c r="A16" s="205" t="s">
        <v>66</v>
      </c>
      <c r="B16" s="206">
        <v>17125</v>
      </c>
      <c r="C16" s="206">
        <v>483</v>
      </c>
      <c r="D16" s="206">
        <v>0</v>
      </c>
      <c r="E16" s="206">
        <v>17608</v>
      </c>
    </row>
    <row r="19" spans="1:5" ht="15.75" thickBot="1" x14ac:dyDescent="0.3"/>
    <row r="20" spans="1:5" x14ac:dyDescent="0.25">
      <c r="A20" s="194" t="s">
        <v>6</v>
      </c>
      <c r="B20" s="194" t="s">
        <v>144</v>
      </c>
      <c r="C20" s="194" t="s">
        <v>137</v>
      </c>
      <c r="D20" s="194" t="s">
        <v>145</v>
      </c>
      <c r="E20" s="194" t="s">
        <v>53</v>
      </c>
    </row>
    <row r="21" spans="1:5" ht="15.75" thickBot="1" x14ac:dyDescent="0.3">
      <c r="A21" s="195"/>
      <c r="B21" s="196" t="s">
        <v>140</v>
      </c>
      <c r="C21" s="196" t="s">
        <v>140</v>
      </c>
      <c r="D21" s="196" t="s">
        <v>140</v>
      </c>
      <c r="E21" s="196"/>
    </row>
    <row r="22" spans="1:5" x14ac:dyDescent="0.25">
      <c r="A22" s="199" t="s">
        <v>146</v>
      </c>
      <c r="B22" s="200">
        <v>17125</v>
      </c>
      <c r="C22" s="200">
        <v>329</v>
      </c>
      <c r="D22" s="200">
        <v>0</v>
      </c>
      <c r="E22" s="200">
        <v>17454</v>
      </c>
    </row>
    <row r="23" spans="1:5" x14ac:dyDescent="0.25">
      <c r="A23" s="199" t="s">
        <v>147</v>
      </c>
      <c r="B23" s="200">
        <v>0</v>
      </c>
      <c r="C23" s="200">
        <v>137</v>
      </c>
      <c r="D23" s="200">
        <v>0</v>
      </c>
      <c r="E23" s="200">
        <v>137</v>
      </c>
    </row>
    <row r="24" spans="1:5" x14ac:dyDescent="0.25">
      <c r="A24" s="199" t="s">
        <v>148</v>
      </c>
      <c r="B24" s="200">
        <v>0</v>
      </c>
      <c r="C24" s="200">
        <v>17</v>
      </c>
      <c r="D24" s="200">
        <v>0</v>
      </c>
      <c r="E24" s="200">
        <v>17</v>
      </c>
    </row>
    <row r="25" spans="1:5" x14ac:dyDescent="0.25">
      <c r="A25" s="199" t="s">
        <v>149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201" t="s">
        <v>60</v>
      </c>
      <c r="B26" s="202">
        <v>17125</v>
      </c>
      <c r="C26" s="202">
        <v>483</v>
      </c>
      <c r="D26" s="202">
        <v>0</v>
      </c>
      <c r="E26" s="202">
        <v>17608</v>
      </c>
    </row>
    <row r="27" spans="1:5" ht="15.75" thickBot="1" x14ac:dyDescent="0.3">
      <c r="A27" s="207" t="s">
        <v>73</v>
      </c>
      <c r="B27" s="208">
        <v>0</v>
      </c>
      <c r="C27" s="208">
        <v>0</v>
      </c>
      <c r="D27" s="208">
        <v>0</v>
      </c>
      <c r="E27" s="208">
        <v>0</v>
      </c>
    </row>
    <row r="28" spans="1:5" ht="16.5" thickBot="1" x14ac:dyDescent="0.3">
      <c r="A28" s="205" t="s">
        <v>74</v>
      </c>
      <c r="B28" s="206">
        <v>17125</v>
      </c>
      <c r="C28" s="206">
        <v>483</v>
      </c>
      <c r="D28" s="206">
        <v>0</v>
      </c>
      <c r="E28" s="206">
        <v>17608</v>
      </c>
    </row>
  </sheetData>
  <mergeCells count="3">
    <mergeCell ref="A1:E1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334E-CB1E-4348-8B4B-9CBF8ABD9B8C}">
  <dimension ref="A1:AE42"/>
  <sheetViews>
    <sheetView workbookViewId="0">
      <selection activeCell="O35" sqref="O35"/>
    </sheetView>
  </sheetViews>
  <sheetFormatPr defaultRowHeight="15" x14ac:dyDescent="0.25"/>
  <cols>
    <col min="1" max="1" width="0.5703125" customWidth="1"/>
    <col min="2" max="2" width="9.42578125" customWidth="1"/>
    <col min="3" max="3" width="16" customWidth="1"/>
    <col min="4" max="4" width="14.28515625" customWidth="1"/>
    <col min="5" max="5" width="12" customWidth="1"/>
  </cols>
  <sheetData>
    <row r="1" spans="1:31" ht="15.75" x14ac:dyDescent="0.25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75" x14ac:dyDescent="0.25">
      <c r="A3" s="3" t="s">
        <v>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.75" x14ac:dyDescent="0.25">
      <c r="A4" s="3" t="s">
        <v>76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.75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</row>
    <row r="6" spans="1:31" ht="16.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 t="s">
        <v>49</v>
      </c>
      <c r="AC6" s="2"/>
      <c r="AD6" s="2"/>
      <c r="AE6" s="2"/>
    </row>
    <row r="7" spans="1:31" ht="16.5" thickBot="1" x14ac:dyDescent="0.3">
      <c r="A7" s="116" t="s">
        <v>77</v>
      </c>
      <c r="B7" s="117" t="s">
        <v>78</v>
      </c>
      <c r="C7" s="118"/>
      <c r="D7" s="119"/>
      <c r="E7" s="120" t="s">
        <v>79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2"/>
      <c r="Q7" s="123"/>
      <c r="R7" s="123"/>
      <c r="S7" s="121" t="s">
        <v>80</v>
      </c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2"/>
    </row>
    <row r="8" spans="1:31" ht="15.75" thickBot="1" x14ac:dyDescent="0.3">
      <c r="A8" s="124"/>
      <c r="B8" s="125"/>
      <c r="C8" s="126"/>
      <c r="D8" s="127"/>
      <c r="E8" s="128" t="s">
        <v>81</v>
      </c>
      <c r="F8" s="129"/>
      <c r="G8" s="130"/>
      <c r="H8" s="128" t="s">
        <v>82</v>
      </c>
      <c r="I8" s="129"/>
      <c r="J8" s="130"/>
      <c r="K8" s="128" t="s">
        <v>29</v>
      </c>
      <c r="L8" s="129"/>
      <c r="M8" s="130"/>
      <c r="N8" s="128" t="s">
        <v>83</v>
      </c>
      <c r="O8" s="129"/>
      <c r="P8" s="130"/>
      <c r="Q8" s="128" t="s">
        <v>84</v>
      </c>
      <c r="R8" s="129"/>
      <c r="S8" s="130"/>
      <c r="T8" s="128" t="s">
        <v>85</v>
      </c>
      <c r="U8" s="129"/>
      <c r="V8" s="130"/>
      <c r="W8" s="128" t="s">
        <v>86</v>
      </c>
      <c r="X8" s="129"/>
      <c r="Y8" s="130"/>
      <c r="Z8" s="131" t="s">
        <v>87</v>
      </c>
      <c r="AA8" s="132"/>
      <c r="AB8" s="133"/>
      <c r="AC8" s="128" t="s">
        <v>35</v>
      </c>
      <c r="AD8" s="129"/>
      <c r="AE8" s="130"/>
    </row>
    <row r="9" spans="1:31" ht="15.75" thickBot="1" x14ac:dyDescent="0.3">
      <c r="A9" s="134"/>
      <c r="B9" s="135" t="s">
        <v>7</v>
      </c>
      <c r="C9" s="135" t="s">
        <v>8</v>
      </c>
      <c r="D9" s="136" t="s">
        <v>8</v>
      </c>
      <c r="E9" s="135" t="s">
        <v>7</v>
      </c>
      <c r="F9" s="135" t="s">
        <v>8</v>
      </c>
      <c r="G9" s="135" t="s">
        <v>8</v>
      </c>
      <c r="H9" s="135" t="s">
        <v>7</v>
      </c>
      <c r="I9" s="135" t="s">
        <v>8</v>
      </c>
      <c r="J9" s="136" t="s">
        <v>8</v>
      </c>
      <c r="K9" s="136" t="s">
        <v>7</v>
      </c>
      <c r="L9" s="136" t="s">
        <v>8</v>
      </c>
      <c r="M9" s="135" t="s">
        <v>8</v>
      </c>
      <c r="N9" s="135" t="s">
        <v>7</v>
      </c>
      <c r="O9" s="135" t="s">
        <v>8</v>
      </c>
      <c r="P9" s="135" t="s">
        <v>8</v>
      </c>
      <c r="Q9" s="135" t="s">
        <v>7</v>
      </c>
      <c r="R9" s="135" t="s">
        <v>8</v>
      </c>
      <c r="S9" s="137" t="s">
        <v>8</v>
      </c>
      <c r="T9" s="137" t="s">
        <v>7</v>
      </c>
      <c r="U9" s="137" t="s">
        <v>8</v>
      </c>
      <c r="V9" s="137" t="s">
        <v>8</v>
      </c>
      <c r="W9" s="137" t="s">
        <v>7</v>
      </c>
      <c r="X9" s="137" t="s">
        <v>8</v>
      </c>
      <c r="Y9" s="135" t="s">
        <v>8</v>
      </c>
      <c r="Z9" s="135" t="s">
        <v>7</v>
      </c>
      <c r="AA9" s="135" t="s">
        <v>8</v>
      </c>
      <c r="AB9" s="81" t="s">
        <v>8</v>
      </c>
      <c r="AC9" s="81" t="s">
        <v>7</v>
      </c>
      <c r="AD9" s="81" t="s">
        <v>8</v>
      </c>
      <c r="AE9" s="135" t="s">
        <v>8</v>
      </c>
    </row>
    <row r="10" spans="1:31" x14ac:dyDescent="0.25">
      <c r="A10" s="138" t="s">
        <v>88</v>
      </c>
      <c r="B10" s="139">
        <v>25703</v>
      </c>
      <c r="C10" s="140">
        <v>160</v>
      </c>
      <c r="D10" s="139">
        <v>25863</v>
      </c>
      <c r="E10" s="141">
        <v>0</v>
      </c>
      <c r="F10" s="139"/>
      <c r="G10" s="141">
        <v>0</v>
      </c>
      <c r="H10" s="141">
        <v>0</v>
      </c>
      <c r="I10" s="141"/>
      <c r="J10" s="141">
        <v>0</v>
      </c>
      <c r="K10" s="141">
        <v>0</v>
      </c>
      <c r="L10" s="141"/>
      <c r="M10" s="141">
        <v>0</v>
      </c>
      <c r="N10" s="141">
        <v>0</v>
      </c>
      <c r="O10" s="141"/>
      <c r="P10" s="141">
        <v>0</v>
      </c>
      <c r="Q10" s="141">
        <v>0</v>
      </c>
      <c r="R10" s="141"/>
      <c r="S10" s="141">
        <v>0</v>
      </c>
      <c r="T10" s="141">
        <v>0</v>
      </c>
      <c r="U10" s="141"/>
      <c r="V10" s="141">
        <v>0</v>
      </c>
      <c r="W10" s="141">
        <v>25703</v>
      </c>
      <c r="X10" s="141">
        <v>160</v>
      </c>
      <c r="Y10" s="141">
        <v>25863</v>
      </c>
      <c r="Z10" s="141">
        <v>0</v>
      </c>
      <c r="AA10" s="141"/>
      <c r="AB10" s="141">
        <v>0</v>
      </c>
      <c r="AC10" s="141">
        <v>0</v>
      </c>
      <c r="AD10" s="141"/>
      <c r="AE10" s="141">
        <v>0</v>
      </c>
    </row>
    <row r="11" spans="1:31" x14ac:dyDescent="0.25">
      <c r="A11" s="142" t="s">
        <v>89</v>
      </c>
      <c r="B11" s="99">
        <v>19500</v>
      </c>
      <c r="C11" s="143">
        <v>0</v>
      </c>
      <c r="D11" s="99">
        <v>19500</v>
      </c>
      <c r="E11" s="96">
        <v>0</v>
      </c>
      <c r="F11" s="99"/>
      <c r="G11" s="96">
        <v>0</v>
      </c>
      <c r="H11" s="96">
        <v>0</v>
      </c>
      <c r="I11" s="96"/>
      <c r="J11" s="96">
        <v>0</v>
      </c>
      <c r="K11" s="96">
        <v>0</v>
      </c>
      <c r="L11" s="96"/>
      <c r="M11" s="96">
        <v>0</v>
      </c>
      <c r="N11" s="96">
        <v>0</v>
      </c>
      <c r="O11" s="96"/>
      <c r="P11" s="96">
        <v>0</v>
      </c>
      <c r="Q11" s="96">
        <v>0</v>
      </c>
      <c r="R11" s="96"/>
      <c r="S11" s="96">
        <v>0</v>
      </c>
      <c r="T11" s="96">
        <v>0</v>
      </c>
      <c r="U11" s="96"/>
      <c r="V11" s="96">
        <v>0</v>
      </c>
      <c r="W11" s="96">
        <v>0</v>
      </c>
      <c r="X11" s="96"/>
      <c r="Y11" s="96">
        <v>0</v>
      </c>
      <c r="Z11" s="96">
        <v>19500</v>
      </c>
      <c r="AA11" s="96">
        <v>0</v>
      </c>
      <c r="AB11" s="96">
        <v>19500</v>
      </c>
      <c r="AC11" s="96">
        <v>0</v>
      </c>
      <c r="AD11" s="96"/>
      <c r="AE11" s="96">
        <v>0</v>
      </c>
    </row>
    <row r="12" spans="1:31" x14ac:dyDescent="0.25">
      <c r="A12" s="138" t="s">
        <v>90</v>
      </c>
      <c r="B12" s="85">
        <v>2695</v>
      </c>
      <c r="C12" s="144">
        <v>1813</v>
      </c>
      <c r="D12" s="85">
        <v>4508</v>
      </c>
      <c r="E12" s="90">
        <v>0</v>
      </c>
      <c r="F12" s="85"/>
      <c r="G12" s="90">
        <v>0</v>
      </c>
      <c r="H12" s="90">
        <v>0</v>
      </c>
      <c r="I12" s="90"/>
      <c r="J12" s="90">
        <v>0</v>
      </c>
      <c r="K12" s="90">
        <v>0</v>
      </c>
      <c r="L12" s="90"/>
      <c r="M12" s="90">
        <v>0</v>
      </c>
      <c r="N12" s="90">
        <v>0</v>
      </c>
      <c r="O12" s="90"/>
      <c r="P12" s="90">
        <v>0</v>
      </c>
      <c r="Q12" s="90">
        <v>0</v>
      </c>
      <c r="R12" s="90"/>
      <c r="S12" s="90">
        <v>0</v>
      </c>
      <c r="T12" s="90">
        <v>2695</v>
      </c>
      <c r="U12" s="90">
        <v>1813</v>
      </c>
      <c r="V12" s="90">
        <v>4508</v>
      </c>
      <c r="W12" s="90">
        <v>0</v>
      </c>
      <c r="X12" s="90"/>
      <c r="Y12" s="90">
        <v>0</v>
      </c>
      <c r="Z12" s="90">
        <v>0</v>
      </c>
      <c r="AA12" s="90"/>
      <c r="AB12" s="90">
        <v>0</v>
      </c>
      <c r="AC12" s="90">
        <v>0</v>
      </c>
      <c r="AD12" s="90"/>
      <c r="AE12" s="90">
        <v>0</v>
      </c>
    </row>
    <row r="13" spans="1:31" x14ac:dyDescent="0.25">
      <c r="A13" s="145" t="s">
        <v>91</v>
      </c>
      <c r="B13" s="139">
        <v>150</v>
      </c>
      <c r="C13" s="140">
        <v>0</v>
      </c>
      <c r="D13" s="139">
        <v>150</v>
      </c>
      <c r="E13" s="141">
        <v>0</v>
      </c>
      <c r="F13" s="139"/>
      <c r="G13" s="141">
        <v>0</v>
      </c>
      <c r="H13" s="141">
        <v>0</v>
      </c>
      <c r="I13" s="141"/>
      <c r="J13" s="141">
        <v>0</v>
      </c>
      <c r="K13" s="141">
        <v>0</v>
      </c>
      <c r="L13" s="141"/>
      <c r="M13" s="141">
        <v>0</v>
      </c>
      <c r="N13" s="141">
        <v>0</v>
      </c>
      <c r="O13" s="141"/>
      <c r="P13" s="141">
        <v>0</v>
      </c>
      <c r="Q13" s="141">
        <v>0</v>
      </c>
      <c r="R13" s="141"/>
      <c r="S13" s="141">
        <v>0</v>
      </c>
      <c r="T13" s="141">
        <v>150</v>
      </c>
      <c r="U13" s="141">
        <v>0</v>
      </c>
      <c r="V13" s="141">
        <v>150</v>
      </c>
      <c r="W13" s="141">
        <v>0</v>
      </c>
      <c r="X13" s="141"/>
      <c r="Y13" s="141">
        <v>0</v>
      </c>
      <c r="Z13" s="141">
        <v>0</v>
      </c>
      <c r="AA13" s="141"/>
      <c r="AB13" s="141">
        <v>0</v>
      </c>
      <c r="AC13" s="141">
        <v>0</v>
      </c>
      <c r="AD13" s="141"/>
      <c r="AE13" s="141">
        <v>0</v>
      </c>
    </row>
    <row r="14" spans="1:31" x14ac:dyDescent="0.25">
      <c r="A14" s="138" t="s">
        <v>92</v>
      </c>
      <c r="B14" s="85">
        <v>44</v>
      </c>
      <c r="C14" s="144">
        <v>0</v>
      </c>
      <c r="D14" s="85">
        <v>44</v>
      </c>
      <c r="E14" s="90">
        <v>0</v>
      </c>
      <c r="F14" s="85"/>
      <c r="G14" s="90">
        <v>0</v>
      </c>
      <c r="H14" s="90">
        <v>0</v>
      </c>
      <c r="I14" s="90"/>
      <c r="J14" s="90">
        <v>0</v>
      </c>
      <c r="K14" s="90">
        <v>0</v>
      </c>
      <c r="L14" s="90"/>
      <c r="M14" s="90">
        <v>0</v>
      </c>
      <c r="N14" s="90">
        <v>0</v>
      </c>
      <c r="O14" s="90"/>
      <c r="P14" s="90">
        <v>0</v>
      </c>
      <c r="Q14" s="90">
        <v>44</v>
      </c>
      <c r="R14" s="90">
        <v>0</v>
      </c>
      <c r="S14" s="90">
        <v>44</v>
      </c>
      <c r="T14" s="90">
        <v>0</v>
      </c>
      <c r="U14" s="90"/>
      <c r="V14" s="90">
        <v>0</v>
      </c>
      <c r="W14" s="90">
        <v>0</v>
      </c>
      <c r="X14" s="90"/>
      <c r="Y14" s="90">
        <v>0</v>
      </c>
      <c r="Z14" s="90">
        <v>0</v>
      </c>
      <c r="AA14" s="90"/>
      <c r="AB14" s="90">
        <v>0</v>
      </c>
      <c r="AC14" s="90">
        <v>0</v>
      </c>
      <c r="AD14" s="90"/>
      <c r="AE14" s="90">
        <v>0</v>
      </c>
    </row>
    <row r="15" spans="1:31" x14ac:dyDescent="0.25">
      <c r="A15" s="138" t="s">
        <v>93</v>
      </c>
      <c r="B15" s="85">
        <v>21272</v>
      </c>
      <c r="C15" s="144">
        <v>0</v>
      </c>
      <c r="D15" s="85">
        <v>21272</v>
      </c>
      <c r="E15" s="90">
        <v>15000</v>
      </c>
      <c r="F15" s="85">
        <v>0</v>
      </c>
      <c r="G15" s="90">
        <v>15000</v>
      </c>
      <c r="H15" s="90">
        <v>0</v>
      </c>
      <c r="I15" s="90"/>
      <c r="J15" s="90">
        <v>0</v>
      </c>
      <c r="K15" s="90">
        <v>6272</v>
      </c>
      <c r="L15" s="90">
        <v>0</v>
      </c>
      <c r="M15" s="90">
        <v>6272</v>
      </c>
      <c r="N15" s="90">
        <v>0</v>
      </c>
      <c r="O15" s="90"/>
      <c r="P15" s="90">
        <v>0</v>
      </c>
      <c r="Q15" s="90">
        <v>0</v>
      </c>
      <c r="R15" s="90"/>
      <c r="S15" s="90">
        <v>0</v>
      </c>
      <c r="T15" s="90">
        <v>0</v>
      </c>
      <c r="U15" s="90"/>
      <c r="V15" s="90">
        <v>0</v>
      </c>
      <c r="W15" s="90">
        <v>0</v>
      </c>
      <c r="X15" s="90"/>
      <c r="Y15" s="90">
        <v>0</v>
      </c>
      <c r="Z15" s="90">
        <v>0</v>
      </c>
      <c r="AA15" s="90"/>
      <c r="AB15" s="90">
        <v>0</v>
      </c>
      <c r="AC15" s="90">
        <v>0</v>
      </c>
      <c r="AD15" s="90"/>
      <c r="AE15" s="90">
        <v>0</v>
      </c>
    </row>
    <row r="16" spans="1:31" x14ac:dyDescent="0.25">
      <c r="A16" s="138" t="s">
        <v>94</v>
      </c>
      <c r="B16" s="85">
        <v>16337</v>
      </c>
      <c r="C16" s="144">
        <v>-852</v>
      </c>
      <c r="D16" s="85">
        <v>15485</v>
      </c>
      <c r="E16" s="90">
        <v>0</v>
      </c>
      <c r="F16" s="85"/>
      <c r="G16" s="90">
        <v>0</v>
      </c>
      <c r="H16" s="90">
        <v>9941</v>
      </c>
      <c r="I16" s="90">
        <v>-4593</v>
      </c>
      <c r="J16" s="90">
        <v>5348</v>
      </c>
      <c r="K16" s="90">
        <v>0</v>
      </c>
      <c r="L16" s="90"/>
      <c r="M16" s="90">
        <v>0</v>
      </c>
      <c r="N16" s="90">
        <v>0</v>
      </c>
      <c r="O16" s="90"/>
      <c r="P16" s="90">
        <v>0</v>
      </c>
      <c r="Q16" s="90">
        <v>0</v>
      </c>
      <c r="R16" s="90"/>
      <c r="S16" s="90">
        <v>0</v>
      </c>
      <c r="T16" s="90">
        <v>0</v>
      </c>
      <c r="U16" s="90"/>
      <c r="V16" s="90">
        <v>0</v>
      </c>
      <c r="W16" s="90">
        <v>0</v>
      </c>
      <c r="X16" s="90"/>
      <c r="Y16" s="90">
        <v>0</v>
      </c>
      <c r="Z16" s="90">
        <v>0</v>
      </c>
      <c r="AA16" s="90"/>
      <c r="AB16" s="90">
        <v>0</v>
      </c>
      <c r="AC16" s="90">
        <v>6396</v>
      </c>
      <c r="AD16" s="90">
        <v>3741</v>
      </c>
      <c r="AE16" s="90">
        <v>10137</v>
      </c>
    </row>
    <row r="17" spans="1:31" x14ac:dyDescent="0.25">
      <c r="A17" s="146" t="s">
        <v>95</v>
      </c>
      <c r="B17" s="147">
        <v>0</v>
      </c>
      <c r="C17" s="148">
        <v>4083</v>
      </c>
      <c r="D17" s="147">
        <v>4083</v>
      </c>
      <c r="E17" s="149">
        <v>0</v>
      </c>
      <c r="F17" s="147"/>
      <c r="G17" s="149">
        <v>0</v>
      </c>
      <c r="H17" s="149">
        <v>0</v>
      </c>
      <c r="I17" s="149"/>
      <c r="J17" s="149">
        <v>0</v>
      </c>
      <c r="K17" s="149">
        <v>0</v>
      </c>
      <c r="L17" s="149"/>
      <c r="M17" s="149">
        <v>0</v>
      </c>
      <c r="N17" s="149">
        <v>0</v>
      </c>
      <c r="O17" s="149"/>
      <c r="P17" s="149">
        <v>0</v>
      </c>
      <c r="Q17" s="149">
        <v>0</v>
      </c>
      <c r="R17" s="149">
        <v>4083</v>
      </c>
      <c r="S17" s="149">
        <v>4083</v>
      </c>
      <c r="T17" s="149">
        <v>0</v>
      </c>
      <c r="U17" s="149"/>
      <c r="V17" s="149">
        <v>0</v>
      </c>
      <c r="W17" s="149">
        <v>0</v>
      </c>
      <c r="X17" s="149"/>
      <c r="Y17" s="149">
        <v>0</v>
      </c>
      <c r="Z17" s="149">
        <v>0</v>
      </c>
      <c r="AA17" s="149"/>
      <c r="AB17" s="149">
        <v>0</v>
      </c>
      <c r="AC17" s="149">
        <v>0</v>
      </c>
      <c r="AD17" s="149"/>
      <c r="AE17" s="149">
        <v>0</v>
      </c>
    </row>
    <row r="18" spans="1:31" ht="15.75" thickBot="1" x14ac:dyDescent="0.3">
      <c r="A18" s="150"/>
      <c r="B18" s="147"/>
      <c r="C18" s="151"/>
      <c r="D18" s="147"/>
      <c r="E18" s="149">
        <v>0</v>
      </c>
      <c r="F18" s="147"/>
      <c r="G18" s="149">
        <v>0</v>
      </c>
      <c r="H18" s="149">
        <v>0</v>
      </c>
      <c r="I18" s="149"/>
      <c r="J18" s="149">
        <v>0</v>
      </c>
      <c r="K18" s="149">
        <v>0</v>
      </c>
      <c r="L18" s="149"/>
      <c r="M18" s="149">
        <v>0</v>
      </c>
      <c r="N18" s="149">
        <v>0</v>
      </c>
      <c r="O18" s="149"/>
      <c r="P18" s="149">
        <v>0</v>
      </c>
      <c r="Q18" s="149">
        <v>0</v>
      </c>
      <c r="R18" s="149"/>
      <c r="S18" s="149">
        <v>0</v>
      </c>
      <c r="T18" s="149">
        <v>0</v>
      </c>
      <c r="U18" s="149"/>
      <c r="V18" s="149">
        <v>0</v>
      </c>
      <c r="W18" s="149">
        <v>0</v>
      </c>
      <c r="X18" s="149"/>
      <c r="Y18" s="149">
        <v>0</v>
      </c>
      <c r="Z18" s="149">
        <v>0</v>
      </c>
      <c r="AA18" s="149"/>
      <c r="AB18" s="149">
        <v>0</v>
      </c>
      <c r="AC18" s="149">
        <v>0</v>
      </c>
      <c r="AD18" s="149"/>
      <c r="AE18" s="149">
        <v>0</v>
      </c>
    </row>
    <row r="19" spans="1:31" ht="16.5" thickBot="1" x14ac:dyDescent="0.3">
      <c r="A19" s="152" t="s">
        <v>96</v>
      </c>
      <c r="B19" s="152">
        <f>SUM(B10:B18)</f>
        <v>85701</v>
      </c>
      <c r="C19" s="152">
        <f>SUM(C10:C18)</f>
        <v>5204</v>
      </c>
      <c r="D19" s="152">
        <f>SUM(D10:D18)</f>
        <v>90905</v>
      </c>
      <c r="E19" s="152">
        <f t="shared" ref="E19:AE19" si="0">SUM(E11:E18)</f>
        <v>15000</v>
      </c>
      <c r="F19" s="152">
        <f t="shared" si="0"/>
        <v>0</v>
      </c>
      <c r="G19" s="152">
        <f t="shared" si="0"/>
        <v>15000</v>
      </c>
      <c r="H19" s="152">
        <f>SUM(H10:H18)</f>
        <v>9941</v>
      </c>
      <c r="I19" s="152">
        <f>SUM(I10:I18)</f>
        <v>-4593</v>
      </c>
      <c r="J19" s="152">
        <f>SUM(J10:J18)</f>
        <v>5348</v>
      </c>
      <c r="K19" s="152">
        <f t="shared" ref="K19:L19" si="1">SUM(K11:K18)</f>
        <v>6272</v>
      </c>
      <c r="L19" s="152">
        <f t="shared" si="1"/>
        <v>0</v>
      </c>
      <c r="M19" s="152">
        <f t="shared" si="0"/>
        <v>6272</v>
      </c>
      <c r="N19" s="152">
        <f t="shared" si="0"/>
        <v>0</v>
      </c>
      <c r="O19" s="152">
        <f t="shared" si="0"/>
        <v>0</v>
      </c>
      <c r="P19" s="152">
        <f t="shared" si="0"/>
        <v>0</v>
      </c>
      <c r="Q19" s="152">
        <f t="shared" si="0"/>
        <v>44</v>
      </c>
      <c r="R19" s="152">
        <f t="shared" si="0"/>
        <v>4083</v>
      </c>
      <c r="S19" s="152">
        <f t="shared" si="0"/>
        <v>4127</v>
      </c>
      <c r="T19" s="152">
        <f t="shared" si="0"/>
        <v>2845</v>
      </c>
      <c r="U19" s="152">
        <f t="shared" si="0"/>
        <v>1813</v>
      </c>
      <c r="V19" s="152">
        <f t="shared" si="0"/>
        <v>4658</v>
      </c>
      <c r="W19" s="152">
        <f>SUM(W10:W18)</f>
        <v>25703</v>
      </c>
      <c r="X19" s="152">
        <f>SUM(X10:X18)</f>
        <v>160</v>
      </c>
      <c r="Y19" s="152">
        <f>SUM(Y10:Y18)</f>
        <v>25863</v>
      </c>
      <c r="Z19" s="152">
        <f t="shared" ref="Z19:AA19" si="2">SUM(Z11:Z18)</f>
        <v>19500</v>
      </c>
      <c r="AA19" s="152">
        <f t="shared" si="2"/>
        <v>0</v>
      </c>
      <c r="AB19" s="152">
        <f t="shared" si="0"/>
        <v>19500</v>
      </c>
      <c r="AC19" s="152">
        <f t="shared" si="0"/>
        <v>6396</v>
      </c>
      <c r="AD19" s="152">
        <f t="shared" si="0"/>
        <v>3741</v>
      </c>
      <c r="AE19" s="152">
        <f t="shared" si="0"/>
        <v>10137</v>
      </c>
    </row>
    <row r="39" spans="1:5" x14ac:dyDescent="0.25">
      <c r="A39" s="184"/>
      <c r="B39" s="185"/>
      <c r="C39" s="186"/>
      <c r="D39" s="178"/>
      <c r="E39" s="186"/>
    </row>
    <row r="40" spans="1:5" x14ac:dyDescent="0.25">
      <c r="A40" s="184"/>
      <c r="B40" s="187"/>
      <c r="C40" s="188"/>
      <c r="D40" s="188"/>
      <c r="E40" s="188"/>
    </row>
    <row r="41" spans="1:5" ht="16.5" thickBot="1" x14ac:dyDescent="0.3">
      <c r="A41" s="180"/>
      <c r="B41" s="189"/>
      <c r="C41" s="190"/>
      <c r="D41" s="190"/>
      <c r="E41" s="190"/>
    </row>
    <row r="42" spans="1:5" ht="15.75" thickTop="1" x14ac:dyDescent="0.25"/>
  </sheetData>
  <mergeCells count="17">
    <mergeCell ref="W8:Y8"/>
    <mergeCell ref="Z8:AB8"/>
    <mergeCell ref="AC8:AE8"/>
    <mergeCell ref="A7:A9"/>
    <mergeCell ref="B7:D8"/>
    <mergeCell ref="E7:P7"/>
    <mergeCell ref="S7:AE7"/>
    <mergeCell ref="E8:G8"/>
    <mergeCell ref="H8:J8"/>
    <mergeCell ref="K8:M8"/>
    <mergeCell ref="N8:P8"/>
    <mergeCell ref="Q8:S8"/>
    <mergeCell ref="T8:V8"/>
    <mergeCell ref="A1:AE1"/>
    <mergeCell ref="A3:AE3"/>
    <mergeCell ref="A4:AE4"/>
    <mergeCell ref="A5:A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4BAF-ADD5-4FD6-A78F-4C926C5AFF7E}">
  <dimension ref="A1:K17"/>
  <sheetViews>
    <sheetView workbookViewId="0">
      <selection activeCell="E26" sqref="E26"/>
    </sheetView>
  </sheetViews>
  <sheetFormatPr defaultRowHeight="15" x14ac:dyDescent="0.25"/>
  <cols>
    <col min="1" max="1" width="33" customWidth="1"/>
    <col min="2" max="2" width="14.7109375" customWidth="1"/>
    <col min="3" max="3" width="23.7109375" customWidth="1"/>
    <col min="4" max="4" width="28.140625" customWidth="1"/>
    <col min="5" max="5" width="22.85546875" customWidth="1"/>
    <col min="7" max="7" width="6.5703125" customWidth="1"/>
    <col min="8" max="8" width="9.140625" hidden="1" customWidth="1"/>
    <col min="9" max="9" width="0.42578125" customWidth="1"/>
    <col min="10" max="10" width="15.85546875" customWidth="1"/>
  </cols>
  <sheetData>
    <row r="1" spans="1:11" ht="15.75" x14ac:dyDescent="0.25">
      <c r="A1" s="2"/>
    </row>
    <row r="2" spans="1:11" ht="18" x14ac:dyDescent="0.25">
      <c r="A2" s="209" t="s">
        <v>150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 ht="18" x14ac:dyDescent="0.25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ht="18" x14ac:dyDescent="0.25">
      <c r="A4" s="209" t="s">
        <v>151</v>
      </c>
      <c r="B4" s="209"/>
      <c r="C4" s="209"/>
      <c r="D4" s="209"/>
      <c r="E4" s="209"/>
      <c r="F4" s="209"/>
      <c r="G4" s="209"/>
      <c r="H4" s="209"/>
      <c r="I4" s="209"/>
      <c r="J4" s="209"/>
      <c r="K4" s="211"/>
    </row>
    <row r="5" spans="1:11" ht="18" x14ac:dyDescent="0.25">
      <c r="A5" s="209" t="s">
        <v>152</v>
      </c>
      <c r="B5" s="209"/>
      <c r="C5" s="209"/>
      <c r="D5" s="209"/>
      <c r="E5" s="209"/>
      <c r="F5" s="209"/>
      <c r="G5" s="209"/>
      <c r="H5" s="209"/>
      <c r="I5" s="209"/>
      <c r="J5" s="209"/>
      <c r="K5" s="212"/>
    </row>
    <row r="6" spans="1:11" ht="18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1" ht="18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ht="18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1" ht="18.75" thickBo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210" t="s">
        <v>153</v>
      </c>
      <c r="K9" s="210"/>
    </row>
    <row r="10" spans="1:11" ht="18" x14ac:dyDescent="0.25">
      <c r="A10" s="213" t="s">
        <v>154</v>
      </c>
      <c r="B10" s="213"/>
      <c r="C10" s="214" t="s">
        <v>155</v>
      </c>
      <c r="D10" s="213" t="s">
        <v>156</v>
      </c>
      <c r="E10" s="215" t="s">
        <v>157</v>
      </c>
      <c r="F10" s="216" t="s">
        <v>158</v>
      </c>
      <c r="G10" s="217"/>
      <c r="H10" s="217"/>
      <c r="I10" s="217"/>
      <c r="J10" s="218" t="s">
        <v>159</v>
      </c>
      <c r="K10" s="210"/>
    </row>
    <row r="11" spans="1:11" ht="18.75" thickBot="1" x14ac:dyDescent="0.3">
      <c r="A11" s="219"/>
      <c r="B11" s="220"/>
      <c r="C11" s="221" t="s">
        <v>160</v>
      </c>
      <c r="D11" s="222" t="s">
        <v>161</v>
      </c>
      <c r="E11" s="223"/>
      <c r="F11" s="224"/>
      <c r="G11" s="225"/>
      <c r="H11" s="225"/>
      <c r="I11" s="225"/>
      <c r="J11" s="226" t="s">
        <v>160</v>
      </c>
      <c r="K11" s="210"/>
    </row>
    <row r="12" spans="1:11" ht="18" x14ac:dyDescent="0.25">
      <c r="A12" s="227"/>
      <c r="B12" s="228"/>
      <c r="C12" s="229"/>
      <c r="D12" s="229"/>
      <c r="E12" s="230"/>
      <c r="F12" s="231"/>
      <c r="G12" s="232"/>
      <c r="H12" s="232"/>
      <c r="I12" s="232"/>
      <c r="J12" s="233"/>
      <c r="K12" s="210"/>
    </row>
    <row r="13" spans="1:11" ht="18" x14ac:dyDescent="0.25">
      <c r="A13" s="234" t="s">
        <v>162</v>
      </c>
      <c r="B13" s="234"/>
      <c r="C13" s="235">
        <v>0</v>
      </c>
      <c r="D13" s="235">
        <v>137</v>
      </c>
      <c r="E13" s="236">
        <v>17454</v>
      </c>
      <c r="F13" s="237">
        <v>17</v>
      </c>
      <c r="G13" s="238"/>
      <c r="H13" s="238"/>
      <c r="I13" s="238"/>
      <c r="J13" s="239">
        <f>SUM(C13:I13)</f>
        <v>17608</v>
      </c>
      <c r="K13" s="210"/>
    </row>
    <row r="14" spans="1:11" ht="18" x14ac:dyDescent="0.25">
      <c r="A14" s="240"/>
      <c r="B14" s="241"/>
      <c r="C14" s="235"/>
      <c r="D14" s="235"/>
      <c r="E14" s="236"/>
      <c r="F14" s="237"/>
      <c r="G14" s="238"/>
      <c r="H14" s="238"/>
      <c r="I14" s="238"/>
      <c r="J14" s="239"/>
      <c r="K14" s="210"/>
    </row>
    <row r="15" spans="1:11" ht="18.75" thickBot="1" x14ac:dyDescent="0.3">
      <c r="A15" s="242"/>
      <c r="B15" s="243"/>
      <c r="C15" s="244"/>
      <c r="D15" s="244"/>
      <c r="E15" s="245"/>
      <c r="F15" s="246"/>
      <c r="G15" s="247"/>
      <c r="H15" s="247"/>
      <c r="I15" s="247"/>
      <c r="J15" s="248"/>
      <c r="K15" s="210"/>
    </row>
    <row r="16" spans="1:11" ht="18.75" thickBot="1" x14ac:dyDescent="0.3">
      <c r="A16" s="249" t="s">
        <v>96</v>
      </c>
      <c r="B16" s="249"/>
      <c r="C16" s="250">
        <f>SUM(C13:C15)</f>
        <v>0</v>
      </c>
      <c r="D16" s="250">
        <f>SUM(D13:D15)</f>
        <v>137</v>
      </c>
      <c r="E16" s="251">
        <f>SUM(E12:E15)</f>
        <v>17454</v>
      </c>
      <c r="F16" s="252">
        <f>SUM(F12:F15)</f>
        <v>17</v>
      </c>
      <c r="G16" s="253"/>
      <c r="H16" s="253"/>
      <c r="I16" s="253"/>
      <c r="J16" s="254">
        <f>SUM(J12:J15)</f>
        <v>17608</v>
      </c>
      <c r="K16" s="210"/>
    </row>
    <row r="17" spans="1:11" ht="18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</sheetData>
  <mergeCells count="7">
    <mergeCell ref="E10:E11"/>
    <mergeCell ref="A12:B12"/>
    <mergeCell ref="A14:B14"/>
    <mergeCell ref="A4:J4"/>
    <mergeCell ref="A11:B11"/>
    <mergeCell ref="A2:K2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B7DE-9CC3-4299-BB84-123DCE5393FB}">
  <dimension ref="A1:E42"/>
  <sheetViews>
    <sheetView topLeftCell="B1" workbookViewId="0">
      <selection sqref="A1:E41"/>
    </sheetView>
  </sheetViews>
  <sheetFormatPr defaultRowHeight="15" x14ac:dyDescent="0.25"/>
  <cols>
    <col min="1" max="1" width="8.7109375" hidden="1" customWidth="1"/>
    <col min="2" max="2" width="70.85546875" customWidth="1"/>
    <col min="3" max="3" width="15.28515625" customWidth="1"/>
    <col min="4" max="4" width="14.28515625" customWidth="1"/>
    <col min="5" max="5" width="23.28515625" customWidth="1"/>
  </cols>
  <sheetData>
    <row r="1" spans="1:5" ht="15.75" x14ac:dyDescent="0.25">
      <c r="A1" s="2"/>
      <c r="B1" s="1" t="s">
        <v>99</v>
      </c>
      <c r="C1" s="1"/>
      <c r="D1" s="1"/>
      <c r="E1" s="1"/>
    </row>
    <row r="2" spans="1:5" ht="15.75" x14ac:dyDescent="0.25">
      <c r="A2" s="2"/>
      <c r="B2" s="4"/>
      <c r="C2" s="4"/>
      <c r="D2" s="4"/>
      <c r="E2" s="4"/>
    </row>
    <row r="3" spans="1:5" ht="15.75" x14ac:dyDescent="0.25">
      <c r="A3" s="2"/>
      <c r="B3" s="1" t="s">
        <v>100</v>
      </c>
      <c r="C3" s="1"/>
      <c r="D3" s="1"/>
      <c r="E3" s="1"/>
    </row>
    <row r="4" spans="1:5" ht="15.75" x14ac:dyDescent="0.25">
      <c r="A4" s="3" t="s">
        <v>132</v>
      </c>
      <c r="B4" s="3"/>
      <c r="C4" s="3"/>
      <c r="D4" s="3"/>
      <c r="E4" s="3"/>
    </row>
    <row r="5" spans="1:5" ht="15.75" x14ac:dyDescent="0.25">
      <c r="A5" s="2"/>
      <c r="B5" s="2"/>
      <c r="C5" s="2"/>
      <c r="D5" s="2"/>
      <c r="E5" s="153"/>
    </row>
    <row r="6" spans="1:5" ht="15.75" x14ac:dyDescent="0.25">
      <c r="A6" s="2"/>
      <c r="B6" s="2"/>
      <c r="C6" s="191" t="s">
        <v>101</v>
      </c>
      <c r="D6" s="2"/>
      <c r="E6" s="153"/>
    </row>
    <row r="7" spans="1:5" ht="16.5" thickBot="1" x14ac:dyDescent="0.3">
      <c r="A7" s="2"/>
      <c r="B7" s="2"/>
      <c r="C7" s="2"/>
      <c r="D7" s="2"/>
      <c r="E7" s="153"/>
    </row>
    <row r="8" spans="1:5" ht="17.25" thickTop="1" thickBot="1" x14ac:dyDescent="0.3">
      <c r="A8" s="155"/>
      <c r="B8" s="156" t="s">
        <v>102</v>
      </c>
      <c r="C8" s="157" t="s">
        <v>103</v>
      </c>
      <c r="D8" s="158"/>
      <c r="E8" s="159"/>
    </row>
    <row r="9" spans="1:5" ht="17.25" thickTop="1" thickBot="1" x14ac:dyDescent="0.3">
      <c r="A9" s="160"/>
      <c r="B9" s="161" t="s">
        <v>104</v>
      </c>
      <c r="C9" s="161" t="s">
        <v>7</v>
      </c>
      <c r="D9" s="161" t="s">
        <v>8</v>
      </c>
      <c r="E9" s="162" t="s">
        <v>8</v>
      </c>
    </row>
    <row r="10" spans="1:5" ht="16.5" thickTop="1" x14ac:dyDescent="0.25">
      <c r="A10" s="163"/>
      <c r="B10" s="163"/>
      <c r="C10" s="164"/>
      <c r="D10" s="163"/>
      <c r="E10" s="164"/>
    </row>
    <row r="11" spans="1:5" ht="15.75" x14ac:dyDescent="0.25">
      <c r="A11" s="165"/>
      <c r="B11" s="166" t="s">
        <v>105</v>
      </c>
      <c r="C11" s="167">
        <f>SUM(C12:C19)</f>
        <v>3325464</v>
      </c>
      <c r="D11" s="166"/>
      <c r="E11" s="167">
        <f>SUM(E12:E19)</f>
        <v>3325464</v>
      </c>
    </row>
    <row r="12" spans="1:5" ht="15.75" x14ac:dyDescent="0.25">
      <c r="A12" s="165"/>
      <c r="B12" s="168" t="s">
        <v>106</v>
      </c>
      <c r="C12" s="169">
        <v>0</v>
      </c>
      <c r="D12" s="168">
        <v>0</v>
      </c>
      <c r="E12" s="169">
        <v>0</v>
      </c>
    </row>
    <row r="13" spans="1:5" ht="15.75" x14ac:dyDescent="0.25">
      <c r="A13" s="170"/>
      <c r="B13" s="168" t="s">
        <v>107</v>
      </c>
      <c r="C13" s="169">
        <v>1341563</v>
      </c>
      <c r="D13" s="168">
        <v>0</v>
      </c>
      <c r="E13" s="169">
        <v>1341563</v>
      </c>
    </row>
    <row r="14" spans="1:5" ht="15.75" x14ac:dyDescent="0.25">
      <c r="A14" s="165"/>
      <c r="B14" s="168" t="s">
        <v>108</v>
      </c>
      <c r="C14" s="169">
        <v>712701</v>
      </c>
      <c r="D14" s="168">
        <v>0</v>
      </c>
      <c r="E14" s="169">
        <v>712701</v>
      </c>
    </row>
    <row r="15" spans="1:5" ht="15.75" x14ac:dyDescent="0.25">
      <c r="A15" s="165"/>
      <c r="B15" s="168" t="s">
        <v>109</v>
      </c>
      <c r="C15" s="169">
        <v>1271200</v>
      </c>
      <c r="D15" s="168">
        <v>0</v>
      </c>
      <c r="E15" s="169">
        <v>1271200</v>
      </c>
    </row>
    <row r="16" spans="1:5" ht="15.75" x14ac:dyDescent="0.25">
      <c r="A16" s="171"/>
      <c r="B16" s="168" t="s">
        <v>110</v>
      </c>
      <c r="C16" s="169">
        <v>0</v>
      </c>
      <c r="D16" s="168">
        <v>0</v>
      </c>
      <c r="E16" s="169">
        <v>0</v>
      </c>
    </row>
    <row r="17" spans="1:5" ht="15.75" x14ac:dyDescent="0.25">
      <c r="A17" s="171"/>
      <c r="B17" s="168" t="s">
        <v>111</v>
      </c>
      <c r="C17" s="169">
        <v>0</v>
      </c>
      <c r="D17" s="168">
        <v>0</v>
      </c>
      <c r="E17" s="169">
        <v>0</v>
      </c>
    </row>
    <row r="18" spans="1:5" ht="15.75" x14ac:dyDescent="0.25">
      <c r="A18" s="171"/>
      <c r="B18" s="168" t="s">
        <v>112</v>
      </c>
      <c r="C18" s="169">
        <v>0</v>
      </c>
      <c r="D18" s="168">
        <v>0</v>
      </c>
      <c r="E18" s="169">
        <v>0</v>
      </c>
    </row>
    <row r="19" spans="1:5" ht="15.75" x14ac:dyDescent="0.25">
      <c r="A19" s="171"/>
      <c r="B19" s="168"/>
      <c r="C19" s="169"/>
      <c r="D19" s="168"/>
      <c r="E19" s="169"/>
    </row>
    <row r="20" spans="1:5" ht="15.75" x14ac:dyDescent="0.25">
      <c r="A20" s="165"/>
      <c r="B20" s="166" t="s">
        <v>113</v>
      </c>
      <c r="C20" s="167">
        <v>1800000</v>
      </c>
      <c r="D20" s="166">
        <v>0</v>
      </c>
      <c r="E20" s="167">
        <v>1800000</v>
      </c>
    </row>
    <row r="21" spans="1:5" ht="15.75" x14ac:dyDescent="0.25">
      <c r="A21" s="172" t="s">
        <v>114</v>
      </c>
      <c r="B21" s="173" t="s">
        <v>115</v>
      </c>
      <c r="C21" s="173"/>
      <c r="D21" s="173"/>
      <c r="E21" s="174"/>
    </row>
    <row r="22" spans="1:5" ht="15.75" x14ac:dyDescent="0.25">
      <c r="A22" s="172"/>
      <c r="B22" s="173" t="s">
        <v>116</v>
      </c>
      <c r="C22" s="173"/>
      <c r="D22" s="173"/>
      <c r="E22" s="174"/>
    </row>
    <row r="23" spans="1:5" ht="15.75" x14ac:dyDescent="0.25">
      <c r="A23" s="165"/>
      <c r="B23" s="175" t="s">
        <v>117</v>
      </c>
      <c r="C23" s="167">
        <f>SUM(C24:C31)</f>
        <v>15328300</v>
      </c>
      <c r="D23" s="175"/>
      <c r="E23" s="167">
        <f>SUM(E24:E31)</f>
        <v>15328300</v>
      </c>
    </row>
    <row r="24" spans="1:5" ht="15.75" x14ac:dyDescent="0.25">
      <c r="A24" s="165"/>
      <c r="B24" s="168" t="s">
        <v>118</v>
      </c>
      <c r="C24" s="169">
        <v>7070400</v>
      </c>
      <c r="D24" s="168">
        <v>0</v>
      </c>
      <c r="E24" s="169">
        <v>7070400</v>
      </c>
    </row>
    <row r="25" spans="1:5" ht="15.75" x14ac:dyDescent="0.25">
      <c r="A25" s="165"/>
      <c r="B25" s="168" t="s">
        <v>119</v>
      </c>
      <c r="C25" s="169">
        <v>1470000</v>
      </c>
      <c r="D25" s="168">
        <v>0</v>
      </c>
      <c r="E25" s="169">
        <v>1470000</v>
      </c>
    </row>
    <row r="26" spans="1:5" ht="15.75" x14ac:dyDescent="0.25">
      <c r="A26" s="176"/>
      <c r="B26" s="177" t="s">
        <v>118</v>
      </c>
      <c r="C26" s="178">
        <v>3535200</v>
      </c>
      <c r="D26" s="177">
        <v>0</v>
      </c>
      <c r="E26" s="178">
        <v>3535200</v>
      </c>
    </row>
    <row r="27" spans="1:5" ht="15.75" x14ac:dyDescent="0.25">
      <c r="A27" s="176"/>
      <c r="B27" s="177" t="s">
        <v>119</v>
      </c>
      <c r="C27" s="178">
        <v>735000</v>
      </c>
      <c r="D27" s="177">
        <v>0</v>
      </c>
      <c r="E27" s="178">
        <v>735000</v>
      </c>
    </row>
    <row r="28" spans="1:5" ht="15.75" x14ac:dyDescent="0.25">
      <c r="A28" s="176"/>
      <c r="B28" s="177" t="s">
        <v>120</v>
      </c>
      <c r="C28" s="178">
        <v>0</v>
      </c>
      <c r="D28" s="177">
        <v>0</v>
      </c>
      <c r="E28" s="178">
        <v>0</v>
      </c>
    </row>
    <row r="29" spans="1:5" ht="15.75" x14ac:dyDescent="0.25">
      <c r="A29" s="165"/>
      <c r="B29" s="168" t="s">
        <v>121</v>
      </c>
      <c r="C29" s="169">
        <v>1715700</v>
      </c>
      <c r="D29" s="168">
        <v>0</v>
      </c>
      <c r="E29" s="169">
        <v>1715700</v>
      </c>
    </row>
    <row r="30" spans="1:5" ht="15.75" x14ac:dyDescent="0.25">
      <c r="A30" s="165"/>
      <c r="B30" s="168" t="s">
        <v>122</v>
      </c>
      <c r="C30" s="169">
        <v>802000</v>
      </c>
      <c r="D30" s="168">
        <v>0</v>
      </c>
      <c r="E30" s="169">
        <v>802000</v>
      </c>
    </row>
    <row r="31" spans="1:5" ht="15.75" x14ac:dyDescent="0.25">
      <c r="A31" s="165"/>
      <c r="B31" s="165"/>
      <c r="C31" s="179"/>
      <c r="D31" s="165"/>
      <c r="E31" s="179"/>
    </row>
    <row r="32" spans="1:5" ht="15.75" x14ac:dyDescent="0.25">
      <c r="A32" s="180"/>
      <c r="B32" s="166" t="s">
        <v>123</v>
      </c>
      <c r="C32" s="167">
        <f>SUM(C33:C39)</f>
        <v>5249628</v>
      </c>
      <c r="D32" s="167">
        <f t="shared" ref="D32:E32" si="0">SUM(D33:D39)</f>
        <v>95959</v>
      </c>
      <c r="E32" s="167">
        <f t="shared" si="0"/>
        <v>5345587</v>
      </c>
    </row>
    <row r="33" spans="1:5" ht="15.75" x14ac:dyDescent="0.25">
      <c r="A33" s="180"/>
      <c r="B33" s="168" t="s">
        <v>124</v>
      </c>
      <c r="C33" s="169">
        <v>3100000</v>
      </c>
      <c r="D33" s="168">
        <v>0</v>
      </c>
      <c r="E33" s="169">
        <v>3100000</v>
      </c>
    </row>
    <row r="34" spans="1:5" ht="15.75" x14ac:dyDescent="0.25">
      <c r="A34" s="165"/>
      <c r="B34" s="168" t="s">
        <v>125</v>
      </c>
      <c r="C34" s="169">
        <v>0</v>
      </c>
      <c r="D34" s="168">
        <v>0</v>
      </c>
      <c r="E34" s="169">
        <v>0</v>
      </c>
    </row>
    <row r="35" spans="1:5" ht="15.75" x14ac:dyDescent="0.25">
      <c r="A35" s="176"/>
      <c r="B35" s="177" t="s">
        <v>126</v>
      </c>
      <c r="C35" s="178">
        <v>0</v>
      </c>
      <c r="D35" s="177">
        <v>0</v>
      </c>
      <c r="E35" s="178">
        <v>0</v>
      </c>
    </row>
    <row r="36" spans="1:5" ht="15.75" x14ac:dyDescent="0.25">
      <c r="A36" s="176"/>
      <c r="B36" s="177" t="s">
        <v>127</v>
      </c>
      <c r="C36" s="178">
        <v>1368000</v>
      </c>
      <c r="D36" s="177">
        <v>0</v>
      </c>
      <c r="E36" s="178">
        <v>1368000</v>
      </c>
    </row>
    <row r="37" spans="1:5" ht="15.75" x14ac:dyDescent="0.25">
      <c r="A37" s="176"/>
      <c r="B37" s="177" t="s">
        <v>128</v>
      </c>
      <c r="C37" s="178">
        <v>757688</v>
      </c>
      <c r="D37" s="177">
        <v>0</v>
      </c>
      <c r="E37" s="178">
        <v>757688</v>
      </c>
    </row>
    <row r="38" spans="1:5" x14ac:dyDescent="0.25">
      <c r="A38" s="181" t="s">
        <v>129</v>
      </c>
      <c r="B38" s="182"/>
      <c r="C38" s="178">
        <v>23940</v>
      </c>
      <c r="D38" s="183">
        <v>0</v>
      </c>
      <c r="E38" s="178">
        <v>23940</v>
      </c>
    </row>
    <row r="39" spans="1:5" x14ac:dyDescent="0.25">
      <c r="A39" s="184"/>
      <c r="B39" s="185" t="s">
        <v>130</v>
      </c>
      <c r="C39" s="186">
        <v>0</v>
      </c>
      <c r="D39" s="178">
        <v>95959</v>
      </c>
      <c r="E39" s="186">
        <v>95959</v>
      </c>
    </row>
    <row r="40" spans="1:5" x14ac:dyDescent="0.25">
      <c r="A40" s="184"/>
      <c r="B40" s="187" t="s">
        <v>131</v>
      </c>
      <c r="C40" s="188">
        <v>0</v>
      </c>
      <c r="D40" s="188">
        <v>63251</v>
      </c>
      <c r="E40" s="188">
        <v>63251</v>
      </c>
    </row>
    <row r="41" spans="1:5" ht="16.5" thickBot="1" x14ac:dyDescent="0.3">
      <c r="A41" s="180"/>
      <c r="B41" s="189" t="s">
        <v>96</v>
      </c>
      <c r="C41" s="190">
        <f>SUM(C11,C20,C23,C32,C40)</f>
        <v>25703392</v>
      </c>
      <c r="D41" s="190">
        <f t="shared" ref="D41:E41" si="1">SUM(D11,D20,D23,D32,D40)</f>
        <v>159210</v>
      </c>
      <c r="E41" s="190">
        <f t="shared" si="1"/>
        <v>25862602</v>
      </c>
    </row>
    <row r="42" spans="1:5" ht="15.75" thickTop="1" x14ac:dyDescent="0.25"/>
  </sheetData>
  <mergeCells count="7">
    <mergeCell ref="A38:B38"/>
    <mergeCell ref="B1:E1"/>
    <mergeCell ref="B3:E3"/>
    <mergeCell ref="A4:E4"/>
    <mergeCell ref="C8:E8"/>
    <mergeCell ref="B21:E21"/>
    <mergeCell ref="B22:E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2544-BEFB-4B15-9DA2-07853122E8DB}">
  <dimension ref="A2:F19"/>
  <sheetViews>
    <sheetView workbookViewId="0">
      <selection activeCell="N26" sqref="N26"/>
    </sheetView>
  </sheetViews>
  <sheetFormatPr defaultRowHeight="15" x14ac:dyDescent="0.25"/>
  <cols>
    <col min="1" max="1" width="22.140625" customWidth="1"/>
    <col min="2" max="2" width="24" customWidth="1"/>
    <col min="3" max="3" width="19.5703125" customWidth="1"/>
  </cols>
  <sheetData>
    <row r="2" spans="1:6" ht="15.75" x14ac:dyDescent="0.25">
      <c r="A2" s="1" t="s">
        <v>163</v>
      </c>
      <c r="B2" s="1"/>
      <c r="C2" s="1"/>
      <c r="D2" s="1"/>
      <c r="E2" s="1"/>
      <c r="F2" s="1"/>
    </row>
    <row r="3" spans="1:6" ht="15.75" x14ac:dyDescent="0.25">
      <c r="A3" s="2"/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1" t="s">
        <v>164</v>
      </c>
      <c r="B5" s="1"/>
      <c r="C5" s="1"/>
      <c r="D5" s="1"/>
      <c r="E5" s="1"/>
      <c r="F5" s="255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2"/>
      <c r="B7" s="2"/>
      <c r="C7" s="2"/>
      <c r="D7" s="2"/>
      <c r="E7" s="2"/>
      <c r="F7" s="2"/>
    </row>
    <row r="8" spans="1:6" ht="15.75" x14ac:dyDescent="0.25">
      <c r="A8" s="2"/>
      <c r="B8" s="2"/>
      <c r="C8" s="2"/>
      <c r="D8" s="2" t="s">
        <v>165</v>
      </c>
      <c r="E8" s="2"/>
      <c r="F8" s="2"/>
    </row>
    <row r="9" spans="1:6" ht="16.5" thickBot="1" x14ac:dyDescent="0.3">
      <c r="A9" s="2"/>
      <c r="B9" s="2"/>
      <c r="C9" s="2"/>
      <c r="D9" s="2"/>
      <c r="E9" s="2"/>
      <c r="F9" s="2"/>
    </row>
    <row r="10" spans="1:6" ht="16.5" thickBot="1" x14ac:dyDescent="0.3">
      <c r="A10" s="2"/>
      <c r="B10" s="256" t="s">
        <v>6</v>
      </c>
      <c r="C10" s="257" t="s">
        <v>166</v>
      </c>
      <c r="D10" s="2"/>
      <c r="E10" s="2"/>
      <c r="F10" s="2"/>
    </row>
    <row r="11" spans="1:6" ht="15.75" x14ac:dyDescent="0.25">
      <c r="A11" s="2"/>
      <c r="B11" s="258" t="s">
        <v>167</v>
      </c>
      <c r="C11" s="259">
        <v>18000</v>
      </c>
      <c r="D11" s="2"/>
      <c r="E11" s="2"/>
      <c r="F11" s="2"/>
    </row>
    <row r="12" spans="1:6" ht="15.75" x14ac:dyDescent="0.25">
      <c r="A12" s="2"/>
      <c r="B12" s="234" t="s">
        <v>168</v>
      </c>
      <c r="C12" s="239">
        <v>900</v>
      </c>
      <c r="D12" s="2"/>
      <c r="E12" s="2"/>
      <c r="F12" s="2"/>
    </row>
    <row r="13" spans="1:6" ht="15.75" x14ac:dyDescent="0.25">
      <c r="A13" s="2"/>
      <c r="B13" s="234" t="s">
        <v>169</v>
      </c>
      <c r="C13" s="239">
        <v>500</v>
      </c>
      <c r="D13" s="2"/>
      <c r="E13" s="2"/>
      <c r="F13" s="2"/>
    </row>
    <row r="14" spans="1:6" ht="15.75" x14ac:dyDescent="0.25">
      <c r="A14" s="191"/>
      <c r="B14" s="234" t="s">
        <v>170</v>
      </c>
      <c r="C14" s="239">
        <v>100</v>
      </c>
      <c r="D14" s="191"/>
      <c r="E14" s="191"/>
      <c r="F14" s="191"/>
    </row>
    <row r="15" spans="1:6" ht="15.75" x14ac:dyDescent="0.25">
      <c r="A15" s="2"/>
      <c r="B15" s="234"/>
      <c r="C15" s="239"/>
      <c r="D15" s="2"/>
      <c r="E15" s="2"/>
      <c r="F15" s="2"/>
    </row>
    <row r="16" spans="1:6" ht="16.5" thickBot="1" x14ac:dyDescent="0.3">
      <c r="A16" s="2"/>
      <c r="B16" s="260"/>
      <c r="C16" s="261"/>
      <c r="D16" s="2"/>
      <c r="E16" s="2"/>
      <c r="F16" s="2"/>
    </row>
    <row r="17" spans="1:6" ht="16.5" thickBot="1" x14ac:dyDescent="0.3">
      <c r="A17" s="191"/>
      <c r="B17" s="152" t="s">
        <v>171</v>
      </c>
      <c r="C17" s="262">
        <f>SUM(C11:C16)</f>
        <v>19500</v>
      </c>
      <c r="D17" s="191"/>
      <c r="E17" s="191"/>
      <c r="F17" s="191"/>
    </row>
    <row r="18" spans="1:6" ht="15.75" x14ac:dyDescent="0.25">
      <c r="A18" s="2"/>
      <c r="B18" s="263"/>
      <c r="C18" s="263"/>
      <c r="D18" s="2"/>
      <c r="E18" s="2"/>
      <c r="F18" s="2"/>
    </row>
    <row r="19" spans="1:6" ht="15.75" x14ac:dyDescent="0.25">
      <c r="A19" s="2"/>
      <c r="B19" s="2"/>
      <c r="C19" s="2"/>
      <c r="D19" s="2"/>
      <c r="E19" s="2"/>
      <c r="F19" s="2"/>
    </row>
  </sheetData>
  <mergeCells count="2">
    <mergeCell ref="A2:F2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2328-537C-48CB-A0AC-02779A7F0E16}">
  <dimension ref="A1:K14"/>
  <sheetViews>
    <sheetView workbookViewId="0">
      <selection sqref="A1:K1"/>
    </sheetView>
  </sheetViews>
  <sheetFormatPr defaultRowHeight="15" x14ac:dyDescent="0.25"/>
  <sheetData>
    <row r="1" spans="1:11" ht="15.75" x14ac:dyDescent="0.25">
      <c r="A1" s="1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1" t="s">
        <v>172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 t="s">
        <v>173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2"/>
      <c r="B5" s="2"/>
      <c r="C5" s="1" t="s">
        <v>174</v>
      </c>
      <c r="D5" s="1"/>
      <c r="E5" s="1"/>
      <c r="F5" s="1"/>
      <c r="G5" s="2"/>
      <c r="H5" s="2"/>
      <c r="I5" s="2"/>
      <c r="J5" s="2"/>
      <c r="K5" s="2"/>
    </row>
    <row r="6" spans="1:11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2"/>
      <c r="B7" s="2"/>
      <c r="C7" s="2"/>
      <c r="D7" s="2"/>
      <c r="E7" s="2"/>
      <c r="F7" s="2"/>
      <c r="G7" s="2"/>
      <c r="H7" s="2"/>
      <c r="I7" s="2"/>
      <c r="J7" s="2" t="s">
        <v>165</v>
      </c>
      <c r="K7" s="2"/>
    </row>
    <row r="8" spans="1:11" ht="16.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6.5" thickBot="1" x14ac:dyDescent="0.3">
      <c r="A9" s="264" t="s">
        <v>175</v>
      </c>
      <c r="B9" s="265"/>
      <c r="C9" s="265"/>
      <c r="D9" s="265"/>
      <c r="E9" s="265"/>
      <c r="F9" s="265"/>
      <c r="G9" s="266"/>
      <c r="H9" s="257" t="s">
        <v>7</v>
      </c>
      <c r="I9" s="257" t="s">
        <v>8</v>
      </c>
      <c r="J9" s="257" t="s">
        <v>8</v>
      </c>
      <c r="K9" s="191"/>
    </row>
    <row r="10" spans="1:11" ht="15.75" x14ac:dyDescent="0.25">
      <c r="A10" s="267"/>
      <c r="B10" s="268" t="s">
        <v>176</v>
      </c>
      <c r="C10" s="268"/>
      <c r="D10" s="268"/>
      <c r="E10" s="268"/>
      <c r="F10" s="268"/>
      <c r="G10" s="269"/>
      <c r="H10" s="270">
        <v>150</v>
      </c>
      <c r="I10" s="269">
        <v>0</v>
      </c>
      <c r="J10" s="270">
        <v>150</v>
      </c>
      <c r="K10" s="2"/>
    </row>
    <row r="11" spans="1:11" ht="15.75" x14ac:dyDescent="0.25">
      <c r="A11" s="271"/>
      <c r="B11" s="272" t="s">
        <v>25</v>
      </c>
      <c r="C11" s="273"/>
      <c r="D11" s="273"/>
      <c r="E11" s="273"/>
      <c r="F11" s="273"/>
      <c r="G11" s="274"/>
      <c r="H11" s="275">
        <v>2695</v>
      </c>
      <c r="I11" s="274">
        <v>1813</v>
      </c>
      <c r="J11" s="275">
        <v>4508</v>
      </c>
      <c r="K11" s="2"/>
    </row>
    <row r="12" spans="1:11" ht="16.5" thickBot="1" x14ac:dyDescent="0.3">
      <c r="A12" s="276"/>
      <c r="B12" s="277"/>
      <c r="C12" s="277"/>
      <c r="D12" s="277"/>
      <c r="E12" s="277"/>
      <c r="F12" s="277"/>
      <c r="G12" s="278"/>
      <c r="H12" s="279"/>
      <c r="I12" s="278"/>
      <c r="J12" s="279"/>
      <c r="K12" s="2"/>
    </row>
    <row r="13" spans="1:11" ht="16.5" thickBot="1" x14ac:dyDescent="0.3">
      <c r="A13" s="264" t="s">
        <v>96</v>
      </c>
      <c r="B13" s="265"/>
      <c r="C13" s="265"/>
      <c r="D13" s="265"/>
      <c r="E13" s="265"/>
      <c r="F13" s="265"/>
      <c r="G13" s="266"/>
      <c r="H13" s="280">
        <f>SUM(H10:H12)</f>
        <v>2845</v>
      </c>
      <c r="I13" s="280">
        <f>SUM(I10:I12)</f>
        <v>1813</v>
      </c>
      <c r="J13" s="280">
        <f>SUM(J10:J12)</f>
        <v>4658</v>
      </c>
      <c r="K13" s="191"/>
    </row>
    <row r="14" spans="1:11" ht="15.75" x14ac:dyDescent="0.25">
      <c r="A14" s="263"/>
      <c r="B14" s="263"/>
      <c r="C14" s="263"/>
      <c r="D14" s="263"/>
      <c r="E14" s="263"/>
      <c r="F14" s="263"/>
      <c r="G14" s="263"/>
      <c r="H14" s="263"/>
      <c r="I14" s="263"/>
      <c r="J14" s="263"/>
      <c r="K14" s="2"/>
    </row>
  </sheetData>
  <mergeCells count="4">
    <mergeCell ref="A1:K1"/>
    <mergeCell ref="A3:K3"/>
    <mergeCell ref="A4:K4"/>
    <mergeCell ref="C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EEE4-74F3-4973-9168-458BB58AF4DA}">
  <dimension ref="A1:H21"/>
  <sheetViews>
    <sheetView workbookViewId="0">
      <selection activeCell="I32" sqref="I32"/>
    </sheetView>
  </sheetViews>
  <sheetFormatPr defaultRowHeight="15" x14ac:dyDescent="0.25"/>
  <sheetData>
    <row r="1" spans="1:8" ht="15.75" x14ac:dyDescent="0.25">
      <c r="D1" s="191" t="s">
        <v>178</v>
      </c>
    </row>
    <row r="3" spans="1:8" ht="15.75" x14ac:dyDescent="0.25">
      <c r="B3" s="191"/>
      <c r="C3" s="191" t="s">
        <v>179</v>
      </c>
    </row>
    <row r="4" spans="1:8" ht="15.75" x14ac:dyDescent="0.25">
      <c r="B4" s="191" t="s">
        <v>180</v>
      </c>
    </row>
    <row r="5" spans="1:8" ht="15.75" x14ac:dyDescent="0.25">
      <c r="C5" s="191" t="s">
        <v>181</v>
      </c>
    </row>
    <row r="7" spans="1:8" ht="15.75" thickBot="1" x14ac:dyDescent="0.3">
      <c r="H7" s="193" t="s">
        <v>49</v>
      </c>
    </row>
    <row r="8" spans="1:8" ht="15.75" x14ac:dyDescent="0.25">
      <c r="A8" s="281" t="s">
        <v>102</v>
      </c>
      <c r="B8" s="282"/>
      <c r="C8" s="282"/>
      <c r="D8" s="282"/>
      <c r="E8" s="282"/>
      <c r="F8" s="283" t="s">
        <v>182</v>
      </c>
    </row>
    <row r="9" spans="1:8" x14ac:dyDescent="0.25">
      <c r="A9" s="284" t="s">
        <v>183</v>
      </c>
      <c r="B9" s="285"/>
      <c r="C9" s="285"/>
      <c r="D9" s="285"/>
      <c r="E9" s="285"/>
      <c r="F9" s="286">
        <f>SUM(F10)</f>
        <v>15000</v>
      </c>
    </row>
    <row r="10" spans="1:8" x14ac:dyDescent="0.25">
      <c r="A10" s="287" t="s">
        <v>184</v>
      </c>
      <c r="B10" s="288"/>
      <c r="C10" s="288"/>
      <c r="D10" s="288"/>
      <c r="E10" s="288"/>
      <c r="F10" s="289">
        <v>15000</v>
      </c>
    </row>
    <row r="11" spans="1:8" x14ac:dyDescent="0.25">
      <c r="A11" s="287"/>
      <c r="B11" s="288"/>
      <c r="C11" s="288"/>
      <c r="D11" s="288"/>
      <c r="E11" s="288"/>
      <c r="F11" s="289"/>
    </row>
    <row r="12" spans="1:8" x14ac:dyDescent="0.25">
      <c r="A12" s="284" t="s">
        <v>185</v>
      </c>
      <c r="B12" s="288"/>
      <c r="C12" s="288"/>
      <c r="D12" s="288"/>
      <c r="E12" s="288"/>
      <c r="F12" s="286">
        <v>0</v>
      </c>
    </row>
    <row r="13" spans="1:8" x14ac:dyDescent="0.25">
      <c r="A13" s="287"/>
      <c r="B13" s="288"/>
      <c r="C13" s="288"/>
      <c r="D13" s="288"/>
      <c r="E13" s="288"/>
      <c r="F13" s="286"/>
    </row>
    <row r="14" spans="1:8" x14ac:dyDescent="0.25">
      <c r="A14" s="284" t="s">
        <v>186</v>
      </c>
      <c r="B14" s="288"/>
      <c r="C14" s="288"/>
      <c r="D14" s="288"/>
      <c r="E14" s="288"/>
      <c r="F14" s="286">
        <v>0</v>
      </c>
    </row>
    <row r="15" spans="1:8" x14ac:dyDescent="0.25">
      <c r="A15" s="290"/>
      <c r="B15" s="291"/>
      <c r="C15" s="291"/>
      <c r="D15" s="291"/>
      <c r="E15" s="291"/>
      <c r="F15" s="292"/>
    </row>
    <row r="16" spans="1:8" ht="16.5" thickBot="1" x14ac:dyDescent="0.3">
      <c r="A16" s="293" t="s">
        <v>187</v>
      </c>
      <c r="B16" s="277"/>
      <c r="C16" s="277"/>
      <c r="D16" s="277"/>
      <c r="E16" s="277"/>
      <c r="F16" s="294">
        <f>SUM(F9,F12,F14)</f>
        <v>15000</v>
      </c>
    </row>
    <row r="21" spans="4:4" x14ac:dyDescent="0.25">
      <c r="D21" s="2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1. melléklet</vt:lpstr>
      <vt:lpstr>2. melléklet</vt:lpstr>
      <vt:lpstr>2.1 melléklet</vt:lpstr>
      <vt:lpstr>3. melléklet</vt:lpstr>
      <vt:lpstr>3.1 melléklet</vt:lpstr>
      <vt:lpstr>4. melléklet</vt:lpstr>
      <vt:lpstr>5. melléklet</vt:lpstr>
      <vt:lpstr>6.melléklet</vt:lpstr>
      <vt:lpstr>6.1 melléklet</vt:lpstr>
      <vt:lpstr>7. melléklet</vt:lpstr>
      <vt:lpstr>7.1 melléklet</vt:lpstr>
      <vt:lpstr>8. melléklet</vt:lpstr>
      <vt:lpstr>9. melléklet</vt:lpstr>
      <vt:lpstr>10. melléklet</vt:lpstr>
      <vt:lpstr>11. melléklet</vt:lpstr>
      <vt:lpstr>12.melléklet</vt:lpstr>
      <vt:lpstr>12.1 melléklet</vt:lpstr>
      <vt:lpstr>13. melléklet</vt:lpstr>
      <vt:lpstr>14. melléklet</vt:lpstr>
      <vt:lpstr>14.1 melléklet</vt:lpstr>
      <vt:lpstr>15. melléklet</vt:lpstr>
      <vt:lpstr>16. melléklet</vt:lpstr>
      <vt:lpstr>17.melléklet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2019-01-03T09:25:39Z</dcterms:created>
  <dcterms:modified xsi:type="dcterms:W3CDTF">2019-01-03T10:21:53Z</dcterms:modified>
</cp:coreProperties>
</file>