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G3" i="1"/>
  <c r="G2"/>
  <c r="G13" l="1"/>
  <c r="G10"/>
  <c r="G9"/>
  <c r="G6"/>
  <c r="G5"/>
  <c r="G4"/>
  <c r="C13" l="1"/>
  <c r="C9"/>
  <c r="C4"/>
  <c r="C3"/>
  <c r="C2"/>
  <c r="G11" l="1"/>
  <c r="G14" l="1"/>
  <c r="C14"/>
  <c r="C12" l="1"/>
  <c r="C7" l="1"/>
  <c r="C15" s="1"/>
  <c r="G7" l="1"/>
  <c r="G15" s="1"/>
</calcChain>
</file>

<file path=xl/sharedStrings.xml><?xml version="1.0" encoding="utf-8"?>
<sst xmlns="http://schemas.openxmlformats.org/spreadsheetml/2006/main" count="40" uniqueCount="36">
  <si>
    <t>B1</t>
  </si>
  <si>
    <t>B2</t>
  </si>
  <si>
    <t>B3</t>
  </si>
  <si>
    <t>B4</t>
  </si>
  <si>
    <t>B5</t>
  </si>
  <si>
    <t>Bevételek</t>
  </si>
  <si>
    <t>Működési célú támogatások ÁH-on belülről</t>
  </si>
  <si>
    <t>Közhatalmi bevételek</t>
  </si>
  <si>
    <t>Működési bevétel</t>
  </si>
  <si>
    <t>K1</t>
  </si>
  <si>
    <t>K2</t>
  </si>
  <si>
    <t>K3</t>
  </si>
  <si>
    <t>K4</t>
  </si>
  <si>
    <t>K5</t>
  </si>
  <si>
    <t>Személyi juttatások</t>
  </si>
  <si>
    <t>Munkaadókat terhelő járulékok</t>
  </si>
  <si>
    <t>Dologi kiadások</t>
  </si>
  <si>
    <t xml:space="preserve">Ellátottak pénzbeli juttatásai </t>
  </si>
  <si>
    <t>Egyéb működési célú kiadások</t>
  </si>
  <si>
    <t>Kiadások</t>
  </si>
  <si>
    <t>Működési bevételek összesen</t>
  </si>
  <si>
    <t>Működési kiadások</t>
  </si>
  <si>
    <t>Felhalmozási célú támogatások ÁH-on belülről</t>
  </si>
  <si>
    <t>Felhalmozási bevételek</t>
  </si>
  <si>
    <t>B7</t>
  </si>
  <si>
    <t>Felhalmozási célú átvett pénzeszközök</t>
  </si>
  <si>
    <t>K6</t>
  </si>
  <si>
    <t>Beruházások</t>
  </si>
  <si>
    <t>K7</t>
  </si>
  <si>
    <t>Felújítások</t>
  </si>
  <si>
    <t>Felhalmozási kiadások</t>
  </si>
  <si>
    <t>B8</t>
  </si>
  <si>
    <t>Finanszírozási bevételek</t>
  </si>
  <si>
    <t>K9</t>
  </si>
  <si>
    <t>Finanszírozási kiadások</t>
  </si>
  <si>
    <t>Mindösszesen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</si>
</sst>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5" xfId="0" applyBorder="1"/>
    <xf numFmtId="164" fontId="0" fillId="0" borderId="6" xfId="1" applyNumberFormat="1" applyFont="1" applyBorder="1"/>
    <xf numFmtId="3" fontId="0" fillId="0" borderId="6" xfId="0" applyNumberFormat="1" applyBorder="1"/>
    <xf numFmtId="3" fontId="2" fillId="0" borderId="6" xfId="0" applyNumberFormat="1" applyFont="1" applyBorder="1"/>
    <xf numFmtId="0" fontId="0" fillId="0" borderId="7" xfId="0" applyBorder="1"/>
    <xf numFmtId="0" fontId="0" fillId="0" borderId="2" xfId="0" applyBorder="1"/>
    <xf numFmtId="164" fontId="0" fillId="0" borderId="4" xfId="1" applyNumberFormat="1" applyFont="1" applyBorder="1"/>
    <xf numFmtId="0" fontId="2" fillId="0" borderId="7" xfId="0" applyFont="1" applyBorder="1"/>
    <xf numFmtId="164" fontId="2" fillId="0" borderId="9" xfId="0" applyNumberFormat="1" applyFont="1" applyBorder="1"/>
    <xf numFmtId="0" fontId="0" fillId="0" borderId="3" xfId="0" applyBorder="1"/>
    <xf numFmtId="0" fontId="2" fillId="0" borderId="8" xfId="0" applyFont="1" applyBorder="1"/>
    <xf numFmtId="3" fontId="0" fillId="0" borderId="4" xfId="0" applyNumberFormat="1" applyBorder="1"/>
    <xf numFmtId="3" fontId="2" fillId="0" borderId="9" xfId="0" applyNumberFormat="1" applyFont="1" applyBorder="1"/>
    <xf numFmtId="164" fontId="2" fillId="2" borderId="10" xfId="0" applyNumberFormat="1" applyFont="1" applyFill="1" applyBorder="1"/>
    <xf numFmtId="3" fontId="0" fillId="0" borderId="6" xfId="0" applyNumberFormat="1" applyFont="1" applyBorder="1"/>
    <xf numFmtId="0" fontId="2" fillId="0" borderId="26" xfId="0" applyFont="1" applyBorder="1"/>
    <xf numFmtId="0" fontId="2" fillId="0" borderId="27" xfId="0" applyFont="1" applyBorder="1"/>
    <xf numFmtId="3" fontId="2" fillId="0" borderId="21" xfId="0" applyNumberFormat="1" applyFont="1" applyBorder="1"/>
    <xf numFmtId="164" fontId="2" fillId="2" borderId="28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%20&#233;vi%20bev&#233;telek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%20&#233;vi%20kiad&#225;sok_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"/>
      <sheetName val="Hivatal"/>
      <sheetName val="Gondozási Központ"/>
    </sheetNames>
    <sheetDataSet>
      <sheetData sheetId="0">
        <row r="14">
          <cell r="C14">
            <v>198490505</v>
          </cell>
        </row>
        <row r="18">
          <cell r="C18">
            <v>71121119</v>
          </cell>
        </row>
        <row r="29">
          <cell r="C29">
            <v>33222970</v>
          </cell>
        </row>
        <row r="40">
          <cell r="C40">
            <v>10147797</v>
          </cell>
        </row>
        <row r="48">
          <cell r="C48">
            <v>273077534</v>
          </cell>
        </row>
      </sheetData>
      <sheetData sheetId="1">
        <row r="20">
          <cell r="C20">
            <v>32871800</v>
          </cell>
        </row>
      </sheetData>
      <sheetData sheetId="2">
        <row r="15">
          <cell r="C15">
            <v>9525000</v>
          </cell>
        </row>
        <row r="18">
          <cell r="C18">
            <v>28911085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ondozási Központ"/>
      <sheetName val="Hivatal"/>
      <sheetName val="Önkormányzat"/>
    </sheetNames>
    <sheetDataSet>
      <sheetData sheetId="0">
        <row r="8">
          <cell r="C8">
            <v>19903656</v>
          </cell>
        </row>
        <row r="9">
          <cell r="C9">
            <v>3816876</v>
          </cell>
        </row>
        <row r="28">
          <cell r="C28">
            <v>14715553</v>
          </cell>
        </row>
      </sheetData>
      <sheetData sheetId="1">
        <row r="14">
          <cell r="C14">
            <v>22350377</v>
          </cell>
        </row>
        <row r="15">
          <cell r="C15">
            <v>4064275</v>
          </cell>
        </row>
        <row r="33">
          <cell r="C33">
            <v>6457148</v>
          </cell>
        </row>
      </sheetData>
      <sheetData sheetId="2">
        <row r="12">
          <cell r="C12">
            <v>91569354</v>
          </cell>
        </row>
        <row r="13">
          <cell r="C13">
            <v>14223020</v>
          </cell>
        </row>
        <row r="37">
          <cell r="C37">
            <v>120609897</v>
          </cell>
        </row>
        <row r="44">
          <cell r="C44">
            <v>10000000</v>
          </cell>
        </row>
        <row r="59">
          <cell r="C59">
            <v>47756292</v>
          </cell>
        </row>
        <row r="66">
          <cell r="C66">
            <v>195353200</v>
          </cell>
        </row>
        <row r="69">
          <cell r="C69">
            <v>37284015</v>
          </cell>
        </row>
        <row r="75">
          <cell r="C75">
            <v>69264147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view="pageLayout" workbookViewId="0">
      <selection activeCell="G4" sqref="G4"/>
    </sheetView>
  </sheetViews>
  <sheetFormatPr defaultRowHeight="15"/>
  <cols>
    <col min="1" max="1" width="3.140625" bestFit="1" customWidth="1"/>
    <col min="2" max="2" width="43" bestFit="1" customWidth="1"/>
    <col min="3" max="3" width="14.5703125" bestFit="1" customWidth="1"/>
    <col min="6" max="6" width="29.28515625" bestFit="1" customWidth="1"/>
    <col min="7" max="7" width="14.5703125" bestFit="1" customWidth="1"/>
  </cols>
  <sheetData>
    <row r="1" spans="1:7" ht="15.75" thickBot="1">
      <c r="A1" s="22" t="s">
        <v>5</v>
      </c>
      <c r="B1" s="23"/>
      <c r="C1" s="24"/>
      <c r="D1" s="31"/>
      <c r="E1" s="22" t="s">
        <v>19</v>
      </c>
      <c r="F1" s="23"/>
      <c r="G1" s="24"/>
    </row>
    <row r="2" spans="1:7">
      <c r="A2" s="8" t="s">
        <v>0</v>
      </c>
      <c r="B2" s="12" t="s">
        <v>6</v>
      </c>
      <c r="C2" s="9">
        <f>SUM([1]Önkormányzat!$C$14)</f>
        <v>198490505</v>
      </c>
      <c r="D2" s="32"/>
      <c r="E2" s="8" t="s">
        <v>9</v>
      </c>
      <c r="F2" s="12" t="s">
        <v>14</v>
      </c>
      <c r="G2" s="9">
        <f>SUM([2]Önkormányzat!$C$12,[2]Hivatal!$C$14,'[2]Gondozási Központ'!$C$8)</f>
        <v>133823387</v>
      </c>
    </row>
    <row r="3" spans="1:7">
      <c r="A3" s="3" t="s">
        <v>2</v>
      </c>
      <c r="B3" s="1" t="s">
        <v>7</v>
      </c>
      <c r="C3" s="4">
        <f>SUM([1]Önkormányzat!$C$29)</f>
        <v>33222970</v>
      </c>
      <c r="D3" s="32"/>
      <c r="E3" s="3" t="s">
        <v>10</v>
      </c>
      <c r="F3" s="1" t="s">
        <v>15</v>
      </c>
      <c r="G3" s="4">
        <f>SUM([2]Önkormányzat!$C$13,[2]Hivatal!$C$15,'[2]Gondozási Központ'!$C$9)</f>
        <v>22104171</v>
      </c>
    </row>
    <row r="4" spans="1:7">
      <c r="A4" s="3" t="s">
        <v>3</v>
      </c>
      <c r="B4" s="1" t="s">
        <v>8</v>
      </c>
      <c r="C4" s="4">
        <f>SUM([1]Önkormányzat!$C$40,'[1]Gondozási Központ'!$C$15)</f>
        <v>19672797</v>
      </c>
      <c r="D4" s="32"/>
      <c r="E4" s="3" t="s">
        <v>11</v>
      </c>
      <c r="F4" s="1" t="s">
        <v>16</v>
      </c>
      <c r="G4" s="4">
        <f>SUM('[2]Gondozási Központ'!$C$28,[2]Hivatal!$C$33,[2]Önkormányzat!$C$37)</f>
        <v>141782598</v>
      </c>
    </row>
    <row r="5" spans="1:7">
      <c r="A5" s="27"/>
      <c r="B5" s="25"/>
      <c r="C5" s="26"/>
      <c r="D5" s="32"/>
      <c r="E5" s="3" t="s">
        <v>12</v>
      </c>
      <c r="F5" s="1" t="s">
        <v>17</v>
      </c>
      <c r="G5" s="4">
        <f>SUM([2]Önkormányzat!$C$44)</f>
        <v>10000000</v>
      </c>
    </row>
    <row r="6" spans="1:7">
      <c r="A6" s="27"/>
      <c r="B6" s="25"/>
      <c r="C6" s="26"/>
      <c r="D6" s="32"/>
      <c r="E6" s="3" t="s">
        <v>13</v>
      </c>
      <c r="F6" s="1" t="s">
        <v>18</v>
      </c>
      <c r="G6" s="4">
        <f>SUM([2]Önkormányzat!$C$59)</f>
        <v>47756292</v>
      </c>
    </row>
    <row r="7" spans="1:7" ht="15.75" thickBot="1">
      <c r="A7" s="7"/>
      <c r="B7" s="13" t="s">
        <v>20</v>
      </c>
      <c r="C7" s="11">
        <f>SUM(C2:C4)</f>
        <v>251386272</v>
      </c>
      <c r="D7" s="32"/>
      <c r="E7" s="10"/>
      <c r="F7" s="13" t="s">
        <v>21</v>
      </c>
      <c r="G7" s="11">
        <f>SUM(G2:G6)</f>
        <v>355466448</v>
      </c>
    </row>
    <row r="8" spans="1:7" ht="15.75" thickBot="1">
      <c r="A8" s="28"/>
      <c r="B8" s="29"/>
      <c r="C8" s="30"/>
      <c r="D8" s="32"/>
      <c r="E8" s="28"/>
      <c r="F8" s="29"/>
      <c r="G8" s="30"/>
    </row>
    <row r="9" spans="1:7">
      <c r="A9" s="8" t="s">
        <v>1</v>
      </c>
      <c r="B9" s="12" t="s">
        <v>22</v>
      </c>
      <c r="C9" s="14">
        <f>SUM([1]Önkormányzat!$C$18)</f>
        <v>71121119</v>
      </c>
      <c r="D9" s="32"/>
      <c r="E9" s="8" t="s">
        <v>26</v>
      </c>
      <c r="F9" s="12" t="s">
        <v>27</v>
      </c>
      <c r="G9" s="14">
        <f>SUM([2]Önkormányzat!$C$66)</f>
        <v>195353200</v>
      </c>
    </row>
    <row r="10" spans="1:7">
      <c r="A10" s="3" t="s">
        <v>4</v>
      </c>
      <c r="B10" s="1" t="s">
        <v>23</v>
      </c>
      <c r="C10" s="36"/>
      <c r="D10" s="32"/>
      <c r="E10" s="3" t="s">
        <v>28</v>
      </c>
      <c r="F10" s="1" t="s">
        <v>29</v>
      </c>
      <c r="G10" s="5">
        <f>SUM([2]Önkormányzat!$C$69)</f>
        <v>37284015</v>
      </c>
    </row>
    <row r="11" spans="1:7">
      <c r="A11" s="3" t="s">
        <v>24</v>
      </c>
      <c r="B11" s="1" t="s">
        <v>25</v>
      </c>
      <c r="C11" s="37"/>
      <c r="D11" s="32"/>
      <c r="E11" s="3"/>
      <c r="F11" s="2" t="s">
        <v>30</v>
      </c>
      <c r="G11" s="6">
        <f>SUM(G9:G10)</f>
        <v>232637215</v>
      </c>
    </row>
    <row r="12" spans="1:7">
      <c r="A12" s="3"/>
      <c r="B12" s="2" t="s">
        <v>23</v>
      </c>
      <c r="C12" s="6">
        <f>SUM(C9)</f>
        <v>71121119</v>
      </c>
      <c r="D12" s="32"/>
      <c r="E12" s="38"/>
      <c r="F12" s="39"/>
      <c r="G12" s="40"/>
    </row>
    <row r="13" spans="1:7">
      <c r="A13" s="3" t="s">
        <v>31</v>
      </c>
      <c r="B13" s="1" t="s">
        <v>32</v>
      </c>
      <c r="C13" s="5">
        <f>SUM([1]Önkormányzat!$C$48,[1]Hivatal!$C$20,'[1]Gondozási Központ'!$C$18)</f>
        <v>334860419</v>
      </c>
      <c r="D13" s="32"/>
      <c r="E13" s="3" t="s">
        <v>33</v>
      </c>
      <c r="F13" s="1" t="s">
        <v>34</v>
      </c>
      <c r="G13" s="17">
        <f>SUM([2]Önkormányzat!$C$75)</f>
        <v>69264147</v>
      </c>
    </row>
    <row r="14" spans="1:7" ht="15.75" thickBot="1">
      <c r="A14" s="7"/>
      <c r="B14" s="13" t="s">
        <v>32</v>
      </c>
      <c r="C14" s="15">
        <f>SUM(C13)</f>
        <v>334860419</v>
      </c>
      <c r="D14" s="32"/>
      <c r="E14" s="18"/>
      <c r="F14" s="19" t="s">
        <v>34</v>
      </c>
      <c r="G14" s="20">
        <f>SUM(G13)</f>
        <v>69264147</v>
      </c>
    </row>
    <row r="15" spans="1:7" ht="15.75" thickBot="1">
      <c r="A15" s="34" t="s">
        <v>35</v>
      </c>
      <c r="B15" s="35"/>
      <c r="C15" s="16">
        <f>SUM(C7,C12,C14)</f>
        <v>657367810</v>
      </c>
      <c r="D15" s="33"/>
      <c r="E15" s="34" t="s">
        <v>35</v>
      </c>
      <c r="F15" s="35"/>
      <c r="G15" s="21">
        <f>SUM(G7,G11,G14)</f>
        <v>657367810</v>
      </c>
    </row>
  </sheetData>
  <mergeCells count="11">
    <mergeCell ref="A1:C1"/>
    <mergeCell ref="E1:G1"/>
    <mergeCell ref="B5:C6"/>
    <mergeCell ref="A5:A6"/>
    <mergeCell ref="A8:C8"/>
    <mergeCell ref="E8:G8"/>
    <mergeCell ref="D1:D15"/>
    <mergeCell ref="A15:B15"/>
    <mergeCell ref="E15:F15"/>
    <mergeCell ref="C10:C11"/>
    <mergeCell ref="E12:G12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&amp;C&amp;"-,Félkövér dőlt"5. számú melléklet
Működési-felhalmozási mérleg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2019-03-04T09:59:25Z</dcterms:modified>
</cp:coreProperties>
</file>