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<sst xmlns="http://schemas.openxmlformats.org/spreadsheetml/2006/main" count="326" uniqueCount="218">
  <si>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</si>
  <si>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</si>
  <si>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</si>
  <si>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</si>
  <si>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</si>
  <si>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</si>
  <si>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</si>
  <si>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</si>
  <si>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      - Egyéb</t>
  </si>
  <si>
    <t xml:space="preserve">        Felhalmozási célú átvett pénzeszköz</t>
  </si>
  <si>
    <t xml:space="preserve">  Átvett pénzeszközök összesen:</t>
  </si>
  <si>
    <t xml:space="preserve">    - lakbérek és egyéb bérl.díjak</t>
  </si>
  <si>
    <t xml:space="preserve">    - piaci-vásári bevételek</t>
  </si>
  <si>
    <t xml:space="preserve">    - szemétszállítási bevételek</t>
  </si>
  <si>
    <t xml:space="preserve">     Művelődési ház és könyvtár összesen:</t>
  </si>
  <si>
    <t>adatok ezer Ft-ban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</si>
  <si>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</si>
  <si>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</si>
  <si>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</si>
  <si>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</si>
  <si>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</si>
  <si>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</si>
  <si>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     - személyi juttatások</t>
  </si>
  <si>
    <t xml:space="preserve">              - járulékok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</si>
  <si>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</si>
  <si>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</si>
  <si>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</si>
  <si>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</si>
  <si>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</si>
  <si>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>II. Vízgazdálk.művek és Műszaki Ellátó Szolgálat</t>
  </si>
  <si>
    <t xml:space="preserve">          Beruházások összesen</t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</si>
  <si>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</si>
  <si>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r>
      <t xml:space="preserve">           </t>
    </r>
    <r>
      <rPr>
        <b/>
        <sz val="10"/>
        <rFont val="Arial"/>
        <family val="2"/>
      </rPr>
      <t>Felújítások összesen:</t>
    </r>
  </si>
  <si>
    <t xml:space="preserve">     2. Könyvtár /1 fő/</t>
  </si>
  <si>
    <t xml:space="preserve">          - Hivatali tárgyi eszk.besz.</t>
  </si>
  <si>
    <t>6.       Pénzmaradvány</t>
  </si>
  <si>
    <t xml:space="preserve">    - egyéb</t>
  </si>
  <si>
    <t>5.      Hitelfelvétel, kölcsöntörlesztés</t>
  </si>
  <si>
    <t xml:space="preserve">   Összesen:</t>
  </si>
  <si>
    <t xml:space="preserve">      - intézményfinanszírozás</t>
  </si>
  <si>
    <t xml:space="preserve">      Működési bevételek összesen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</si>
  <si>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</si>
  <si>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</si>
  <si>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</si>
  <si>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 7.   Tartalékok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</si>
  <si>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</si>
  <si>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</si>
  <si>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</si>
  <si>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költségvetési szervenként, feladatonként és kiemelt előirányzatonként</t>
  </si>
  <si>
    <t xml:space="preserve">     1. Művelődési ház /2 fő/</t>
  </si>
  <si>
    <t xml:space="preserve">     Vízgazd.Műv.és Műsz.Ell.Szolg össz:</t>
  </si>
  <si>
    <t xml:space="preserve">költségvetési szervenként, szakfeladatonként és kiemelt előirányzatonként 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</si>
  <si>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</si>
  <si>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</si>
  <si>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</si>
  <si>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</si>
  <si>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Működési kiadások összesen                   </t>
  </si>
  <si>
    <t xml:space="preserve">          Beruházások:  </t>
  </si>
  <si>
    <t xml:space="preserve">           Működési kiadások összesen                   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</si>
  <si>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</si>
  <si>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</si>
  <si>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</si>
  <si>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</si>
  <si>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Köznevelési és gyermekétkeztetési felad.</t>
  </si>
  <si>
    <t xml:space="preserve">        - Pénzbeli szociális feladatok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</si>
  <si>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</si>
  <si>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</si>
  <si>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</si>
  <si>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</si>
  <si>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   - Piac építéshez</t>
  </si>
  <si>
    <t xml:space="preserve">        - Önk. int.energ.korszerűsítéséhez</t>
  </si>
  <si>
    <t xml:space="preserve">        - Geotermikus rendszer kialakításához</t>
  </si>
  <si>
    <t xml:space="preserve">        - Művelődési Ház felújítás támogatása</t>
  </si>
  <si>
    <t xml:space="preserve">     1. Város gazdálkodás/1 fő/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</si>
  <si>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</si>
  <si>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</si>
  <si>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</si>
  <si>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1.3 Központi gázkazán üzemeltetése</t>
  </si>
  <si>
    <t xml:space="preserve">     3.   Közvilágítás</t>
  </si>
  <si>
    <t xml:space="preserve">     6. Védőnői szolgálat /3 fő/</t>
  </si>
  <si>
    <t xml:space="preserve">          - Piac építés</t>
  </si>
  <si>
    <t xml:space="preserve">          - Geotermikus rendszer kialakítása</t>
  </si>
  <si>
    <t xml:space="preserve">      9. Felújítások: </t>
  </si>
  <si>
    <t xml:space="preserve">          - Út- és árok karbantartások</t>
  </si>
  <si>
    <t xml:space="preserve">    10. Intézmények finanszírozása</t>
  </si>
  <si>
    <t xml:space="preserve">          - BES-ásznak szúrópont kialakításhoz</t>
  </si>
  <si>
    <t>III. Wesniczky Antal Művelődési ház és Könyvtár</t>
  </si>
  <si>
    <t>IV. Besenyszögi Közös Önkormányzati Hivatal</t>
  </si>
  <si>
    <t xml:space="preserve">   IV. Közös Önkormányzati Hivatal összesen</t>
  </si>
  <si>
    <t>I-IV. Önkormányzat összesen:</t>
  </si>
  <si>
    <t xml:space="preserve">    3.  Tiszasülyi telephely </t>
  </si>
  <si>
    <t xml:space="preserve">      - működési bevételek</t>
  </si>
  <si>
    <t>III. Wesniczky Antal Művelődési ház és Könyvtár /3fő/</t>
  </si>
  <si>
    <t>I-IV.  Önkormányzat összesen:</t>
  </si>
  <si>
    <t xml:space="preserve">      Besenyszög  kiadásai összesen:</t>
  </si>
  <si>
    <t xml:space="preserve">     Szászberek kiadásai összesen:</t>
  </si>
  <si>
    <t xml:space="preserve">     3. Tiszasüly kiadásai összesen:</t>
  </si>
  <si>
    <t xml:space="preserve">           - átadott</t>
  </si>
  <si>
    <t>Intézmény finanszirozások</t>
  </si>
  <si>
    <t xml:space="preserve">     1.4 Iskolai közüzemi díjak</t>
  </si>
  <si>
    <t xml:space="preserve">     1.5 Múzeumi közüzemi díjak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</si>
  <si>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</si>
  <si>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</si>
  <si>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</si>
  <si>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1.7 B.szögi Gond.kp.közüzemi díjai</t>
  </si>
  <si>
    <t xml:space="preserve">    12. Működési célú hiteltörlesztés</t>
  </si>
  <si>
    <t xml:space="preserve">    13. Működési célú kölcsönnyújtás</t>
  </si>
  <si>
    <t xml:space="preserve">          - Gondozási kp mosókonyha</t>
  </si>
  <si>
    <t xml:space="preserve">       Tiszasüly összesen:</t>
  </si>
  <si>
    <t xml:space="preserve">                    Az önkormányzat 2015. évi tervezett bevételei  </t>
  </si>
  <si>
    <t>2015.</t>
  </si>
  <si>
    <t>Eredeti</t>
  </si>
  <si>
    <t xml:space="preserve">         - felhalmozási kiadások</t>
  </si>
  <si>
    <t>Műszaki csoport /11 fő/</t>
  </si>
  <si>
    <t>II. Vízgazd.Művek és Műszaki Ellátó Szolg. /11 fő/</t>
  </si>
  <si>
    <t>/84fő/</t>
  </si>
  <si>
    <t xml:space="preserve">     4.   Közmunkások alkalmazása /80 fő/</t>
  </si>
  <si>
    <t xml:space="preserve">     1.8 MVH LEADERPályázat</t>
  </si>
  <si>
    <t>Besenyszög</t>
  </si>
  <si>
    <t xml:space="preserve">          - MVH LEADERPályázat</t>
  </si>
  <si>
    <t>Túrkeve</t>
  </si>
  <si>
    <t>Jászkisér</t>
  </si>
  <si>
    <t>Közép-Tisza Zagyva Vf.T.</t>
  </si>
  <si>
    <t xml:space="preserve">     1.6 Iskola-Múzeumi telefon</t>
  </si>
  <si>
    <t>Óvodai társulásnak</t>
  </si>
  <si>
    <t>Civil támogatások</t>
  </si>
  <si>
    <t>Szolnoki Kistérség (Gondozási Központ)</t>
  </si>
  <si>
    <t xml:space="preserve">          - Önkormányzati intézményi en.korsz.</t>
  </si>
  <si>
    <t xml:space="preserve">          - Ingatlan vásárlás</t>
  </si>
  <si>
    <t xml:space="preserve">          - Hivatali tárgyi eszközök</t>
  </si>
  <si>
    <t xml:space="preserve">          - Kukásautó beszerzés</t>
  </si>
  <si>
    <t xml:space="preserve">          - BES-ÁSZ hitelfelvételéhez</t>
  </si>
  <si>
    <t xml:space="preserve">          - Kertbarát-Kör hitelfelvételéhez</t>
  </si>
  <si>
    <t xml:space="preserve">        - Gond.központtól /közüzemi szlákra/</t>
  </si>
  <si>
    <t xml:space="preserve">        - MVH LEADERPályázat</t>
  </si>
  <si>
    <t xml:space="preserve">        - Napelemes Pályázathoz</t>
  </si>
  <si>
    <t xml:space="preserve">          - Napelemes Pályázat</t>
  </si>
  <si>
    <t xml:space="preserve">        - Kukásautó vásárláshoz</t>
  </si>
  <si>
    <t xml:space="preserve">         - piac építéshez támogatásmegel.hitel</t>
  </si>
  <si>
    <t xml:space="preserve">      2.  Szászberek telephely  /5 fő/</t>
  </si>
  <si>
    <t xml:space="preserve">     1.11 Napelemes Pályázat</t>
  </si>
  <si>
    <t xml:space="preserve">     1.10 Piac építés működési kiadásai</t>
  </si>
  <si>
    <t xml:space="preserve">     1.12 Geotermikus rendszer kialakítás</t>
  </si>
  <si>
    <t xml:space="preserve">          - Jólteljesítési biztosíték visszautalása</t>
  </si>
  <si>
    <t xml:space="preserve">              - dologi kiadások</t>
  </si>
  <si>
    <t xml:space="preserve">              - önkormányzatnak átadott</t>
  </si>
  <si>
    <t xml:space="preserve">      3.  Tiszasülyi telephely </t>
  </si>
  <si>
    <t xml:space="preserve">         - visszatérítendő támogatások megtérülése</t>
  </si>
  <si>
    <t xml:space="preserve">    11. Visszatérítendő támogatások</t>
  </si>
  <si>
    <t xml:space="preserve">                   Az önkormányzat 2015. évi tervezett kiadásai</t>
  </si>
  <si>
    <t>1. sz.melléklet</t>
  </si>
  <si>
    <t>2. sz.melléklet</t>
  </si>
  <si>
    <t>Módosítás</t>
  </si>
  <si>
    <t>Mód.ei.</t>
  </si>
  <si>
    <t xml:space="preserve">         - kukásautóbesz. támogatásmegel.hitel</t>
  </si>
  <si>
    <t xml:space="preserve">    14. Fejlesztési hitel törlesztés</t>
  </si>
  <si>
    <t xml:space="preserve">          - Autópálya ép.miatti csat.nyomvonal</t>
  </si>
  <si>
    <t xml:space="preserve">         - folyószámla hitelfelvétel</t>
  </si>
  <si>
    <t>Előző évi állami visszafizetés</t>
  </si>
  <si>
    <t>Szászbereknek 2014. évi elszámolás</t>
  </si>
  <si>
    <t xml:space="preserve">    15.Állami megelőlegezés visszafizetése</t>
  </si>
  <si>
    <t xml:space="preserve">        - Egyéb állami támogatás</t>
  </si>
  <si>
    <t xml:space="preserve">        - Nemzeti Rehab.Hiv.-tól</t>
  </si>
  <si>
    <t xml:space="preserve">        - MVH területalapú támogatás</t>
  </si>
  <si>
    <t xml:space="preserve">        - Munkaügyi kp-tól,M.Államkincstártól</t>
  </si>
  <si>
    <t>Egyéb</t>
  </si>
  <si>
    <t xml:space="preserve">          - Szennyvíz szivattyúk</t>
  </si>
  <si>
    <t xml:space="preserve">          - Múzeum porszívó</t>
  </si>
  <si>
    <t xml:space="preserve">              - felhalmozási kiadások</t>
  </si>
  <si>
    <t xml:space="preserve">      - jármű értékesítés</t>
  </si>
  <si>
    <t xml:space="preserve">          - Szocbérlakás nyílászáró csere</t>
  </si>
  <si>
    <t xml:space="preserve">           1. </t>
  </si>
  <si>
    <t>IV.    Besenyszögi Közös Önkormányzati Hivatal /21 fő/</t>
  </si>
  <si>
    <t xml:space="preserve">      1.  Besenyszög Székhely  /16 fő/</t>
  </si>
  <si>
    <t xml:space="preserve">          - Piachoz-és szúróponthoz útépítés</t>
  </si>
  <si>
    <t>támogatás</t>
  </si>
  <si>
    <t>önerő</t>
  </si>
  <si>
    <t xml:space="preserve">    Vízgazd.művek és Műszaki ellátó szolg.:  </t>
  </si>
  <si>
    <t xml:space="preserve"> Önkormányzat öss. finansz.bevételek nélkül:</t>
  </si>
  <si>
    <t xml:space="preserve">     Művelődési ház és könyvtár kiadásai össz.:</t>
  </si>
  <si>
    <t xml:space="preserve">     1.9  Villamose. bekötés/Sporpálya,piac,szúróp./</t>
  </si>
  <si>
    <t xml:space="preserve">Korábbi </t>
  </si>
  <si>
    <t>Teljesítés</t>
  </si>
  <si>
    <t>8.       Felhalmozási és tőkejellegü bevételek</t>
  </si>
  <si>
    <t>7.       ÁHT-n beüli megelőlegezések</t>
  </si>
  <si>
    <t xml:space="preserve">      - előző évi maradvány</t>
  </si>
  <si>
    <t>Körös-Tisza M.Önk.Társ.(Hulladékrekult.)</t>
  </si>
  <si>
    <t xml:space="preserve">          - Parlagfüves fűnyíró</t>
  </si>
  <si>
    <t xml:space="preserve">          - védőnői gépbeszerzés</t>
  </si>
  <si>
    <t xml:space="preserve">          - Egyéb eszközbeszerzés</t>
  </si>
  <si>
    <t xml:space="preserve">     5. Orvosi rendelő, ügyelet</t>
  </si>
  <si>
    <t xml:space="preserve"> Az Eszterlánc Óvoda 2015. évi tervezett bevételeinek és kiadásainak alakulása </t>
  </si>
  <si>
    <t xml:space="preserve">       telephelyenként, szakfeladatonként és kiemelt előirányzatonként </t>
  </si>
  <si>
    <t>Eredeti ei.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</si>
  <si>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</si>
  <si>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</si>
  <si>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</si>
  <si>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</si>
  <si>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- egyéb átvett pénzeszközök</t>
  </si>
  <si>
    <t>Összesen</t>
  </si>
  <si>
    <t xml:space="preserve">    2. Szászbereki Óvoda</t>
  </si>
  <si>
    <t xml:space="preserve">      - étkezési térítési díjak</t>
  </si>
  <si>
    <t xml:space="preserve">      - Közcélú fogl-ra átvett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</si>
  <si>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</si>
  <si>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</si>
  <si>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</si>
  <si>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</si>
  <si>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</si>
  <si>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</si>
  <si>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</si>
  <si>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</si>
  <si>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</t>
  </si>
  <si>
    <t xml:space="preserve">   2. Szászbereki Óvoda /6 fő/</t>
  </si>
  <si>
    <t xml:space="preserve">       - előző évi maradvány</t>
  </si>
  <si>
    <t xml:space="preserve">  I.   Besenyszög Város Önkormányzata  : </t>
  </si>
  <si>
    <t>Jelenlegi</t>
  </si>
  <si>
    <t xml:space="preserve">   Önkormányzat össz. Intézményfin. nélkül:</t>
  </si>
  <si>
    <t xml:space="preserve">    1. Eszterlánc Óvoda /12 fő/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</si>
</sst>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E]yyyy\.\ mmmm\ d\.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tabSelected="1" zoomScalePageLayoutView="0" workbookViewId="0" topLeftCell="A313">
      <selection activeCell="A324" sqref="A324"/>
    </sheetView>
  </sheetViews>
  <sheetFormatPr defaultColWidth="9.140625" defaultRowHeight="12.75"/>
  <cols>
    <col min="1" max="1" width="5.8515625" style="0" customWidth="1"/>
    <col min="5" max="5" width="6.421875" style="0" customWidth="1"/>
    <col min="6" max="6" width="8.8515625" style="1" customWidth="1"/>
    <col min="7" max="7" width="9.140625" style="1" customWidth="1"/>
    <col min="8" max="8" width="9.28125" style="1" customWidth="1"/>
    <col min="10" max="10" width="9.140625" style="1" customWidth="1"/>
  </cols>
  <sheetData>
    <row r="1" spans="1:10" ht="12.75">
      <c r="A1" s="2" t="s">
        <v>0</v>
      </c>
      <c r="B1" s="3"/>
      <c r="C1" s="4"/>
      <c r="D1" s="3"/>
      <c r="E1" s="2"/>
      <c r="F1" s="5"/>
      <c r="G1" s="6" t="s">
        <v>150</v>
      </c>
      <c r="H1" s="6"/>
      <c r="I1" s="3"/>
      <c r="J1" s="6"/>
    </row>
    <row r="2" spans="1:10" ht="12.75">
      <c r="A2" s="3"/>
      <c r="B2" s="4" t="s">
        <v>109</v>
      </c>
      <c r="C2" s="7"/>
      <c r="D2" s="3"/>
      <c r="E2" s="2"/>
      <c r="F2" s="6"/>
      <c r="G2" s="6"/>
      <c r="H2" s="6"/>
      <c r="I2" s="3"/>
      <c r="J2" s="6"/>
    </row>
    <row r="3" spans="1:10" ht="12.75">
      <c r="A3" s="3"/>
      <c r="B3" s="4" t="s">
        <v>51</v>
      </c>
      <c r="C3" s="3"/>
      <c r="D3" s="3"/>
      <c r="E3" s="2"/>
      <c r="F3" s="6"/>
      <c r="G3" s="6"/>
      <c r="H3" s="6"/>
      <c r="I3" s="3"/>
      <c r="J3" s="6"/>
    </row>
    <row r="4" spans="1:10" ht="12.75">
      <c r="A4" s="3"/>
      <c r="B4" s="3"/>
      <c r="C4" s="7"/>
      <c r="D4" s="3"/>
      <c r="E4" s="2"/>
      <c r="F4" s="6"/>
      <c r="G4" s="6" t="s">
        <v>15</v>
      </c>
      <c r="H4" s="6"/>
      <c r="I4" s="3"/>
      <c r="J4" s="6"/>
    </row>
    <row r="5" spans="1:10" ht="12.75">
      <c r="A5" s="3"/>
      <c r="B5" s="3"/>
      <c r="C5" s="7"/>
      <c r="D5" s="3"/>
      <c r="E5" s="2"/>
      <c r="F5" s="8" t="s">
        <v>110</v>
      </c>
      <c r="G5" s="12" t="s">
        <v>181</v>
      </c>
      <c r="H5" s="37" t="s">
        <v>215</v>
      </c>
      <c r="I5" s="30" t="s">
        <v>110</v>
      </c>
      <c r="J5" s="12" t="s">
        <v>110</v>
      </c>
    </row>
    <row r="6" spans="1:10" ht="12.75">
      <c r="A6" s="9" t="s">
        <v>1</v>
      </c>
      <c r="B6" s="10"/>
      <c r="C6" s="11"/>
      <c r="D6" s="10"/>
      <c r="E6" s="9"/>
      <c r="F6" s="12" t="s">
        <v>111</v>
      </c>
      <c r="G6" s="13" t="s">
        <v>152</v>
      </c>
      <c r="H6" s="13" t="s">
        <v>152</v>
      </c>
      <c r="I6" s="27" t="s">
        <v>153</v>
      </c>
      <c r="J6" s="5" t="s">
        <v>182</v>
      </c>
    </row>
    <row r="7" spans="1:10" ht="12.75">
      <c r="A7" s="3"/>
      <c r="B7" s="3"/>
      <c r="C7" s="7"/>
      <c r="D7" s="3"/>
      <c r="E7" s="2"/>
      <c r="F7" s="6"/>
      <c r="G7" s="6"/>
      <c r="H7" s="6"/>
      <c r="I7" s="3"/>
      <c r="J7" s="6"/>
    </row>
    <row r="8" spans="1:10" ht="12.75">
      <c r="A8" s="14" t="s">
        <v>101</v>
      </c>
      <c r="B8" s="3"/>
      <c r="C8" s="7"/>
      <c r="D8" s="3"/>
      <c r="E8" s="2"/>
      <c r="F8" s="6"/>
      <c r="G8" s="6"/>
      <c r="H8" s="6"/>
      <c r="I8" s="3"/>
      <c r="J8" s="6"/>
    </row>
    <row r="9" spans="1:10" ht="5.25" customHeight="1">
      <c r="A9" s="2"/>
      <c r="B9" s="3"/>
      <c r="C9" s="7"/>
      <c r="D9" s="3"/>
      <c r="E9" s="2"/>
      <c r="F9" s="6"/>
      <c r="G9" s="6"/>
      <c r="H9" s="6"/>
      <c r="I9" s="3"/>
      <c r="J9" s="6"/>
    </row>
    <row r="10" spans="1:10" ht="12.75">
      <c r="A10" s="14" t="s">
        <v>61</v>
      </c>
      <c r="B10" s="3"/>
      <c r="C10" s="7"/>
      <c r="D10" s="3"/>
      <c r="E10" s="2"/>
      <c r="F10" s="15">
        <v>26521</v>
      </c>
      <c r="G10" s="38">
        <v>39044</v>
      </c>
      <c r="H10" s="38"/>
      <c r="I10" s="38">
        <f>F10+G10+H10</f>
        <v>65565</v>
      </c>
      <c r="J10" s="38">
        <v>96514</v>
      </c>
    </row>
    <row r="11" spans="1:10" ht="5.25" customHeight="1">
      <c r="A11" s="3"/>
      <c r="B11" s="3"/>
      <c r="C11" s="7"/>
      <c r="D11" s="3"/>
      <c r="E11" s="2"/>
      <c r="F11" s="5"/>
      <c r="G11" s="6"/>
      <c r="H11" s="6"/>
      <c r="I11" s="6"/>
      <c r="J11" s="6"/>
    </row>
    <row r="12" spans="1:10" ht="12.75">
      <c r="A12" s="14" t="s">
        <v>66</v>
      </c>
      <c r="B12" s="3"/>
      <c r="C12" s="7"/>
      <c r="D12" s="3"/>
      <c r="E12" s="2"/>
      <c r="F12" s="5"/>
      <c r="G12" s="6"/>
      <c r="H12" s="6"/>
      <c r="I12" s="6"/>
      <c r="J12" s="6"/>
    </row>
    <row r="13" spans="1:10" ht="12.75">
      <c r="A13" s="2" t="s">
        <v>2</v>
      </c>
      <c r="B13" s="3"/>
      <c r="C13" s="7"/>
      <c r="D13" s="3"/>
      <c r="E13" s="2"/>
      <c r="F13" s="16">
        <v>83500</v>
      </c>
      <c r="G13" s="6">
        <v>-9987</v>
      </c>
      <c r="H13" s="6"/>
      <c r="I13" s="6">
        <f>F13+G13+H13</f>
        <v>73513</v>
      </c>
      <c r="J13" s="6">
        <v>87910</v>
      </c>
    </row>
    <row r="14" spans="1:10" ht="12.75">
      <c r="A14" s="2" t="s">
        <v>3</v>
      </c>
      <c r="B14" s="3"/>
      <c r="C14" s="7"/>
      <c r="D14" s="3"/>
      <c r="E14" s="2"/>
      <c r="F14" s="16">
        <v>6500</v>
      </c>
      <c r="G14" s="6"/>
      <c r="H14" s="6"/>
      <c r="I14" s="6">
        <f>F14+G14+H14</f>
        <v>6500</v>
      </c>
      <c r="J14" s="6">
        <v>7058</v>
      </c>
    </row>
    <row r="15" spans="1:10" ht="12.75">
      <c r="A15" s="2" t="s">
        <v>68</v>
      </c>
      <c r="B15" s="3"/>
      <c r="C15" s="7"/>
      <c r="D15" s="3"/>
      <c r="E15" s="2"/>
      <c r="F15" s="16">
        <v>1000</v>
      </c>
      <c r="G15" s="6"/>
      <c r="H15" s="6"/>
      <c r="I15" s="6">
        <f>F15+G15+H15</f>
        <v>1000</v>
      </c>
      <c r="J15" s="6">
        <v>1000</v>
      </c>
    </row>
    <row r="16" spans="1:10" ht="12.75">
      <c r="A16" s="14" t="s">
        <v>4</v>
      </c>
      <c r="B16" s="3"/>
      <c r="C16" s="7"/>
      <c r="D16" s="3"/>
      <c r="E16" s="2"/>
      <c r="F16" s="17">
        <f>SUM(F13:F15)</f>
        <v>91000</v>
      </c>
      <c r="G16" s="17">
        <f>SUM(G13:G15)</f>
        <v>-9987</v>
      </c>
      <c r="H16" s="17">
        <f>SUM(H13:H15)</f>
        <v>0</v>
      </c>
      <c r="I16" s="17">
        <f>SUM(I13:I15)</f>
        <v>81013</v>
      </c>
      <c r="J16" s="17">
        <f>SUM(J13:J15)</f>
        <v>95968</v>
      </c>
    </row>
    <row r="17" spans="1:10" ht="5.25" customHeight="1">
      <c r="A17" s="3"/>
      <c r="B17" s="3"/>
      <c r="C17" s="7"/>
      <c r="D17" s="3"/>
      <c r="E17" s="2"/>
      <c r="F17" s="5"/>
      <c r="G17" s="6"/>
      <c r="H17" s="6"/>
      <c r="I17" s="6"/>
      <c r="J17" s="6"/>
    </row>
    <row r="18" spans="1:10" ht="12.75">
      <c r="A18" s="14" t="s">
        <v>5</v>
      </c>
      <c r="B18" s="3"/>
      <c r="C18" s="7"/>
      <c r="D18" s="3"/>
      <c r="E18" s="2"/>
      <c r="F18" s="5"/>
      <c r="G18" s="6"/>
      <c r="H18" s="6"/>
      <c r="I18" s="6"/>
      <c r="J18" s="6"/>
    </row>
    <row r="19" spans="1:10" ht="12.75">
      <c r="A19" s="2" t="s">
        <v>62</v>
      </c>
      <c r="B19" s="3"/>
      <c r="C19" s="7"/>
      <c r="D19" s="3"/>
      <c r="E19" s="2"/>
      <c r="F19" s="16">
        <v>129181</v>
      </c>
      <c r="G19" s="6">
        <v>-18503</v>
      </c>
      <c r="H19" s="6">
        <v>189</v>
      </c>
      <c r="I19" s="6">
        <f>SUM(F19:H19)</f>
        <v>110867</v>
      </c>
      <c r="J19" s="6">
        <v>110867</v>
      </c>
    </row>
    <row r="20" spans="1:10" ht="12.75">
      <c r="A20" s="2" t="s">
        <v>63</v>
      </c>
      <c r="B20" s="3"/>
      <c r="C20" s="7"/>
      <c r="D20" s="3"/>
      <c r="E20" s="2"/>
      <c r="F20" s="18">
        <v>74418</v>
      </c>
      <c r="G20" s="6"/>
      <c r="H20" s="6">
        <v>-2535</v>
      </c>
      <c r="I20" s="6">
        <f>SUM(F20:H20)</f>
        <v>71883</v>
      </c>
      <c r="J20" s="6">
        <v>71883</v>
      </c>
    </row>
    <row r="21" spans="1:10" ht="12.75">
      <c r="A21" s="2" t="s">
        <v>64</v>
      </c>
      <c r="B21" s="3"/>
      <c r="C21" s="7"/>
      <c r="D21" s="3"/>
      <c r="E21" s="2"/>
      <c r="F21" s="18">
        <v>15864</v>
      </c>
      <c r="G21" s="6">
        <v>4129</v>
      </c>
      <c r="H21" s="6">
        <v>902</v>
      </c>
      <c r="I21" s="6">
        <f>SUM(F21:H21)</f>
        <v>20895</v>
      </c>
      <c r="J21" s="6">
        <v>20895</v>
      </c>
    </row>
    <row r="22" spans="1:10" ht="12.75">
      <c r="A22" s="2" t="s">
        <v>65</v>
      </c>
      <c r="B22" s="3"/>
      <c r="C22" s="7"/>
      <c r="D22" s="3"/>
      <c r="E22" s="2"/>
      <c r="F22" s="18">
        <v>3869</v>
      </c>
      <c r="G22" s="6">
        <v>81</v>
      </c>
      <c r="H22" s="6"/>
      <c r="I22" s="6">
        <f>SUM(F22:H22)</f>
        <v>3950</v>
      </c>
      <c r="J22" s="6">
        <v>3950</v>
      </c>
    </row>
    <row r="23" spans="1:10" ht="12.75">
      <c r="A23" s="19" t="s">
        <v>161</v>
      </c>
      <c r="B23" s="3"/>
      <c r="C23" s="7"/>
      <c r="D23" s="3"/>
      <c r="E23" s="2"/>
      <c r="F23" s="18"/>
      <c r="G23" s="6">
        <v>1838</v>
      </c>
      <c r="H23" s="6">
        <v>16137</v>
      </c>
      <c r="I23" s="6">
        <f>SUM(F23:H23)</f>
        <v>17975</v>
      </c>
      <c r="J23" s="6">
        <v>17975</v>
      </c>
    </row>
    <row r="24" spans="1:10" ht="6.75" customHeight="1">
      <c r="A24" s="19"/>
      <c r="B24" s="3"/>
      <c r="C24" s="7"/>
      <c r="D24" s="3"/>
      <c r="E24" s="2"/>
      <c r="F24" s="18"/>
      <c r="G24" s="6"/>
      <c r="H24" s="6"/>
      <c r="I24" s="6"/>
      <c r="J24" s="6"/>
    </row>
    <row r="25" spans="1:10" ht="12.75">
      <c r="A25" s="14" t="s">
        <v>6</v>
      </c>
      <c r="B25" s="3"/>
      <c r="C25" s="7"/>
      <c r="D25" s="3"/>
      <c r="E25" s="2"/>
      <c r="F25" s="17">
        <f>SUM(F19:F24)</f>
        <v>223332</v>
      </c>
      <c r="G25" s="17">
        <f>SUM(G19:G24)</f>
        <v>-12455</v>
      </c>
      <c r="H25" s="17">
        <f>SUM(H19:H24)</f>
        <v>14693</v>
      </c>
      <c r="I25" s="17">
        <f>SUM(I19:I24)</f>
        <v>225570</v>
      </c>
      <c r="J25" s="17">
        <f>SUM(J19:J24)</f>
        <v>225570</v>
      </c>
    </row>
    <row r="26" spans="1:10" ht="6" customHeight="1">
      <c r="A26" s="3"/>
      <c r="B26" s="3"/>
      <c r="C26" s="7"/>
      <c r="D26" s="3"/>
      <c r="E26" s="2"/>
      <c r="F26" s="5"/>
      <c r="G26" s="6"/>
      <c r="H26" s="6"/>
      <c r="I26" s="6"/>
      <c r="J26" s="6"/>
    </row>
    <row r="27" spans="1:10" ht="12.75">
      <c r="A27" s="14" t="s">
        <v>7</v>
      </c>
      <c r="B27" s="3"/>
      <c r="C27" s="7"/>
      <c r="D27" s="3"/>
      <c r="E27" s="2"/>
      <c r="F27" s="5"/>
      <c r="G27" s="6"/>
      <c r="H27" s="6"/>
      <c r="I27" s="6"/>
      <c r="J27" s="6"/>
    </row>
    <row r="28" spans="1:10" ht="12.75">
      <c r="A28" s="2" t="s">
        <v>47</v>
      </c>
      <c r="B28" s="3"/>
      <c r="C28" s="7"/>
      <c r="D28" s="3"/>
      <c r="E28" s="2"/>
      <c r="F28" s="16">
        <v>6542</v>
      </c>
      <c r="G28" s="6"/>
      <c r="H28" s="6"/>
      <c r="I28" s="6">
        <f>F28+G28+H28</f>
        <v>6542</v>
      </c>
      <c r="J28" s="6">
        <v>6327</v>
      </c>
    </row>
    <row r="29" spans="1:10" ht="12.75">
      <c r="A29" s="2" t="s">
        <v>133</v>
      </c>
      <c r="B29" s="3"/>
      <c r="C29" s="7"/>
      <c r="D29" s="3"/>
      <c r="E29" s="2"/>
      <c r="F29" s="16">
        <v>4445</v>
      </c>
      <c r="G29" s="6"/>
      <c r="H29" s="6"/>
      <c r="I29" s="6">
        <f aca="true" t="shared" si="0" ref="I29:I47">F29+G29+H29</f>
        <v>4445</v>
      </c>
      <c r="J29" s="6">
        <v>4777</v>
      </c>
    </row>
    <row r="30" spans="1:10" ht="12.75">
      <c r="A30" s="21" t="s">
        <v>164</v>
      </c>
      <c r="B30" s="3"/>
      <c r="C30" s="7"/>
      <c r="D30" s="3"/>
      <c r="E30" s="2"/>
      <c r="F30" s="18">
        <v>86300</v>
      </c>
      <c r="G30" s="6"/>
      <c r="H30" s="6"/>
      <c r="I30" s="6">
        <f t="shared" si="0"/>
        <v>86300</v>
      </c>
      <c r="J30" s="6">
        <v>68112</v>
      </c>
    </row>
    <row r="31" spans="1:10" ht="12.75">
      <c r="A31" s="21" t="s">
        <v>162</v>
      </c>
      <c r="B31" s="3"/>
      <c r="C31" s="7"/>
      <c r="D31" s="3"/>
      <c r="E31" s="2"/>
      <c r="F31" s="18"/>
      <c r="G31" s="6"/>
      <c r="H31" s="6"/>
      <c r="I31" s="6">
        <f t="shared" si="0"/>
        <v>0</v>
      </c>
      <c r="J31" s="6">
        <v>4384</v>
      </c>
    </row>
    <row r="32" spans="1:10" ht="12.75">
      <c r="A32" s="21" t="s">
        <v>163</v>
      </c>
      <c r="B32" s="3"/>
      <c r="C32" s="7"/>
      <c r="D32" s="3"/>
      <c r="E32" s="2"/>
      <c r="F32" s="18"/>
      <c r="G32" s="6"/>
      <c r="H32" s="6"/>
      <c r="I32" s="6">
        <f t="shared" si="0"/>
        <v>0</v>
      </c>
      <c r="J32" s="6">
        <v>1967</v>
      </c>
    </row>
    <row r="33" spans="1:10" ht="12.75">
      <c r="A33" s="21" t="s">
        <v>8</v>
      </c>
      <c r="B33" s="3"/>
      <c r="C33" s="7"/>
      <c r="D33" s="3"/>
      <c r="E33" s="2"/>
      <c r="F33" s="18"/>
      <c r="G33" s="6">
        <v>102</v>
      </c>
      <c r="H33" s="6"/>
      <c r="I33" s="6">
        <f t="shared" si="0"/>
        <v>102</v>
      </c>
      <c r="J33" s="6">
        <v>1932</v>
      </c>
    </row>
    <row r="34" spans="1:10" ht="12.75">
      <c r="A34" s="7" t="s">
        <v>134</v>
      </c>
      <c r="B34" s="3"/>
      <c r="C34" s="7"/>
      <c r="D34" s="3"/>
      <c r="E34" s="2"/>
      <c r="F34" s="18"/>
      <c r="G34" s="6"/>
      <c r="H34" s="6"/>
      <c r="I34" s="6">
        <f t="shared" si="0"/>
        <v>0</v>
      </c>
      <c r="J34" s="6"/>
    </row>
    <row r="35" spans="1:10" ht="12.75">
      <c r="A35" s="7"/>
      <c r="B35" s="3" t="s">
        <v>118</v>
      </c>
      <c r="C35" s="7"/>
      <c r="D35" s="3"/>
      <c r="E35" s="2"/>
      <c r="F35" s="18">
        <v>10676</v>
      </c>
      <c r="G35" s="6"/>
      <c r="H35" s="6"/>
      <c r="I35" s="6">
        <f t="shared" si="0"/>
        <v>10676</v>
      </c>
      <c r="J35" s="6">
        <v>10673</v>
      </c>
    </row>
    <row r="36" spans="1:10" ht="12.75">
      <c r="A36" s="7"/>
      <c r="B36" s="3" t="s">
        <v>120</v>
      </c>
      <c r="C36" s="7"/>
      <c r="D36" s="3"/>
      <c r="E36" s="2"/>
      <c r="F36" s="18">
        <v>160</v>
      </c>
      <c r="G36" s="6"/>
      <c r="H36" s="6"/>
      <c r="I36" s="6">
        <f t="shared" si="0"/>
        <v>160</v>
      </c>
      <c r="J36" s="6"/>
    </row>
    <row r="37" spans="1:10" ht="12.75">
      <c r="A37" s="7"/>
      <c r="B37" s="3" t="s">
        <v>121</v>
      </c>
      <c r="C37" s="7"/>
      <c r="D37" s="3"/>
      <c r="E37" s="2"/>
      <c r="F37" s="18">
        <v>131</v>
      </c>
      <c r="G37" s="6"/>
      <c r="H37" s="6"/>
      <c r="I37" s="6">
        <f t="shared" si="0"/>
        <v>131</v>
      </c>
      <c r="J37" s="6"/>
    </row>
    <row r="38" spans="1:10" ht="12.75">
      <c r="A38" s="7"/>
      <c r="B38" s="3" t="s">
        <v>122</v>
      </c>
      <c r="C38" s="7"/>
      <c r="D38" s="3"/>
      <c r="E38" s="2"/>
      <c r="F38" s="18">
        <v>29541</v>
      </c>
      <c r="G38" s="6"/>
      <c r="H38" s="6"/>
      <c r="I38" s="6">
        <f t="shared" si="0"/>
        <v>29541</v>
      </c>
      <c r="J38" s="6"/>
    </row>
    <row r="39" spans="1:10" ht="12.75">
      <c r="A39" s="2" t="s">
        <v>9</v>
      </c>
      <c r="B39" s="3"/>
      <c r="C39" s="7"/>
      <c r="D39" s="3"/>
      <c r="E39" s="2"/>
      <c r="F39" s="18"/>
      <c r="G39" s="6"/>
      <c r="H39" s="6"/>
      <c r="I39" s="6">
        <f t="shared" si="0"/>
        <v>0</v>
      </c>
      <c r="J39" s="6"/>
    </row>
    <row r="40" spans="1:10" ht="12.75">
      <c r="A40" s="2" t="s">
        <v>69</v>
      </c>
      <c r="B40" s="3"/>
      <c r="C40" s="7"/>
      <c r="D40" s="3"/>
      <c r="E40" s="2"/>
      <c r="F40" s="18">
        <v>44300</v>
      </c>
      <c r="G40" s="6"/>
      <c r="H40" s="6"/>
      <c r="I40" s="6">
        <f t="shared" si="0"/>
        <v>44300</v>
      </c>
      <c r="J40" s="6">
        <v>44267</v>
      </c>
    </row>
    <row r="41" spans="1:10" ht="12.75">
      <c r="A41" s="2" t="s">
        <v>70</v>
      </c>
      <c r="B41" s="3"/>
      <c r="C41" s="7"/>
      <c r="D41" s="3"/>
      <c r="E41" s="2"/>
      <c r="F41" s="18">
        <v>27870</v>
      </c>
      <c r="G41" s="6"/>
      <c r="H41" s="6"/>
      <c r="I41" s="6">
        <f t="shared" si="0"/>
        <v>27870</v>
      </c>
      <c r="J41" s="6">
        <v>27870</v>
      </c>
    </row>
    <row r="42" spans="1:10" ht="12.75">
      <c r="A42" s="2" t="s">
        <v>71</v>
      </c>
      <c r="B42" s="3"/>
      <c r="C42" s="7"/>
      <c r="D42" s="3"/>
      <c r="E42" s="2"/>
      <c r="F42" s="18">
        <v>199796</v>
      </c>
      <c r="G42" s="6"/>
      <c r="H42" s="6"/>
      <c r="I42" s="6">
        <f t="shared" si="0"/>
        <v>199796</v>
      </c>
      <c r="J42" s="6">
        <v>169567</v>
      </c>
    </row>
    <row r="43" spans="1:10" ht="12.75">
      <c r="A43" s="2" t="s">
        <v>135</v>
      </c>
      <c r="B43" s="3"/>
      <c r="C43" s="7"/>
      <c r="D43" s="3" t="s">
        <v>175</v>
      </c>
      <c r="E43" s="2"/>
      <c r="F43" s="18">
        <v>36312</v>
      </c>
      <c r="G43" s="6"/>
      <c r="H43" s="6"/>
      <c r="I43" s="6">
        <f t="shared" si="0"/>
        <v>36312</v>
      </c>
      <c r="J43" s="6">
        <v>36312</v>
      </c>
    </row>
    <row r="44" spans="1:10" ht="12.75">
      <c r="A44" s="2"/>
      <c r="B44" s="3"/>
      <c r="C44" s="7"/>
      <c r="D44" s="3" t="s">
        <v>176</v>
      </c>
      <c r="E44" s="2"/>
      <c r="F44" s="18">
        <v>12000</v>
      </c>
      <c r="G44" s="6"/>
      <c r="H44" s="6"/>
      <c r="I44" s="6">
        <f t="shared" si="0"/>
        <v>12000</v>
      </c>
      <c r="J44" s="6"/>
    </row>
    <row r="45" spans="1:10" ht="12.75">
      <c r="A45" s="2" t="s">
        <v>72</v>
      </c>
      <c r="B45" s="3"/>
      <c r="C45" s="7"/>
      <c r="D45" s="3"/>
      <c r="E45" s="2"/>
      <c r="F45" s="18">
        <v>28865</v>
      </c>
      <c r="G45" s="6"/>
      <c r="H45" s="6"/>
      <c r="I45" s="6">
        <f t="shared" si="0"/>
        <v>28865</v>
      </c>
      <c r="J45" s="6">
        <v>28865</v>
      </c>
    </row>
    <row r="46" spans="1:10" ht="12.75">
      <c r="A46" s="2" t="s">
        <v>137</v>
      </c>
      <c r="B46" s="3"/>
      <c r="C46" s="7"/>
      <c r="D46" s="3"/>
      <c r="E46" s="2"/>
      <c r="F46" s="18">
        <v>34522</v>
      </c>
      <c r="G46" s="6"/>
      <c r="H46" s="6"/>
      <c r="I46" s="6">
        <f t="shared" si="0"/>
        <v>34522</v>
      </c>
      <c r="J46" s="6">
        <v>34482</v>
      </c>
    </row>
    <row r="47" spans="1:10" ht="12.75">
      <c r="A47" s="2" t="s">
        <v>8</v>
      </c>
      <c r="B47" s="3"/>
      <c r="C47" s="7"/>
      <c r="D47" s="3"/>
      <c r="E47" s="2"/>
      <c r="F47" s="18">
        <v>8010</v>
      </c>
      <c r="G47" s="6"/>
      <c r="H47" s="6"/>
      <c r="I47" s="6">
        <f t="shared" si="0"/>
        <v>8010</v>
      </c>
      <c r="J47" s="6">
        <v>8822</v>
      </c>
    </row>
    <row r="48" spans="1:10" ht="12.75">
      <c r="A48" s="14" t="s">
        <v>10</v>
      </c>
      <c r="B48" s="11"/>
      <c r="C48" s="11"/>
      <c r="D48" s="11"/>
      <c r="E48" s="14"/>
      <c r="F48" s="20">
        <f>SUM(F28:F47)</f>
        <v>529470</v>
      </c>
      <c r="G48" s="20">
        <f>SUM(G28:G47)</f>
        <v>102</v>
      </c>
      <c r="H48" s="20">
        <f>SUM(H28:H47)</f>
        <v>0</v>
      </c>
      <c r="I48" s="20">
        <f>SUM(I28:I47)</f>
        <v>529572</v>
      </c>
      <c r="J48" s="20">
        <f>SUM(J28:J47)</f>
        <v>448357</v>
      </c>
    </row>
    <row r="49" spans="1:10" ht="3.75" customHeight="1">
      <c r="A49" s="3"/>
      <c r="B49" s="3"/>
      <c r="C49" s="7"/>
      <c r="D49" s="3"/>
      <c r="E49" s="2"/>
      <c r="F49" s="5"/>
      <c r="G49" s="6"/>
      <c r="H49" s="6"/>
      <c r="I49" s="6"/>
      <c r="J49" s="6"/>
    </row>
    <row r="50" spans="1:10" ht="12.75">
      <c r="A50" s="14" t="s">
        <v>37</v>
      </c>
      <c r="B50" s="3"/>
      <c r="C50" s="7"/>
      <c r="D50" s="3"/>
      <c r="E50" s="2"/>
      <c r="F50" s="5"/>
      <c r="G50" s="6"/>
      <c r="H50" s="6"/>
      <c r="I50" s="6"/>
      <c r="J50" s="6"/>
    </row>
    <row r="51" spans="1:10" ht="12.75">
      <c r="A51" s="2" t="s">
        <v>138</v>
      </c>
      <c r="B51" s="3"/>
      <c r="C51" s="7"/>
      <c r="D51" s="3"/>
      <c r="E51" s="2"/>
      <c r="F51" s="16">
        <v>44000</v>
      </c>
      <c r="G51" s="6"/>
      <c r="H51" s="6">
        <v>319</v>
      </c>
      <c r="I51" s="6">
        <f>F51+G51+H51</f>
        <v>44319</v>
      </c>
      <c r="J51" s="6">
        <v>44319</v>
      </c>
    </row>
    <row r="52" spans="1:10" ht="12.75">
      <c r="A52" s="19" t="s">
        <v>154</v>
      </c>
      <c r="B52" s="3"/>
      <c r="C52" s="7"/>
      <c r="D52" s="3"/>
      <c r="E52" s="2"/>
      <c r="F52" s="16"/>
      <c r="G52" s="6">
        <v>34482</v>
      </c>
      <c r="H52" s="6">
        <v>-1512</v>
      </c>
      <c r="I52" s="6">
        <f>F52+G52+H52</f>
        <v>32970</v>
      </c>
      <c r="J52" s="6">
        <v>32970</v>
      </c>
    </row>
    <row r="53" spans="1:10" ht="12.75">
      <c r="A53" s="2" t="s">
        <v>147</v>
      </c>
      <c r="B53" s="3"/>
      <c r="C53" s="7"/>
      <c r="D53" s="3"/>
      <c r="E53" s="2"/>
      <c r="F53" s="16">
        <v>6000</v>
      </c>
      <c r="G53" s="6">
        <v>14785</v>
      </c>
      <c r="H53" s="6"/>
      <c r="I53" s="6">
        <f>F53+G53+H53</f>
        <v>20785</v>
      </c>
      <c r="J53" s="6">
        <v>77544</v>
      </c>
    </row>
    <row r="54" spans="1:10" ht="12.75">
      <c r="A54" s="21" t="s">
        <v>157</v>
      </c>
      <c r="B54" s="3"/>
      <c r="C54" s="7"/>
      <c r="D54" s="3"/>
      <c r="E54" s="2"/>
      <c r="F54" s="16"/>
      <c r="G54" s="6">
        <v>27000</v>
      </c>
      <c r="H54" s="6">
        <v>9078</v>
      </c>
      <c r="I54" s="6">
        <f>F54+G54+H54</f>
        <v>36078</v>
      </c>
      <c r="J54" s="6">
        <v>36078</v>
      </c>
    </row>
    <row r="55" spans="1:10" ht="6.75" customHeight="1">
      <c r="A55" s="2"/>
      <c r="B55" s="3"/>
      <c r="C55" s="7"/>
      <c r="D55" s="3"/>
      <c r="E55" s="2"/>
      <c r="F55" s="18"/>
      <c r="G55" s="6"/>
      <c r="H55" s="6"/>
      <c r="I55" s="6"/>
      <c r="J55" s="6"/>
    </row>
    <row r="56" spans="1:11" ht="12.75">
      <c r="A56" s="14" t="s">
        <v>38</v>
      </c>
      <c r="B56" s="11"/>
      <c r="C56" s="11"/>
      <c r="D56" s="11"/>
      <c r="E56" s="14"/>
      <c r="F56" s="20">
        <f>SUM(F51:F55)</f>
        <v>50000</v>
      </c>
      <c r="G56" s="20">
        <f>SUM(G51:G55)</f>
        <v>76267</v>
      </c>
      <c r="H56" s="20">
        <f>SUM(H51:H55)</f>
        <v>7885</v>
      </c>
      <c r="I56" s="20">
        <f>SUM(I51:I55)</f>
        <v>134152</v>
      </c>
      <c r="J56" s="20">
        <f>SUM(J51:J55)</f>
        <v>190911</v>
      </c>
      <c r="K56" s="1"/>
    </row>
    <row r="57" spans="1:10" ht="6" customHeight="1">
      <c r="A57" s="14"/>
      <c r="B57" s="11"/>
      <c r="C57" s="11"/>
      <c r="D57" s="11"/>
      <c r="E57" s="14"/>
      <c r="F57" s="22"/>
      <c r="G57" s="6"/>
      <c r="H57" s="6"/>
      <c r="I57" s="6"/>
      <c r="J57" s="6"/>
    </row>
    <row r="58" spans="1:10" ht="12.75">
      <c r="A58" s="14" t="s">
        <v>35</v>
      </c>
      <c r="B58" s="11"/>
      <c r="C58" s="11"/>
      <c r="D58" s="11"/>
      <c r="E58" s="14"/>
      <c r="F58" s="20"/>
      <c r="G58" s="6"/>
      <c r="H58" s="6">
        <v>23363</v>
      </c>
      <c r="I58" s="6">
        <f>F58+G58+H58</f>
        <v>23363</v>
      </c>
      <c r="J58" s="6">
        <v>23363</v>
      </c>
    </row>
    <row r="59" spans="1:10" ht="12.75">
      <c r="A59" s="24" t="s">
        <v>184</v>
      </c>
      <c r="B59" s="11"/>
      <c r="C59" s="11"/>
      <c r="D59" s="11"/>
      <c r="E59" s="14"/>
      <c r="F59" s="20"/>
      <c r="G59" s="6"/>
      <c r="H59" s="6"/>
      <c r="I59" s="6">
        <f>F59+G59+H59</f>
        <v>0</v>
      </c>
      <c r="J59" s="6">
        <v>7552</v>
      </c>
    </row>
    <row r="60" spans="1:10" ht="12.75">
      <c r="A60" s="24" t="s">
        <v>183</v>
      </c>
      <c r="B60" s="11"/>
      <c r="C60" s="11"/>
      <c r="D60" s="11"/>
      <c r="E60" s="14"/>
      <c r="F60" s="5"/>
      <c r="G60" s="6"/>
      <c r="H60" s="6"/>
      <c r="I60" s="6">
        <f>F60+G60+H60</f>
        <v>0</v>
      </c>
      <c r="J60" s="6">
        <v>300</v>
      </c>
    </row>
    <row r="61" spans="1:10" ht="12.75">
      <c r="A61" s="9" t="s">
        <v>214</v>
      </c>
      <c r="B61" s="11"/>
      <c r="C61" s="11"/>
      <c r="D61" s="11"/>
      <c r="E61" s="14"/>
      <c r="F61" s="20">
        <f>SUM(F10,F16,F25,F48,F56,F58+F60)</f>
        <v>920323</v>
      </c>
      <c r="G61" s="20">
        <f>SUM(G10,G16,G25,G48,G56,G58+G60)</f>
        <v>92971</v>
      </c>
      <c r="H61" s="20">
        <f>SUM(H10,H16,H25,H48,H56,H58+H60+H59)</f>
        <v>45941</v>
      </c>
      <c r="I61" s="20">
        <f>SUM(I10,I16,I25,I48,I56,I58+I60)</f>
        <v>1059235</v>
      </c>
      <c r="J61" s="20">
        <f>J10+J16+J25+J48+J56+J58+J59+J60</f>
        <v>1088535</v>
      </c>
    </row>
    <row r="62" spans="1:10" ht="12.75">
      <c r="A62" s="14"/>
      <c r="B62" s="11"/>
      <c r="C62" s="11"/>
      <c r="D62" s="11"/>
      <c r="E62" s="14"/>
      <c r="F62" s="6"/>
      <c r="G62" s="6"/>
      <c r="H62" s="6"/>
      <c r="I62" s="6"/>
      <c r="J62" s="6"/>
    </row>
    <row r="63" spans="1:10" ht="12.75">
      <c r="A63" s="2" t="s">
        <v>1</v>
      </c>
      <c r="B63" s="3"/>
      <c r="C63" s="7"/>
      <c r="D63" s="3"/>
      <c r="E63" s="2"/>
      <c r="F63" s="22"/>
      <c r="G63" s="6" t="s">
        <v>15</v>
      </c>
      <c r="H63" s="6"/>
      <c r="I63" s="6"/>
      <c r="J63" s="6"/>
    </row>
    <row r="64" spans="1:10" ht="12.75">
      <c r="A64" s="2"/>
      <c r="B64" s="3"/>
      <c r="C64" s="7"/>
      <c r="D64" s="3"/>
      <c r="E64" s="2"/>
      <c r="F64" s="8" t="s">
        <v>110</v>
      </c>
      <c r="G64" s="12" t="s">
        <v>181</v>
      </c>
      <c r="H64" s="12"/>
      <c r="I64" s="30" t="s">
        <v>110</v>
      </c>
      <c r="J64" s="12" t="s">
        <v>110</v>
      </c>
    </row>
    <row r="65" spans="1:10" ht="12.75">
      <c r="A65" s="2"/>
      <c r="B65" s="3"/>
      <c r="C65" s="7"/>
      <c r="D65" s="3"/>
      <c r="E65" s="2"/>
      <c r="F65" s="12" t="s">
        <v>111</v>
      </c>
      <c r="G65" s="13" t="s">
        <v>152</v>
      </c>
      <c r="H65" s="5"/>
      <c r="I65" s="27" t="s">
        <v>153</v>
      </c>
      <c r="J65" s="5" t="s">
        <v>182</v>
      </c>
    </row>
    <row r="66" spans="1:10" ht="12.75">
      <c r="A66" s="14" t="s">
        <v>29</v>
      </c>
      <c r="B66" s="3"/>
      <c r="C66" s="7"/>
      <c r="D66" s="3"/>
      <c r="E66" s="2"/>
      <c r="F66" s="6"/>
      <c r="G66" s="6"/>
      <c r="H66" s="6"/>
      <c r="I66" s="6"/>
      <c r="J66" s="6"/>
    </row>
    <row r="67" spans="1:10" ht="12.75">
      <c r="A67" s="2" t="s">
        <v>11</v>
      </c>
      <c r="B67" s="3"/>
      <c r="C67" s="7"/>
      <c r="D67" s="3"/>
      <c r="E67" s="2"/>
      <c r="F67" s="6">
        <v>420</v>
      </c>
      <c r="G67" s="6"/>
      <c r="H67" s="6">
        <v>2331</v>
      </c>
      <c r="I67" s="6">
        <f>F67+G67+H67</f>
        <v>2751</v>
      </c>
      <c r="J67" s="6">
        <v>3387</v>
      </c>
    </row>
    <row r="68" spans="1:10" ht="12.75">
      <c r="A68" s="2" t="s">
        <v>12</v>
      </c>
      <c r="B68" s="3"/>
      <c r="C68" s="7"/>
      <c r="D68" s="3"/>
      <c r="E68" s="2"/>
      <c r="F68" s="6">
        <v>300</v>
      </c>
      <c r="G68" s="6"/>
      <c r="H68" s="6"/>
      <c r="I68" s="6">
        <f>F68+G68+H68</f>
        <v>300</v>
      </c>
      <c r="J68" s="6">
        <v>389</v>
      </c>
    </row>
    <row r="69" spans="1:10" ht="12.75">
      <c r="A69" s="2" t="s">
        <v>13</v>
      </c>
      <c r="B69" s="3"/>
      <c r="C69" s="7"/>
      <c r="D69" s="3"/>
      <c r="E69" s="2"/>
      <c r="F69" s="6">
        <v>0</v>
      </c>
      <c r="G69" s="6"/>
      <c r="H69" s="6"/>
      <c r="I69" s="6">
        <f>F69+G69+H69</f>
        <v>0</v>
      </c>
      <c r="J69" s="6">
        <v>1534</v>
      </c>
    </row>
    <row r="70" spans="1:10" ht="12.75">
      <c r="A70" s="2" t="s">
        <v>36</v>
      </c>
      <c r="B70" s="3"/>
      <c r="C70" s="7"/>
      <c r="D70" s="3"/>
      <c r="E70" s="2"/>
      <c r="F70" s="6">
        <v>44282</v>
      </c>
      <c r="G70" s="6"/>
      <c r="H70" s="6">
        <v>-31821</v>
      </c>
      <c r="I70" s="6">
        <f>F70+G70+H70</f>
        <v>12461</v>
      </c>
      <c r="J70" s="6">
        <v>10197</v>
      </c>
    </row>
    <row r="71" spans="1:10" ht="12.75">
      <c r="A71" s="7" t="s">
        <v>40</v>
      </c>
      <c r="B71" s="3"/>
      <c r="C71" s="7"/>
      <c r="D71" s="3"/>
      <c r="E71" s="2"/>
      <c r="F71" s="5">
        <f>SUM(F67:F70)</f>
        <v>45002</v>
      </c>
      <c r="G71" s="5">
        <f>SUM(G67:G70)</f>
        <v>0</v>
      </c>
      <c r="H71" s="5">
        <f>SUM(H67:H70)</f>
        <v>-29490</v>
      </c>
      <c r="I71" s="5">
        <f>SUM(I67:I70)</f>
        <v>15512</v>
      </c>
      <c r="J71" s="5">
        <f>SUM(J67:J70)</f>
        <v>15507</v>
      </c>
    </row>
    <row r="72" spans="1:10" ht="12.75">
      <c r="A72" s="2" t="s">
        <v>39</v>
      </c>
      <c r="B72" s="3"/>
      <c r="C72" s="7"/>
      <c r="D72" s="3"/>
      <c r="E72" s="2"/>
      <c r="F72" s="18"/>
      <c r="G72" s="6">
        <v>719</v>
      </c>
      <c r="H72" s="6">
        <v>32442</v>
      </c>
      <c r="I72" s="39">
        <f>F72+G72+H72</f>
        <v>33161</v>
      </c>
      <c r="J72" s="6">
        <v>33161</v>
      </c>
    </row>
    <row r="73" spans="1:10" ht="12.75">
      <c r="A73" s="21" t="s">
        <v>185</v>
      </c>
      <c r="B73" s="3"/>
      <c r="C73" s="7"/>
      <c r="D73" s="3"/>
      <c r="E73" s="2"/>
      <c r="F73" s="18"/>
      <c r="G73" s="6"/>
      <c r="H73" s="6">
        <v>1607</v>
      </c>
      <c r="I73" s="39">
        <v>1607</v>
      </c>
      <c r="J73" s="6">
        <v>1607</v>
      </c>
    </row>
    <row r="74" spans="1:10" ht="12.75">
      <c r="A74" s="19" t="s">
        <v>169</v>
      </c>
      <c r="B74" s="3"/>
      <c r="C74" s="7"/>
      <c r="D74" s="3"/>
      <c r="E74" s="2"/>
      <c r="F74" s="18"/>
      <c r="G74" s="6"/>
      <c r="H74" s="6"/>
      <c r="I74" s="39">
        <f>F74+G74</f>
        <v>0</v>
      </c>
      <c r="J74" s="6">
        <v>300</v>
      </c>
    </row>
    <row r="75" spans="1:10" ht="12.75">
      <c r="A75" s="9" t="s">
        <v>177</v>
      </c>
      <c r="B75" s="11"/>
      <c r="C75" s="11"/>
      <c r="D75" s="11"/>
      <c r="E75" s="14"/>
      <c r="F75" s="20">
        <f>SUM(F71:F74)</f>
        <v>45002</v>
      </c>
      <c r="G75" s="20">
        <f>SUM(G71:G74)</f>
        <v>719</v>
      </c>
      <c r="H75" s="20">
        <f>SUM(H71:H74)</f>
        <v>4559</v>
      </c>
      <c r="I75" s="20">
        <f>SUM(I71:I74)</f>
        <v>50280</v>
      </c>
      <c r="J75" s="20">
        <f>SUM(J71:J74)</f>
        <v>50575</v>
      </c>
    </row>
    <row r="76" spans="1:10" ht="5.25" customHeight="1">
      <c r="A76" s="23"/>
      <c r="B76" s="3"/>
      <c r="C76" s="7"/>
      <c r="D76" s="3"/>
      <c r="E76" s="2"/>
      <c r="F76" s="5"/>
      <c r="G76" s="6"/>
      <c r="H76" s="6"/>
      <c r="I76" s="6"/>
      <c r="J76" s="6"/>
    </row>
    <row r="77" spans="1:10" ht="12.75">
      <c r="A77" s="3"/>
      <c r="B77" s="3"/>
      <c r="C77" s="7"/>
      <c r="D77" s="3"/>
      <c r="E77" s="2"/>
      <c r="F77" s="5"/>
      <c r="G77" s="6"/>
      <c r="H77" s="6"/>
      <c r="I77" s="6"/>
      <c r="J77" s="6"/>
    </row>
    <row r="78" spans="1:10" ht="12.75">
      <c r="A78" s="14" t="s">
        <v>86</v>
      </c>
      <c r="B78" s="3"/>
      <c r="C78" s="7"/>
      <c r="D78" s="3"/>
      <c r="E78" s="2"/>
      <c r="F78" s="5"/>
      <c r="G78" s="6"/>
      <c r="H78" s="6"/>
      <c r="I78" s="6"/>
      <c r="J78" s="6"/>
    </row>
    <row r="79" spans="1:10" ht="12.75">
      <c r="A79" s="2" t="s">
        <v>60</v>
      </c>
      <c r="B79" s="3"/>
      <c r="C79" s="7"/>
      <c r="D79" s="3"/>
      <c r="E79" s="2"/>
      <c r="F79" s="16">
        <v>600</v>
      </c>
      <c r="G79" s="6"/>
      <c r="H79" s="6"/>
      <c r="I79" s="6">
        <f>F79+G79+H79</f>
        <v>600</v>
      </c>
      <c r="J79" s="6">
        <v>1613</v>
      </c>
    </row>
    <row r="80" spans="1:10" ht="12.75">
      <c r="A80" s="2" t="s">
        <v>41</v>
      </c>
      <c r="B80" s="3"/>
      <c r="C80" s="7"/>
      <c r="D80" s="3"/>
      <c r="E80" s="2"/>
      <c r="F80" s="18">
        <v>7469</v>
      </c>
      <c r="G80" s="6">
        <v>401</v>
      </c>
      <c r="H80" s="6"/>
      <c r="I80" s="6">
        <f>F80+G80+H80</f>
        <v>7870</v>
      </c>
      <c r="J80" s="6">
        <v>6670</v>
      </c>
    </row>
    <row r="81" spans="1:10" ht="12.75">
      <c r="A81" s="2" t="s">
        <v>42</v>
      </c>
      <c r="B81" s="3"/>
      <c r="C81" s="7"/>
      <c r="D81" s="3"/>
      <c r="E81" s="2"/>
      <c r="F81" s="16">
        <v>533</v>
      </c>
      <c r="G81" s="6">
        <v>1892</v>
      </c>
      <c r="H81" s="6">
        <v>244</v>
      </c>
      <c r="I81" s="6">
        <f>F81+G81+H81</f>
        <v>2669</v>
      </c>
      <c r="J81" s="6">
        <v>3143</v>
      </c>
    </row>
    <row r="82" spans="1:10" ht="12.75">
      <c r="A82" s="21" t="s">
        <v>185</v>
      </c>
      <c r="B82" s="3"/>
      <c r="C82" s="7"/>
      <c r="D82" s="3"/>
      <c r="E82" s="2"/>
      <c r="F82" s="16"/>
      <c r="G82" s="6"/>
      <c r="H82" s="6">
        <v>438</v>
      </c>
      <c r="I82" s="6">
        <v>438</v>
      </c>
      <c r="J82" s="6">
        <v>438</v>
      </c>
    </row>
    <row r="83" spans="1:10" ht="12.75">
      <c r="A83" s="24" t="s">
        <v>14</v>
      </c>
      <c r="B83" s="3"/>
      <c r="C83" s="7"/>
      <c r="D83" s="3"/>
      <c r="E83" s="2"/>
      <c r="F83" s="25">
        <f>SUM(F79:F82)</f>
        <v>8602</v>
      </c>
      <c r="G83" s="25">
        <f>SUM(G79:G82)</f>
        <v>2293</v>
      </c>
      <c r="H83" s="25">
        <f>SUM(H79:H82)</f>
        <v>682</v>
      </c>
      <c r="I83" s="25">
        <f>SUM(I79:I82)</f>
        <v>11577</v>
      </c>
      <c r="J83" s="25">
        <f>SUM(J79:J82)</f>
        <v>11864</v>
      </c>
    </row>
    <row r="84" spans="1:10" ht="11.25" customHeight="1">
      <c r="A84" s="2"/>
      <c r="B84" s="3"/>
      <c r="C84" s="7"/>
      <c r="D84" s="3"/>
      <c r="E84" s="2"/>
      <c r="F84" s="25"/>
      <c r="G84" s="5"/>
      <c r="H84" s="5"/>
      <c r="I84" s="6"/>
      <c r="J84" s="6"/>
    </row>
    <row r="85" spans="1:10" ht="12.75">
      <c r="A85" s="9" t="s">
        <v>87</v>
      </c>
      <c r="B85" s="3"/>
      <c r="C85" s="7"/>
      <c r="D85" s="3"/>
      <c r="E85" s="2"/>
      <c r="F85" s="25"/>
      <c r="G85" s="5"/>
      <c r="H85" s="5"/>
      <c r="I85" s="6"/>
      <c r="J85" s="6"/>
    </row>
    <row r="86" spans="1:10" ht="12.75">
      <c r="A86" s="9"/>
      <c r="B86" s="3"/>
      <c r="C86" s="7"/>
      <c r="D86" s="3"/>
      <c r="E86" s="2"/>
      <c r="F86" s="25"/>
      <c r="G86" s="5"/>
      <c r="H86" s="5"/>
      <c r="I86" s="6"/>
      <c r="J86" s="6"/>
    </row>
    <row r="87" spans="1:10" ht="12.75">
      <c r="A87" s="2" t="s">
        <v>52</v>
      </c>
      <c r="B87" s="3"/>
      <c r="C87" s="7"/>
      <c r="D87" s="3"/>
      <c r="E87" s="2"/>
      <c r="F87" s="25"/>
      <c r="G87" s="5"/>
      <c r="H87" s="5"/>
      <c r="I87" s="6"/>
      <c r="J87" s="6"/>
    </row>
    <row r="88" spans="1:10" ht="12.75">
      <c r="A88" s="2" t="s">
        <v>91</v>
      </c>
      <c r="B88" s="3"/>
      <c r="C88" s="7"/>
      <c r="D88" s="3"/>
      <c r="E88" s="2"/>
      <c r="F88" s="25"/>
      <c r="G88" s="5"/>
      <c r="H88" s="5"/>
      <c r="I88" s="6"/>
      <c r="J88" s="6">
        <v>121</v>
      </c>
    </row>
    <row r="89" spans="1:10" ht="12.75">
      <c r="A89" s="2" t="s">
        <v>39</v>
      </c>
      <c r="B89" s="3"/>
      <c r="C89" s="7"/>
      <c r="D89" s="3"/>
      <c r="E89" s="2"/>
      <c r="F89" s="26">
        <v>67433</v>
      </c>
      <c r="G89" s="18">
        <v>3053</v>
      </c>
      <c r="H89" s="18"/>
      <c r="I89" s="6">
        <f>F89+G89+H89</f>
        <v>70486</v>
      </c>
      <c r="J89" s="6">
        <v>70112</v>
      </c>
    </row>
    <row r="90" spans="1:10" ht="12.75">
      <c r="A90" s="21" t="s">
        <v>185</v>
      </c>
      <c r="B90" s="3"/>
      <c r="C90" s="7"/>
      <c r="D90" s="3"/>
      <c r="E90" s="2"/>
      <c r="F90" s="26"/>
      <c r="G90" s="18"/>
      <c r="H90" s="18">
        <v>2375</v>
      </c>
      <c r="I90" s="6">
        <f>F90+G90+H90</f>
        <v>2375</v>
      </c>
      <c r="J90" s="6">
        <v>2375</v>
      </c>
    </row>
    <row r="91" spans="1:10" ht="12.75">
      <c r="A91" s="2" t="s">
        <v>46</v>
      </c>
      <c r="B91" s="3"/>
      <c r="C91" s="7"/>
      <c r="D91" s="3"/>
      <c r="E91" s="2"/>
      <c r="F91" s="25">
        <v>1698</v>
      </c>
      <c r="G91" s="18">
        <v>1890</v>
      </c>
      <c r="H91" s="18"/>
      <c r="I91" s="6">
        <f>F91+G91+H91</f>
        <v>3588</v>
      </c>
      <c r="J91" s="6">
        <v>4465</v>
      </c>
    </row>
    <row r="92" spans="1:10" ht="12.75">
      <c r="A92" s="9" t="s">
        <v>53</v>
      </c>
      <c r="B92" s="3"/>
      <c r="C92" s="7"/>
      <c r="D92" s="3"/>
      <c r="E92" s="2"/>
      <c r="F92" s="25">
        <f>SUM(F88:F91)</f>
        <v>69131</v>
      </c>
      <c r="G92" s="25">
        <f>SUM(G88:G91)</f>
        <v>4943</v>
      </c>
      <c r="H92" s="25">
        <f>SUM(H88:H91)</f>
        <v>2375</v>
      </c>
      <c r="I92" s="25">
        <f>SUM(I89:I91)</f>
        <v>76449</v>
      </c>
      <c r="J92" s="25">
        <f>SUM(J88:J91)</f>
        <v>77073</v>
      </c>
    </row>
    <row r="93" spans="1:10" ht="8.25" customHeight="1">
      <c r="A93" s="3"/>
      <c r="B93" s="3"/>
      <c r="C93" s="7"/>
      <c r="D93" s="3"/>
      <c r="E93" s="2"/>
      <c r="F93" s="25"/>
      <c r="G93" s="5"/>
      <c r="H93" s="5"/>
      <c r="I93" s="6"/>
      <c r="J93" s="6"/>
    </row>
    <row r="94" spans="1:10" ht="12.75">
      <c r="A94" s="2" t="s">
        <v>54</v>
      </c>
      <c r="B94" s="3"/>
      <c r="C94" s="7"/>
      <c r="D94" s="3"/>
      <c r="E94" s="2"/>
      <c r="F94" s="25"/>
      <c r="G94" s="5"/>
      <c r="H94" s="5"/>
      <c r="I94" s="6"/>
      <c r="J94" s="6"/>
    </row>
    <row r="95" spans="1:10" ht="12.75">
      <c r="A95" s="2" t="s">
        <v>39</v>
      </c>
      <c r="B95" s="3"/>
      <c r="C95" s="7"/>
      <c r="D95" s="3"/>
      <c r="E95" s="2"/>
      <c r="F95" s="25">
        <v>12640</v>
      </c>
      <c r="G95" s="5">
        <v>145</v>
      </c>
      <c r="H95" s="5">
        <v>171</v>
      </c>
      <c r="I95" s="6">
        <f>F95+G95+H95</f>
        <v>12956</v>
      </c>
      <c r="J95" s="6">
        <v>12956</v>
      </c>
    </row>
    <row r="96" spans="1:10" ht="12.75">
      <c r="A96" s="2" t="s">
        <v>46</v>
      </c>
      <c r="B96" s="3"/>
      <c r="C96" s="7"/>
      <c r="D96" s="3"/>
      <c r="E96" s="2"/>
      <c r="F96" s="25">
        <v>7373</v>
      </c>
      <c r="G96" s="5"/>
      <c r="H96" s="5"/>
      <c r="I96" s="6">
        <f>F96+G96+H96</f>
        <v>7373</v>
      </c>
      <c r="J96" s="6">
        <v>7373</v>
      </c>
    </row>
    <row r="97" spans="1:10" ht="12.75">
      <c r="A97" s="9" t="s">
        <v>55</v>
      </c>
      <c r="B97" s="3"/>
      <c r="C97" s="7"/>
      <c r="D97" s="3"/>
      <c r="E97" s="2"/>
      <c r="F97" s="25">
        <f>SUM(F95:F96)</f>
        <v>20013</v>
      </c>
      <c r="G97" s="25">
        <f>SUM(G95:G96)</f>
        <v>145</v>
      </c>
      <c r="H97" s="25">
        <f>SUM(H95:H96)</f>
        <v>171</v>
      </c>
      <c r="I97" s="25">
        <f>SUM(I95:I96)</f>
        <v>20329</v>
      </c>
      <c r="J97" s="25">
        <f>SUM(J95:J96)</f>
        <v>20329</v>
      </c>
    </row>
    <row r="98" spans="1:10" ht="9.75" customHeight="1">
      <c r="A98" s="9"/>
      <c r="B98" s="3"/>
      <c r="C98" s="7"/>
      <c r="D98" s="3"/>
      <c r="E98" s="2"/>
      <c r="F98" s="25"/>
      <c r="G98" s="5"/>
      <c r="H98" s="5"/>
      <c r="I98" s="6"/>
      <c r="J98" s="6"/>
    </row>
    <row r="99" spans="1:10" ht="12.75">
      <c r="A99" s="2" t="s">
        <v>90</v>
      </c>
      <c r="B99" s="3"/>
      <c r="C99" s="7"/>
      <c r="D99" s="3"/>
      <c r="E99" s="2"/>
      <c r="F99" s="25"/>
      <c r="G99" s="5"/>
      <c r="H99" s="5"/>
      <c r="I99" s="6"/>
      <c r="J99" s="6"/>
    </row>
    <row r="100" spans="1:10" ht="12.75">
      <c r="A100" s="2" t="s">
        <v>39</v>
      </c>
      <c r="B100" s="3"/>
      <c r="C100" s="7"/>
      <c r="D100" s="3"/>
      <c r="E100" s="2"/>
      <c r="F100" s="25">
        <v>20244</v>
      </c>
      <c r="G100" s="5">
        <v>-18503</v>
      </c>
      <c r="H100" s="5"/>
      <c r="I100" s="6">
        <f>F100+G100</f>
        <v>1741</v>
      </c>
      <c r="J100" s="6">
        <v>1467</v>
      </c>
    </row>
    <row r="101" spans="1:10" ht="12.75">
      <c r="A101" s="2" t="s">
        <v>46</v>
      </c>
      <c r="B101" s="3"/>
      <c r="C101" s="7"/>
      <c r="D101" s="3"/>
      <c r="E101" s="2"/>
      <c r="F101" s="26"/>
      <c r="G101" s="5"/>
      <c r="H101" s="5"/>
      <c r="I101" s="6"/>
      <c r="J101" s="6"/>
    </row>
    <row r="102" spans="1:10" ht="12.75">
      <c r="A102" s="9" t="s">
        <v>108</v>
      </c>
      <c r="B102" s="3"/>
      <c r="C102" s="7"/>
      <c r="D102" s="3"/>
      <c r="E102" s="2"/>
      <c r="F102" s="25">
        <f>SUM(F100:F101)</f>
        <v>20244</v>
      </c>
      <c r="G102" s="25">
        <f>SUM(G100:G101)</f>
        <v>-18503</v>
      </c>
      <c r="H102" s="25">
        <f>SUM(H100:H101)</f>
        <v>0</v>
      </c>
      <c r="I102" s="25">
        <f>SUM(I100:I101)</f>
        <v>1741</v>
      </c>
      <c r="J102" s="25">
        <f>SUM(J100:J101)</f>
        <v>1467</v>
      </c>
    </row>
    <row r="103" spans="1:10" ht="8.25" customHeight="1">
      <c r="A103" s="3"/>
      <c r="B103" s="3"/>
      <c r="C103" s="7"/>
      <c r="D103" s="3"/>
      <c r="E103" s="2"/>
      <c r="F103" s="25"/>
      <c r="G103" s="5"/>
      <c r="H103" s="5"/>
      <c r="I103" s="6"/>
      <c r="J103" s="6"/>
    </row>
    <row r="104" spans="1:10" ht="12.75">
      <c r="A104" s="9" t="s">
        <v>88</v>
      </c>
      <c r="B104" s="3"/>
      <c r="C104" s="7"/>
      <c r="D104" s="3"/>
      <c r="E104" s="2"/>
      <c r="F104" s="25">
        <f>SUM(F92+F97+F102)</f>
        <v>109388</v>
      </c>
      <c r="G104" s="25">
        <f>SUM(G92+G97+G102)</f>
        <v>-13415</v>
      </c>
      <c r="H104" s="25">
        <f>SUM(H92+H97+H102)</f>
        <v>2546</v>
      </c>
      <c r="I104" s="25">
        <f>SUM(I92+I97+I102)</f>
        <v>98519</v>
      </c>
      <c r="J104" s="25">
        <f>SUM(J92+J97+J102)</f>
        <v>98869</v>
      </c>
    </row>
    <row r="105" spans="1:10" ht="12.75">
      <c r="A105" s="3"/>
      <c r="B105" s="3"/>
      <c r="C105" s="7"/>
      <c r="D105" s="3"/>
      <c r="E105" s="2"/>
      <c r="F105" s="5"/>
      <c r="G105" s="5"/>
      <c r="H105" s="5"/>
      <c r="I105" s="6"/>
      <c r="J105" s="6"/>
    </row>
    <row r="106" spans="1:10" ht="12.75">
      <c r="A106" s="3"/>
      <c r="B106" s="3"/>
      <c r="C106" s="7"/>
      <c r="D106" s="3"/>
      <c r="E106" s="2"/>
      <c r="F106" s="5"/>
      <c r="G106" s="6"/>
      <c r="H106" s="6"/>
      <c r="I106" s="6"/>
      <c r="J106" s="6"/>
    </row>
    <row r="107" spans="1:10" ht="12.75">
      <c r="A107" s="14" t="s">
        <v>89</v>
      </c>
      <c r="B107" s="3"/>
      <c r="C107" s="7"/>
      <c r="D107" s="3"/>
      <c r="E107" s="2"/>
      <c r="F107" s="25">
        <f>SUM(F83+F75+F61+F104)</f>
        <v>1083315</v>
      </c>
      <c r="G107" s="25">
        <f>SUM(G83+G75+G61+G104)</f>
        <v>82568</v>
      </c>
      <c r="H107" s="25">
        <f>SUM(H83+H75+H61+H104)</f>
        <v>53728</v>
      </c>
      <c r="I107" s="25">
        <f>SUM(I83+I75+I61+I104)</f>
        <v>1219611</v>
      </c>
      <c r="J107" s="25">
        <f>SUM(J83+J75+J61+J104)</f>
        <v>1249843</v>
      </c>
    </row>
    <row r="108" spans="1:10" ht="12.75">
      <c r="A108" s="3"/>
      <c r="B108" s="3" t="s">
        <v>98</v>
      </c>
      <c r="C108" s="3"/>
      <c r="D108" s="3"/>
      <c r="E108" s="3"/>
      <c r="F108" s="26">
        <f>F100+F95+F89+F80+F74</f>
        <v>107786</v>
      </c>
      <c r="G108" s="26">
        <f>G100+G95+G89+G80+G72</f>
        <v>-14185</v>
      </c>
      <c r="H108" s="26">
        <f>H100+H95+H89+H80+H72</f>
        <v>32613</v>
      </c>
      <c r="I108" s="6">
        <f>F108+G108+H108</f>
        <v>126214</v>
      </c>
      <c r="J108" s="6">
        <f>J100+J95+J89+J80+J72</f>
        <v>124366</v>
      </c>
    </row>
    <row r="109" spans="1:10" ht="12.75">
      <c r="A109" s="3"/>
      <c r="B109" s="28"/>
      <c r="C109" s="3"/>
      <c r="D109" s="3"/>
      <c r="E109" s="3"/>
      <c r="F109" s="26"/>
      <c r="G109" s="26"/>
      <c r="H109" s="26"/>
      <c r="I109" s="6"/>
      <c r="J109" s="6"/>
    </row>
    <row r="110" spans="1:10" ht="12.75">
      <c r="A110" s="27" t="s">
        <v>178</v>
      </c>
      <c r="B110" s="3"/>
      <c r="C110" s="3"/>
      <c r="D110" s="3"/>
      <c r="E110" s="3"/>
      <c r="F110" s="25">
        <f>F107-F108-F109</f>
        <v>975529</v>
      </c>
      <c r="G110" s="25">
        <f>G107-G108-G109</f>
        <v>96753</v>
      </c>
      <c r="H110" s="25">
        <f>H107-H108-H109</f>
        <v>21115</v>
      </c>
      <c r="I110" s="25">
        <f>I107-I108-I109</f>
        <v>1093397</v>
      </c>
      <c r="J110" s="5">
        <f>J107-J108-J109</f>
        <v>1125477</v>
      </c>
    </row>
    <row r="111" spans="1:10" ht="13.5" customHeight="1">
      <c r="A111" s="27"/>
      <c r="B111" s="3"/>
      <c r="C111" s="3"/>
      <c r="D111" s="3"/>
      <c r="E111" s="3"/>
      <c r="F111" s="25"/>
      <c r="G111" s="5"/>
      <c r="H111" s="5"/>
      <c r="I111" s="6"/>
      <c r="J111" s="6"/>
    </row>
    <row r="112" spans="1:10" ht="13.5" customHeight="1">
      <c r="A112" s="27"/>
      <c r="B112" s="3"/>
      <c r="C112" s="3"/>
      <c r="D112" s="3"/>
      <c r="E112" s="3"/>
      <c r="F112" s="25"/>
      <c r="G112" s="5"/>
      <c r="H112" s="5"/>
      <c r="I112" s="6"/>
      <c r="J112" s="6"/>
    </row>
    <row r="113" spans="1:10" ht="13.5" customHeight="1">
      <c r="A113" s="27"/>
      <c r="B113" s="3"/>
      <c r="C113" s="3"/>
      <c r="D113" s="3"/>
      <c r="E113" s="3"/>
      <c r="F113" s="25"/>
      <c r="G113" s="5"/>
      <c r="H113" s="5"/>
      <c r="I113" s="6"/>
      <c r="J113" s="6"/>
    </row>
    <row r="114" spans="1:10" ht="13.5" customHeight="1">
      <c r="A114" s="27"/>
      <c r="B114" s="3"/>
      <c r="C114" s="3"/>
      <c r="D114" s="3"/>
      <c r="E114" s="3"/>
      <c r="F114" s="25"/>
      <c r="G114" s="5"/>
      <c r="H114" s="5"/>
      <c r="I114" s="6"/>
      <c r="J114" s="6"/>
    </row>
    <row r="115" spans="1:10" ht="13.5" customHeight="1">
      <c r="A115" s="27"/>
      <c r="B115" s="3"/>
      <c r="C115" s="3"/>
      <c r="D115" s="3"/>
      <c r="E115" s="3"/>
      <c r="F115" s="25"/>
      <c r="G115" s="5"/>
      <c r="H115" s="5"/>
      <c r="I115" s="6"/>
      <c r="J115" s="6"/>
    </row>
    <row r="116" spans="1:10" ht="13.5" customHeight="1">
      <c r="A116" s="27"/>
      <c r="B116" s="3"/>
      <c r="C116" s="3"/>
      <c r="D116" s="3"/>
      <c r="E116" s="3"/>
      <c r="F116" s="25"/>
      <c r="G116" s="5"/>
      <c r="H116" s="5"/>
      <c r="I116" s="6"/>
      <c r="J116" s="6"/>
    </row>
    <row r="117" spans="1:10" ht="13.5" customHeight="1">
      <c r="A117" s="27"/>
      <c r="B117" s="3"/>
      <c r="C117" s="3"/>
      <c r="D117" s="3"/>
      <c r="E117" s="3"/>
      <c r="F117" s="25"/>
      <c r="G117" s="5"/>
      <c r="H117" s="5"/>
      <c r="I117" s="6"/>
      <c r="J117" s="6"/>
    </row>
    <row r="118" spans="1:10" ht="13.5" customHeight="1">
      <c r="A118" s="27"/>
      <c r="B118" s="3"/>
      <c r="C118" s="3"/>
      <c r="D118" s="3"/>
      <c r="E118" s="3"/>
      <c r="F118" s="25"/>
      <c r="G118" s="5"/>
      <c r="H118" s="5"/>
      <c r="I118" s="6"/>
      <c r="J118" s="6"/>
    </row>
    <row r="119" spans="1:10" ht="12.75">
      <c r="A119" s="3"/>
      <c r="B119" s="3"/>
      <c r="C119" s="7"/>
      <c r="D119" s="3"/>
      <c r="E119" s="14"/>
      <c r="F119" s="5"/>
      <c r="G119" s="6" t="s">
        <v>151</v>
      </c>
      <c r="H119" s="6"/>
      <c r="I119" s="6"/>
      <c r="J119" s="6"/>
    </row>
    <row r="120" spans="1:10" ht="12.75">
      <c r="A120" s="3"/>
      <c r="B120" s="14" t="s">
        <v>149</v>
      </c>
      <c r="C120" s="7"/>
      <c r="D120" s="3"/>
      <c r="E120" s="2"/>
      <c r="F120" s="5"/>
      <c r="G120" s="6"/>
      <c r="H120" s="6"/>
      <c r="I120" s="6"/>
      <c r="J120" s="6"/>
    </row>
    <row r="121" spans="1:10" ht="12.75">
      <c r="A121" s="3"/>
      <c r="B121" s="4" t="s">
        <v>48</v>
      </c>
      <c r="C121" s="7"/>
      <c r="D121" s="3"/>
      <c r="E121" s="2"/>
      <c r="F121" s="5"/>
      <c r="G121" s="6"/>
      <c r="H121" s="6"/>
      <c r="I121" s="6"/>
      <c r="J121" s="6"/>
    </row>
    <row r="122" spans="1:10" ht="6.75" customHeight="1">
      <c r="A122" s="3"/>
      <c r="B122" s="3"/>
      <c r="C122" s="7"/>
      <c r="D122" s="3"/>
      <c r="E122" s="2"/>
      <c r="F122" s="5"/>
      <c r="G122" s="6"/>
      <c r="H122" s="6"/>
      <c r="I122" s="6"/>
      <c r="J122" s="6"/>
    </row>
    <row r="123" spans="1:10" ht="12.75">
      <c r="A123" s="3"/>
      <c r="B123" s="2" t="s">
        <v>0</v>
      </c>
      <c r="C123" s="7"/>
      <c r="D123" s="3"/>
      <c r="E123" s="2"/>
      <c r="F123" s="5"/>
      <c r="G123" s="6" t="s">
        <v>15</v>
      </c>
      <c r="H123" s="6"/>
      <c r="I123" s="6"/>
      <c r="J123" s="6"/>
    </row>
    <row r="124" spans="1:10" ht="12.75">
      <c r="A124" s="3"/>
      <c r="B124" s="3"/>
      <c r="C124" s="7"/>
      <c r="D124" s="3"/>
      <c r="E124" s="2"/>
      <c r="F124" s="8" t="s">
        <v>110</v>
      </c>
      <c r="G124" s="12" t="s">
        <v>181</v>
      </c>
      <c r="H124" s="37" t="s">
        <v>215</v>
      </c>
      <c r="I124" s="30" t="s">
        <v>110</v>
      </c>
      <c r="J124" s="12" t="s">
        <v>110</v>
      </c>
    </row>
    <row r="125" spans="1:10" ht="12.75">
      <c r="A125" s="24" t="s">
        <v>16</v>
      </c>
      <c r="B125" s="3"/>
      <c r="C125" s="7"/>
      <c r="D125" s="3"/>
      <c r="E125" s="2"/>
      <c r="F125" s="12" t="s">
        <v>111</v>
      </c>
      <c r="G125" s="13" t="s">
        <v>152</v>
      </c>
      <c r="H125" s="38" t="s">
        <v>152</v>
      </c>
      <c r="I125" s="27" t="s">
        <v>153</v>
      </c>
      <c r="J125" s="5" t="s">
        <v>182</v>
      </c>
    </row>
    <row r="126" spans="1:10" ht="12.75">
      <c r="A126" s="14" t="s">
        <v>102</v>
      </c>
      <c r="B126" s="3"/>
      <c r="C126" s="7"/>
      <c r="D126" s="3"/>
      <c r="E126" s="24" t="s">
        <v>115</v>
      </c>
      <c r="F126" s="5"/>
      <c r="G126" s="6"/>
      <c r="H126" s="6"/>
      <c r="I126" s="6"/>
      <c r="J126" s="6"/>
    </row>
    <row r="127" spans="1:10" ht="12.75">
      <c r="A127" s="7" t="s">
        <v>73</v>
      </c>
      <c r="B127" s="3"/>
      <c r="C127" s="7"/>
      <c r="D127" s="3"/>
      <c r="E127" s="2"/>
      <c r="F127" s="18"/>
      <c r="G127" s="6"/>
      <c r="H127" s="6"/>
      <c r="I127" s="6"/>
      <c r="J127" s="6"/>
    </row>
    <row r="128" spans="1:10" ht="12.75">
      <c r="A128" s="7" t="s">
        <v>27</v>
      </c>
      <c r="B128" s="3"/>
      <c r="C128" s="7"/>
      <c r="D128" s="3"/>
      <c r="E128" s="2"/>
      <c r="F128" s="18">
        <v>10140</v>
      </c>
      <c r="G128" s="6">
        <v>1116</v>
      </c>
      <c r="H128" s="6">
        <v>2370</v>
      </c>
      <c r="I128" s="6">
        <f>F128+G128+H128</f>
        <v>13626</v>
      </c>
      <c r="J128" s="6">
        <v>13626</v>
      </c>
    </row>
    <row r="129" spans="1:10" ht="12.75">
      <c r="A129" s="7" t="s">
        <v>25</v>
      </c>
      <c r="B129" s="3"/>
      <c r="C129" s="7"/>
      <c r="D129" s="3"/>
      <c r="E129" s="2"/>
      <c r="F129" s="18">
        <v>2791</v>
      </c>
      <c r="G129" s="6">
        <v>247</v>
      </c>
      <c r="H129" s="6">
        <v>363</v>
      </c>
      <c r="I129" s="6">
        <f>F129+G129+H129</f>
        <v>3401</v>
      </c>
      <c r="J129" s="6">
        <v>3401</v>
      </c>
    </row>
    <row r="130" spans="1:10" ht="12.75">
      <c r="A130" s="7" t="s">
        <v>26</v>
      </c>
      <c r="B130" s="3"/>
      <c r="C130" s="7"/>
      <c r="D130" s="3"/>
      <c r="E130" s="2"/>
      <c r="F130" s="18">
        <v>44188</v>
      </c>
      <c r="G130" s="6">
        <v>50224</v>
      </c>
      <c r="H130" s="6">
        <v>-8</v>
      </c>
      <c r="I130" s="6">
        <f>F130+G130+H130</f>
        <v>94404</v>
      </c>
      <c r="J130" s="6">
        <v>93865</v>
      </c>
    </row>
    <row r="131" spans="1:10" ht="12.75">
      <c r="A131" s="7" t="s">
        <v>75</v>
      </c>
      <c r="B131" s="3"/>
      <c r="C131" s="7"/>
      <c r="D131" s="3"/>
      <c r="E131" s="2"/>
      <c r="F131" s="18"/>
      <c r="G131" s="6"/>
      <c r="H131" s="6"/>
      <c r="I131" s="6"/>
      <c r="J131" s="6"/>
    </row>
    <row r="132" spans="1:10" ht="12.75">
      <c r="A132" s="7"/>
      <c r="B132" s="3" t="s">
        <v>124</v>
      </c>
      <c r="C132" s="7"/>
      <c r="D132" s="3"/>
      <c r="E132" s="2"/>
      <c r="F132" s="18">
        <v>78442</v>
      </c>
      <c r="G132" s="6">
        <v>3977</v>
      </c>
      <c r="H132" s="6">
        <v>-2682</v>
      </c>
      <c r="I132" s="6">
        <f>F132+G132+H132</f>
        <v>79737</v>
      </c>
      <c r="J132" s="6">
        <v>74343</v>
      </c>
    </row>
    <row r="133" spans="1:10" ht="12.75">
      <c r="A133" s="7"/>
      <c r="B133" s="3" t="s">
        <v>126</v>
      </c>
      <c r="C133" s="7"/>
      <c r="D133" s="3"/>
      <c r="E133" s="2"/>
      <c r="F133" s="18">
        <v>4200</v>
      </c>
      <c r="G133" s="6"/>
      <c r="H133" s="6">
        <v>675</v>
      </c>
      <c r="I133" s="6">
        <f>F133+G133+H133</f>
        <v>4875</v>
      </c>
      <c r="J133" s="6">
        <v>4875</v>
      </c>
    </row>
    <row r="134" spans="1:10" ht="12.75">
      <c r="A134" s="7"/>
      <c r="B134" s="28" t="s">
        <v>186</v>
      </c>
      <c r="C134" s="7"/>
      <c r="D134" s="3"/>
      <c r="E134" s="2"/>
      <c r="F134" s="18"/>
      <c r="G134" s="6"/>
      <c r="H134" s="6">
        <v>202</v>
      </c>
      <c r="I134" s="6">
        <f>F134+G134+H134</f>
        <v>202</v>
      </c>
      <c r="J134" s="6">
        <v>202</v>
      </c>
    </row>
    <row r="135" spans="1:10" ht="12.75">
      <c r="A135" s="7"/>
      <c r="B135" s="28" t="s">
        <v>158</v>
      </c>
      <c r="C135" s="7"/>
      <c r="D135" s="3"/>
      <c r="E135" s="2"/>
      <c r="F135" s="18"/>
      <c r="G135" s="6">
        <v>2727</v>
      </c>
      <c r="H135" s="6"/>
      <c r="I135" s="6">
        <f>F135+G135+H135</f>
        <v>2727</v>
      </c>
      <c r="J135" s="6">
        <v>2727</v>
      </c>
    </row>
    <row r="136" spans="1:10" ht="12.75">
      <c r="A136" s="7"/>
      <c r="B136" s="28" t="s">
        <v>159</v>
      </c>
      <c r="C136" s="7"/>
      <c r="D136" s="3"/>
      <c r="E136" s="2"/>
      <c r="F136" s="18"/>
      <c r="G136" s="6">
        <v>2058</v>
      </c>
      <c r="H136" s="6"/>
      <c r="I136" s="6">
        <f>F136+G136+H136</f>
        <v>2058</v>
      </c>
      <c r="J136" s="6">
        <v>2057</v>
      </c>
    </row>
    <row r="137" spans="1:10" ht="12.75">
      <c r="A137" s="7" t="s">
        <v>76</v>
      </c>
      <c r="B137" s="3"/>
      <c r="C137" s="7"/>
      <c r="D137" s="3"/>
      <c r="E137" s="2"/>
      <c r="F137" s="18"/>
      <c r="G137" s="6"/>
      <c r="H137" s="6"/>
      <c r="I137" s="6"/>
      <c r="J137" s="6"/>
    </row>
    <row r="138" spans="1:12" ht="12.75">
      <c r="A138" s="7"/>
      <c r="B138" s="3" t="s">
        <v>125</v>
      </c>
      <c r="C138" s="7"/>
      <c r="D138" s="3"/>
      <c r="E138" s="2"/>
      <c r="F138" s="18">
        <v>3000</v>
      </c>
      <c r="G138" s="6">
        <v>114</v>
      </c>
      <c r="H138" s="6">
        <v>592</v>
      </c>
      <c r="I138" s="6">
        <f>F138+G138+H138</f>
        <v>3706</v>
      </c>
      <c r="J138" s="6">
        <v>3506</v>
      </c>
      <c r="L138" s="1"/>
    </row>
    <row r="139" spans="1:10" ht="12.75">
      <c r="A139" s="7"/>
      <c r="B139" s="3" t="s">
        <v>165</v>
      </c>
      <c r="C139" s="7"/>
      <c r="D139" s="3"/>
      <c r="E139" s="2"/>
      <c r="F139" s="18"/>
      <c r="G139" s="6"/>
      <c r="H139" s="6">
        <v>1274</v>
      </c>
      <c r="I139" s="6">
        <f aca="true" t="shared" si="1" ref="I139:I168">F139+G139+H139</f>
        <v>1274</v>
      </c>
      <c r="J139" s="6">
        <v>1274</v>
      </c>
    </row>
    <row r="140" spans="1:10" ht="12.75">
      <c r="A140" s="7" t="s">
        <v>77</v>
      </c>
      <c r="B140" s="3"/>
      <c r="C140" s="7"/>
      <c r="D140" s="3"/>
      <c r="E140" s="2"/>
      <c r="F140" s="18">
        <v>5500</v>
      </c>
      <c r="G140" s="6"/>
      <c r="H140" s="6"/>
      <c r="I140" s="6">
        <f t="shared" si="1"/>
        <v>5500</v>
      </c>
      <c r="J140" s="6">
        <v>2902</v>
      </c>
    </row>
    <row r="141" spans="1:10" ht="12.75">
      <c r="A141" s="7" t="s">
        <v>99</v>
      </c>
      <c r="B141" s="3"/>
      <c r="C141" s="7"/>
      <c r="D141" s="3"/>
      <c r="E141" s="2"/>
      <c r="F141" s="18">
        <v>9900</v>
      </c>
      <c r="G141" s="6"/>
      <c r="H141" s="6"/>
      <c r="I141" s="6">
        <f t="shared" si="1"/>
        <v>9900</v>
      </c>
      <c r="J141" s="6">
        <v>7773</v>
      </c>
    </row>
    <row r="142" spans="1:10" ht="12.75">
      <c r="A142" s="7" t="s">
        <v>100</v>
      </c>
      <c r="B142" s="3"/>
      <c r="C142" s="7"/>
      <c r="D142" s="3"/>
      <c r="E142" s="2"/>
      <c r="F142" s="18">
        <v>900</v>
      </c>
      <c r="G142" s="6"/>
      <c r="H142" s="6">
        <v>85</v>
      </c>
      <c r="I142" s="6">
        <f t="shared" si="1"/>
        <v>985</v>
      </c>
      <c r="J142" s="6">
        <v>985</v>
      </c>
    </row>
    <row r="143" spans="1:10" ht="12.75">
      <c r="A143" s="7" t="s">
        <v>123</v>
      </c>
      <c r="B143" s="3"/>
      <c r="C143" s="7"/>
      <c r="D143" s="3"/>
      <c r="E143" s="2"/>
      <c r="F143" s="18">
        <v>632</v>
      </c>
      <c r="G143" s="6"/>
      <c r="H143" s="6">
        <v>-85</v>
      </c>
      <c r="I143" s="6">
        <f t="shared" si="1"/>
        <v>547</v>
      </c>
      <c r="J143" s="6">
        <v>351</v>
      </c>
    </row>
    <row r="144" spans="1:10" ht="12.75">
      <c r="A144" s="7" t="s">
        <v>104</v>
      </c>
      <c r="B144" s="3"/>
      <c r="C144" s="7"/>
      <c r="D144" s="3"/>
      <c r="E144" s="2"/>
      <c r="F144" s="18">
        <v>4445</v>
      </c>
      <c r="G144" s="6"/>
      <c r="H144" s="6"/>
      <c r="I144" s="6">
        <f t="shared" si="1"/>
        <v>4445</v>
      </c>
      <c r="J144" s="6">
        <v>4439</v>
      </c>
    </row>
    <row r="145" spans="1:10" ht="12.75">
      <c r="A145" s="7" t="s">
        <v>117</v>
      </c>
      <c r="B145" s="3"/>
      <c r="C145" s="7"/>
      <c r="D145" s="3"/>
      <c r="E145" s="2"/>
      <c r="F145" s="18"/>
      <c r="G145" s="6"/>
      <c r="H145" s="6"/>
      <c r="I145" s="6">
        <f t="shared" si="1"/>
        <v>0</v>
      </c>
      <c r="J145" s="6"/>
    </row>
    <row r="146" spans="1:10" ht="12.75">
      <c r="A146" s="7"/>
      <c r="B146" s="3" t="s">
        <v>118</v>
      </c>
      <c r="C146" s="7"/>
      <c r="D146" s="3"/>
      <c r="E146" s="2"/>
      <c r="F146" s="18">
        <v>10212</v>
      </c>
      <c r="G146" s="6"/>
      <c r="H146" s="6"/>
      <c r="I146" s="6">
        <f t="shared" si="1"/>
        <v>10212</v>
      </c>
      <c r="J146" s="6">
        <v>10117</v>
      </c>
    </row>
    <row r="147" spans="1:10" ht="12.75">
      <c r="A147" s="7"/>
      <c r="B147" s="3" t="s">
        <v>120</v>
      </c>
      <c r="C147" s="7"/>
      <c r="D147" s="3"/>
      <c r="E147" s="2"/>
      <c r="F147" s="18">
        <v>203</v>
      </c>
      <c r="G147" s="6"/>
      <c r="H147" s="6">
        <v>-203</v>
      </c>
      <c r="I147" s="6">
        <f t="shared" si="1"/>
        <v>0</v>
      </c>
      <c r="J147" s="6"/>
    </row>
    <row r="148" spans="1:10" ht="12.75">
      <c r="A148" s="7"/>
      <c r="B148" s="3" t="s">
        <v>121</v>
      </c>
      <c r="C148" s="7"/>
      <c r="D148" s="3"/>
      <c r="E148" s="2"/>
      <c r="F148" s="18">
        <v>167</v>
      </c>
      <c r="G148" s="6"/>
      <c r="H148" s="6">
        <v>-167</v>
      </c>
      <c r="I148" s="6">
        <f t="shared" si="1"/>
        <v>0</v>
      </c>
      <c r="J148" s="6"/>
    </row>
    <row r="149" spans="1:10" ht="12.75">
      <c r="A149" s="7"/>
      <c r="B149" s="3" t="s">
        <v>122</v>
      </c>
      <c r="C149" s="7"/>
      <c r="D149" s="3"/>
      <c r="E149" s="2"/>
      <c r="F149" s="18">
        <v>29541</v>
      </c>
      <c r="G149" s="6"/>
      <c r="H149" s="6">
        <v>-29541</v>
      </c>
      <c r="I149" s="6">
        <f t="shared" si="1"/>
        <v>0</v>
      </c>
      <c r="J149" s="6"/>
    </row>
    <row r="150" spans="1:10" ht="12.75">
      <c r="A150" s="7" t="s">
        <v>180</v>
      </c>
      <c r="B150" s="3"/>
      <c r="C150" s="7"/>
      <c r="D150" s="3"/>
      <c r="E150" s="2"/>
      <c r="F150" s="18">
        <v>5500</v>
      </c>
      <c r="G150" s="6"/>
      <c r="H150" s="6"/>
      <c r="I150" s="6">
        <f t="shared" si="1"/>
        <v>5500</v>
      </c>
      <c r="J150" s="6">
        <v>5123</v>
      </c>
    </row>
    <row r="151" spans="1:10" ht="12.75">
      <c r="A151" s="7" t="s">
        <v>141</v>
      </c>
      <c r="B151" s="3"/>
      <c r="C151" s="7"/>
      <c r="D151" s="3"/>
      <c r="E151" s="2"/>
      <c r="F151" s="18"/>
      <c r="G151" s="6"/>
      <c r="H151" s="6"/>
      <c r="I151" s="6">
        <f t="shared" si="1"/>
        <v>0</v>
      </c>
      <c r="J151" s="6"/>
    </row>
    <row r="152" spans="1:10" ht="12.75">
      <c r="A152" s="7" t="s">
        <v>26</v>
      </c>
      <c r="B152" s="3"/>
      <c r="C152" s="7"/>
      <c r="D152" s="3"/>
      <c r="E152" s="2"/>
      <c r="F152" s="18">
        <v>3810</v>
      </c>
      <c r="G152" s="6"/>
      <c r="H152" s="6"/>
      <c r="I152" s="6">
        <f t="shared" si="1"/>
        <v>3810</v>
      </c>
      <c r="J152" s="6">
        <v>4018</v>
      </c>
    </row>
    <row r="153" spans="1:10" ht="12.75">
      <c r="A153" s="2" t="s">
        <v>140</v>
      </c>
      <c r="B153" s="3"/>
      <c r="C153" s="7"/>
      <c r="D153" s="3"/>
      <c r="E153" s="2"/>
      <c r="F153" s="18"/>
      <c r="G153" s="6"/>
      <c r="H153" s="6"/>
      <c r="I153" s="6">
        <f t="shared" si="1"/>
        <v>0</v>
      </c>
      <c r="J153" s="6"/>
    </row>
    <row r="154" spans="1:10" ht="12.75">
      <c r="A154" s="7" t="s">
        <v>26</v>
      </c>
      <c r="B154" s="3"/>
      <c r="C154" s="7"/>
      <c r="D154" s="3"/>
      <c r="E154" s="2"/>
      <c r="F154" s="18">
        <v>6324</v>
      </c>
      <c r="G154" s="6"/>
      <c r="H154" s="6"/>
      <c r="I154" s="6">
        <f t="shared" si="1"/>
        <v>6324</v>
      </c>
      <c r="J154" s="6">
        <v>1008</v>
      </c>
    </row>
    <row r="155" spans="1:10" ht="12.75">
      <c r="A155" s="2" t="s">
        <v>142</v>
      </c>
      <c r="B155" s="3"/>
      <c r="C155" s="7"/>
      <c r="D155" s="3"/>
      <c r="E155" s="2"/>
      <c r="F155" s="18"/>
      <c r="G155" s="6"/>
      <c r="H155" s="6"/>
      <c r="I155" s="6">
        <f t="shared" si="1"/>
        <v>0</v>
      </c>
      <c r="J155" s="6"/>
    </row>
    <row r="156" spans="1:10" ht="12.75">
      <c r="A156" s="7" t="s">
        <v>27</v>
      </c>
      <c r="B156" s="3"/>
      <c r="C156" s="7"/>
      <c r="D156" s="3"/>
      <c r="E156" s="2"/>
      <c r="F156" s="18">
        <v>1494</v>
      </c>
      <c r="G156" s="6"/>
      <c r="H156" s="6"/>
      <c r="I156" s="6">
        <f t="shared" si="1"/>
        <v>1494</v>
      </c>
      <c r="J156" s="6">
        <v>1494</v>
      </c>
    </row>
    <row r="157" spans="1:10" ht="12.75">
      <c r="A157" s="7" t="s">
        <v>25</v>
      </c>
      <c r="B157" s="3"/>
      <c r="C157" s="7"/>
      <c r="D157" s="3"/>
      <c r="E157" s="2"/>
      <c r="F157" s="18">
        <v>403</v>
      </c>
      <c r="G157" s="6"/>
      <c r="H157" s="6"/>
      <c r="I157" s="6">
        <f t="shared" si="1"/>
        <v>403</v>
      </c>
      <c r="J157" s="6">
        <v>403</v>
      </c>
    </row>
    <row r="158" spans="1:10" ht="12.75">
      <c r="A158" s="7" t="s">
        <v>26</v>
      </c>
      <c r="B158" s="3"/>
      <c r="C158" s="7"/>
      <c r="D158" s="3"/>
      <c r="E158" s="2"/>
      <c r="F158" s="18">
        <v>14486</v>
      </c>
      <c r="G158" s="6"/>
      <c r="H158" s="6"/>
      <c r="I158" s="6">
        <f t="shared" si="1"/>
        <v>14486</v>
      </c>
      <c r="J158" s="6">
        <v>9130</v>
      </c>
    </row>
    <row r="159" spans="1:10" ht="12.75">
      <c r="A159" s="2" t="s">
        <v>74</v>
      </c>
      <c r="B159" s="3"/>
      <c r="C159" s="7"/>
      <c r="D159" s="3"/>
      <c r="E159" s="2"/>
      <c r="F159" s="18">
        <v>15864</v>
      </c>
      <c r="G159" s="6">
        <v>4129</v>
      </c>
      <c r="H159" s="6"/>
      <c r="I159" s="6">
        <f t="shared" si="1"/>
        <v>19993</v>
      </c>
      <c r="J159" s="6">
        <v>18347</v>
      </c>
    </row>
    <row r="160" spans="1:10" ht="12.75">
      <c r="A160" s="2" t="s">
        <v>78</v>
      </c>
      <c r="B160" s="3"/>
      <c r="C160" s="7"/>
      <c r="D160" s="3"/>
      <c r="E160" s="2"/>
      <c r="F160" s="16">
        <v>9000</v>
      </c>
      <c r="G160" s="6"/>
      <c r="H160" s="6"/>
      <c r="I160" s="6">
        <f t="shared" si="1"/>
        <v>9000</v>
      </c>
      <c r="J160" s="6">
        <v>6977</v>
      </c>
    </row>
    <row r="161" spans="1:10" ht="12.75">
      <c r="A161" s="2" t="s">
        <v>116</v>
      </c>
      <c r="B161" s="3"/>
      <c r="C161" s="7"/>
      <c r="D161" s="3"/>
      <c r="E161" s="2"/>
      <c r="F161" s="18"/>
      <c r="G161" s="6"/>
      <c r="H161" s="6"/>
      <c r="I161" s="6">
        <f t="shared" si="1"/>
        <v>0</v>
      </c>
      <c r="J161" s="6"/>
    </row>
    <row r="162" spans="1:10" ht="12.75">
      <c r="A162" s="2" t="s">
        <v>19</v>
      </c>
      <c r="B162" s="3"/>
      <c r="C162" s="7"/>
      <c r="D162" s="3"/>
      <c r="E162" s="2"/>
      <c r="F162" s="18">
        <v>76000</v>
      </c>
      <c r="G162" s="6"/>
      <c r="H162" s="6">
        <v>-17303</v>
      </c>
      <c r="I162" s="6">
        <f t="shared" si="1"/>
        <v>58697</v>
      </c>
      <c r="J162" s="6">
        <v>58697</v>
      </c>
    </row>
    <row r="163" spans="1:10" ht="12.75">
      <c r="A163" s="2" t="s">
        <v>20</v>
      </c>
      <c r="B163" s="3"/>
      <c r="C163" s="7"/>
      <c r="D163" s="3"/>
      <c r="E163" s="2"/>
      <c r="F163" s="18">
        <v>10300</v>
      </c>
      <c r="G163" s="6"/>
      <c r="H163" s="6">
        <v>-2678</v>
      </c>
      <c r="I163" s="6">
        <f t="shared" si="1"/>
        <v>7622</v>
      </c>
      <c r="J163" s="6">
        <v>7622</v>
      </c>
    </row>
    <row r="164" spans="1:10" ht="12.75">
      <c r="A164" s="7" t="s">
        <v>26</v>
      </c>
      <c r="B164" s="3"/>
      <c r="C164" s="7"/>
      <c r="D164" s="3"/>
      <c r="E164" s="2"/>
      <c r="F164" s="18"/>
      <c r="G164" s="6"/>
      <c r="H164" s="6">
        <v>8</v>
      </c>
      <c r="I164" s="6">
        <f t="shared" si="1"/>
        <v>8</v>
      </c>
      <c r="J164" s="6">
        <v>8</v>
      </c>
    </row>
    <row r="165" spans="1:10" ht="12.75">
      <c r="A165" s="7" t="s">
        <v>190</v>
      </c>
      <c r="B165" s="3"/>
      <c r="C165" s="7"/>
      <c r="D165" s="3"/>
      <c r="E165" s="2"/>
      <c r="F165" s="18"/>
      <c r="G165" s="6"/>
      <c r="H165" s="6"/>
      <c r="I165" s="6">
        <f t="shared" si="1"/>
        <v>0</v>
      </c>
      <c r="J165" s="6"/>
    </row>
    <row r="166" spans="1:10" ht="12.75">
      <c r="A166" s="7" t="s">
        <v>27</v>
      </c>
      <c r="B166" s="3"/>
      <c r="C166" s="7"/>
      <c r="D166" s="3"/>
      <c r="E166" s="2"/>
      <c r="F166" s="16">
        <v>20</v>
      </c>
      <c r="G166" s="6"/>
      <c r="H166" s="6">
        <v>-20</v>
      </c>
      <c r="I166" s="6">
        <f t="shared" si="1"/>
        <v>0</v>
      </c>
      <c r="J166" s="6"/>
    </row>
    <row r="167" spans="1:10" ht="12.75">
      <c r="A167" s="7" t="s">
        <v>25</v>
      </c>
      <c r="B167" s="3"/>
      <c r="C167" s="7"/>
      <c r="D167" s="3"/>
      <c r="E167" s="2"/>
      <c r="F167" s="16">
        <v>6</v>
      </c>
      <c r="G167" s="6"/>
      <c r="H167" s="6">
        <v>-6</v>
      </c>
      <c r="I167" s="6">
        <f t="shared" si="1"/>
        <v>0</v>
      </c>
      <c r="J167" s="6"/>
    </row>
    <row r="168" spans="1:10" ht="12.75">
      <c r="A168" s="7" t="s">
        <v>26</v>
      </c>
      <c r="B168" s="3"/>
      <c r="C168" s="7"/>
      <c r="D168" s="3"/>
      <c r="E168" s="2"/>
      <c r="F168" s="16">
        <v>1410</v>
      </c>
      <c r="G168" s="6"/>
      <c r="H168" s="6">
        <v>331</v>
      </c>
      <c r="I168" s="6">
        <f t="shared" si="1"/>
        <v>1741</v>
      </c>
      <c r="J168" s="6">
        <v>1741</v>
      </c>
    </row>
    <row r="169" spans="1:10" ht="12.75">
      <c r="A169" s="7" t="s">
        <v>79</v>
      </c>
      <c r="B169" s="3"/>
      <c r="C169" s="7"/>
      <c r="D169" s="3"/>
      <c r="E169" s="2"/>
      <c r="F169" s="18"/>
      <c r="G169" s="6"/>
      <c r="H169" s="6"/>
      <c r="I169" s="6"/>
      <c r="J169" s="6"/>
    </row>
    <row r="170" spans="1:10" ht="12.75">
      <c r="A170" s="7" t="s">
        <v>27</v>
      </c>
      <c r="B170" s="3"/>
      <c r="C170" s="7"/>
      <c r="D170" s="3"/>
      <c r="E170" s="2"/>
      <c r="F170" s="16">
        <v>6264</v>
      </c>
      <c r="G170" s="6">
        <v>265</v>
      </c>
      <c r="H170" s="6">
        <v>315</v>
      </c>
      <c r="I170" s="6">
        <f>F170+G170+H170</f>
        <v>6844</v>
      </c>
      <c r="J170" s="6">
        <v>6844</v>
      </c>
    </row>
    <row r="171" spans="1:10" ht="12.75">
      <c r="A171" s="7" t="s">
        <v>25</v>
      </c>
      <c r="B171" s="3"/>
      <c r="C171" s="7"/>
      <c r="D171" s="3"/>
      <c r="E171" s="2"/>
      <c r="F171" s="16">
        <v>1691</v>
      </c>
      <c r="G171" s="6">
        <v>81</v>
      </c>
      <c r="H171" s="6">
        <v>58</v>
      </c>
      <c r="I171" s="6">
        <f>F171+G171+H171</f>
        <v>1830</v>
      </c>
      <c r="J171" s="6">
        <v>1830</v>
      </c>
    </row>
    <row r="172" spans="1:10" ht="12.75">
      <c r="A172" s="7" t="s">
        <v>26</v>
      </c>
      <c r="B172" s="3"/>
      <c r="C172" s="7"/>
      <c r="D172" s="3"/>
      <c r="E172" s="2"/>
      <c r="F172" s="16">
        <v>760</v>
      </c>
      <c r="G172" s="6"/>
      <c r="H172" s="6"/>
      <c r="I172" s="6">
        <f>F172+G172+H172</f>
        <v>760</v>
      </c>
      <c r="J172" s="6">
        <v>571</v>
      </c>
    </row>
    <row r="173" spans="1:10" ht="12.75">
      <c r="A173" s="2" t="s">
        <v>44</v>
      </c>
      <c r="B173" s="29"/>
      <c r="C173" s="7"/>
      <c r="D173" s="29"/>
      <c r="E173" s="2"/>
      <c r="F173" s="18">
        <v>0</v>
      </c>
      <c r="G173" s="6"/>
      <c r="H173" s="6">
        <v>25717</v>
      </c>
      <c r="I173" s="6">
        <f>F173+G173+H173</f>
        <v>25717</v>
      </c>
      <c r="J173" s="6"/>
    </row>
    <row r="174" spans="1:10" ht="12.75">
      <c r="A174" s="14" t="s">
        <v>21</v>
      </c>
      <c r="B174" s="10"/>
      <c r="C174" s="11"/>
      <c r="D174" s="10"/>
      <c r="E174" s="14"/>
      <c r="F174" s="20">
        <f>SUM(F127:F173)</f>
        <v>357593</v>
      </c>
      <c r="G174" s="20">
        <f>SUM(G127:G173)</f>
        <v>64938</v>
      </c>
      <c r="H174" s="20">
        <f>SUM(H127:H173)</f>
        <v>-20703</v>
      </c>
      <c r="I174" s="20">
        <f>SUM(I127:I173)</f>
        <v>401828</v>
      </c>
      <c r="J174" s="20">
        <f>SUM(J128:J173)</f>
        <v>350256</v>
      </c>
    </row>
    <row r="175" spans="1:10" ht="12.75">
      <c r="A175" s="14"/>
      <c r="B175" s="10"/>
      <c r="C175" s="11"/>
      <c r="D175" s="10"/>
      <c r="E175" s="14"/>
      <c r="F175" s="20"/>
      <c r="G175" s="5"/>
      <c r="H175" s="5"/>
      <c r="I175" s="6"/>
      <c r="J175" s="6"/>
    </row>
    <row r="176" spans="1:10" ht="12.75">
      <c r="A176" s="14"/>
      <c r="B176" s="10"/>
      <c r="C176" s="11"/>
      <c r="D176" s="10"/>
      <c r="E176" s="14"/>
      <c r="F176" s="22"/>
      <c r="G176" s="6" t="s">
        <v>15</v>
      </c>
      <c r="H176" s="6"/>
      <c r="I176" s="6"/>
      <c r="J176" s="6"/>
    </row>
    <row r="177" spans="1:10" ht="12.75">
      <c r="A177" s="2" t="s">
        <v>16</v>
      </c>
      <c r="B177" s="3"/>
      <c r="C177" s="7"/>
      <c r="D177" s="3"/>
      <c r="E177" s="2"/>
      <c r="F177" s="8" t="s">
        <v>110</v>
      </c>
      <c r="G177" s="12" t="s">
        <v>181</v>
      </c>
      <c r="H177" s="37" t="s">
        <v>215</v>
      </c>
      <c r="I177" s="30" t="s">
        <v>110</v>
      </c>
      <c r="J177" s="12" t="s">
        <v>110</v>
      </c>
    </row>
    <row r="178" spans="1:10" ht="12.75">
      <c r="A178" s="14"/>
      <c r="B178" s="10"/>
      <c r="C178" s="11"/>
      <c r="D178" s="10"/>
      <c r="E178" s="14"/>
      <c r="F178" s="12" t="s">
        <v>111</v>
      </c>
      <c r="G178" s="13" t="s">
        <v>152</v>
      </c>
      <c r="H178" s="38" t="s">
        <v>152</v>
      </c>
      <c r="I178" s="27" t="s">
        <v>153</v>
      </c>
      <c r="J178" s="5" t="s">
        <v>182</v>
      </c>
    </row>
    <row r="179" spans="1:10" ht="7.5" customHeight="1">
      <c r="A179" s="3"/>
      <c r="B179" s="3"/>
      <c r="C179" s="7"/>
      <c r="D179" s="3"/>
      <c r="E179" s="2"/>
      <c r="F179" s="5"/>
      <c r="G179" s="6"/>
      <c r="H179" s="6"/>
      <c r="I179" s="6"/>
      <c r="J179" s="6"/>
    </row>
    <row r="180" spans="1:10" ht="12.75">
      <c r="A180" s="2" t="s">
        <v>43</v>
      </c>
      <c r="B180" s="3"/>
      <c r="C180" s="7"/>
      <c r="D180" s="3"/>
      <c r="E180" s="2"/>
      <c r="F180" s="5"/>
      <c r="G180" s="6"/>
      <c r="H180" s="6"/>
      <c r="I180" s="6"/>
      <c r="J180" s="6"/>
    </row>
    <row r="181" spans="1:10" ht="12.75">
      <c r="A181" s="2" t="s">
        <v>80</v>
      </c>
      <c r="B181" s="3"/>
      <c r="C181" s="7"/>
      <c r="D181" s="3"/>
      <c r="E181" s="2"/>
      <c r="F181" s="5">
        <v>21265</v>
      </c>
      <c r="G181" s="6"/>
      <c r="H181" s="6">
        <v>761</v>
      </c>
      <c r="I181" s="6">
        <f>F181+G181+H181</f>
        <v>22026</v>
      </c>
      <c r="J181" s="6">
        <v>22026</v>
      </c>
    </row>
    <row r="182" spans="1:10" ht="12.75">
      <c r="A182" s="2" t="s">
        <v>136</v>
      </c>
      <c r="B182" s="3"/>
      <c r="C182" s="7"/>
      <c r="D182" s="3"/>
      <c r="E182" s="2"/>
      <c r="F182" s="5">
        <v>41988</v>
      </c>
      <c r="G182" s="6"/>
      <c r="H182" s="6">
        <v>2947</v>
      </c>
      <c r="I182" s="6">
        <f aca="true" t="shared" si="2" ref="I182:I194">F182+G182+H182</f>
        <v>44935</v>
      </c>
      <c r="J182" s="6">
        <v>44935</v>
      </c>
    </row>
    <row r="183" spans="1:10" ht="12.75">
      <c r="A183" s="2" t="s">
        <v>128</v>
      </c>
      <c r="B183" s="3"/>
      <c r="C183" s="7"/>
      <c r="D183" s="3"/>
      <c r="E183" s="2"/>
      <c r="F183" s="5">
        <v>7450</v>
      </c>
      <c r="G183" s="6"/>
      <c r="H183" s="6">
        <v>4100</v>
      </c>
      <c r="I183" s="6">
        <f t="shared" si="2"/>
        <v>11550</v>
      </c>
      <c r="J183" s="6">
        <v>11550</v>
      </c>
    </row>
    <row r="184" spans="1:10" ht="12.75">
      <c r="A184" s="2" t="s">
        <v>107</v>
      </c>
      <c r="B184" s="3"/>
      <c r="C184" s="7"/>
      <c r="D184" s="3"/>
      <c r="E184" s="2"/>
      <c r="F184" s="5">
        <v>9462</v>
      </c>
      <c r="G184" s="6">
        <v>-2012</v>
      </c>
      <c r="H184" s="6"/>
      <c r="I184" s="6">
        <f t="shared" si="2"/>
        <v>7450</v>
      </c>
      <c r="J184" s="6">
        <v>7450</v>
      </c>
    </row>
    <row r="185" spans="1:10" ht="12.75">
      <c r="A185" s="2" t="s">
        <v>119</v>
      </c>
      <c r="B185" s="3"/>
      <c r="C185" s="7"/>
      <c r="D185" s="3"/>
      <c r="E185" s="2"/>
      <c r="F185" s="5">
        <v>3346</v>
      </c>
      <c r="G185" s="6"/>
      <c r="H185" s="6"/>
      <c r="I185" s="6">
        <f t="shared" si="2"/>
        <v>3346</v>
      </c>
      <c r="J185" s="6">
        <v>3344</v>
      </c>
    </row>
    <row r="186" spans="1:10" ht="12.75">
      <c r="A186" s="2" t="s">
        <v>129</v>
      </c>
      <c r="B186" s="3"/>
      <c r="C186" s="7"/>
      <c r="D186" s="3"/>
      <c r="E186" s="2"/>
      <c r="F186" s="5">
        <v>2000</v>
      </c>
      <c r="G186" s="6"/>
      <c r="H186" s="6"/>
      <c r="I186" s="6">
        <f t="shared" si="2"/>
        <v>2000</v>
      </c>
      <c r="J186" s="6">
        <v>771</v>
      </c>
    </row>
    <row r="187" spans="1:10" ht="12.75">
      <c r="A187" s="2" t="s">
        <v>130</v>
      </c>
      <c r="B187" s="3"/>
      <c r="C187" s="7"/>
      <c r="D187" s="3"/>
      <c r="E187" s="2"/>
      <c r="F187" s="5">
        <v>44224</v>
      </c>
      <c r="G187" s="6"/>
      <c r="H187" s="6"/>
      <c r="I187" s="6">
        <f t="shared" si="2"/>
        <v>44224</v>
      </c>
      <c r="J187" s="6">
        <v>43792</v>
      </c>
    </row>
    <row r="188" spans="1:10" ht="12.75">
      <c r="A188" s="21" t="s">
        <v>156</v>
      </c>
      <c r="B188" s="3"/>
      <c r="C188" s="7"/>
      <c r="D188" s="3"/>
      <c r="E188" s="2"/>
      <c r="F188" s="5"/>
      <c r="G188" s="6">
        <v>30743</v>
      </c>
      <c r="H188" s="6"/>
      <c r="I188" s="6">
        <f t="shared" si="2"/>
        <v>30743</v>
      </c>
      <c r="J188" s="6">
        <v>30743</v>
      </c>
    </row>
    <row r="189" spans="1:10" ht="12.75">
      <c r="A189" s="21" t="s">
        <v>174</v>
      </c>
      <c r="B189" s="3"/>
      <c r="C189" s="7"/>
      <c r="D189" s="3"/>
      <c r="E189" s="2"/>
      <c r="F189" s="5"/>
      <c r="G189" s="6">
        <v>10000</v>
      </c>
      <c r="H189" s="6">
        <v>112</v>
      </c>
      <c r="I189" s="6">
        <f t="shared" si="2"/>
        <v>10112</v>
      </c>
      <c r="J189" s="6">
        <v>6112</v>
      </c>
    </row>
    <row r="190" spans="1:10" ht="12.75">
      <c r="A190" s="21" t="s">
        <v>167</v>
      </c>
      <c r="B190" s="3"/>
      <c r="C190" s="7"/>
      <c r="D190" s="3"/>
      <c r="E190" s="2"/>
      <c r="F190" s="5"/>
      <c r="G190" s="6"/>
      <c r="H190" s="6">
        <v>17</v>
      </c>
      <c r="I190" s="6">
        <f t="shared" si="2"/>
        <v>17</v>
      </c>
      <c r="J190" s="6">
        <v>17</v>
      </c>
    </row>
    <row r="191" spans="1:10" ht="12.75">
      <c r="A191" s="21" t="s">
        <v>166</v>
      </c>
      <c r="B191" s="3"/>
      <c r="C191" s="7"/>
      <c r="D191" s="3"/>
      <c r="E191" s="2"/>
      <c r="F191" s="5"/>
      <c r="G191" s="6"/>
      <c r="H191" s="6">
        <v>3752</v>
      </c>
      <c r="I191" s="6">
        <f t="shared" si="2"/>
        <v>3752</v>
      </c>
      <c r="J191" s="6">
        <v>3752</v>
      </c>
    </row>
    <row r="192" spans="1:10" ht="12.75">
      <c r="A192" s="21" t="s">
        <v>187</v>
      </c>
      <c r="B192" s="3"/>
      <c r="C192" s="7"/>
      <c r="D192" s="3"/>
      <c r="E192" s="2"/>
      <c r="F192" s="5"/>
      <c r="G192" s="6"/>
      <c r="H192" s="6">
        <v>120</v>
      </c>
      <c r="I192" s="6">
        <f t="shared" si="2"/>
        <v>120</v>
      </c>
      <c r="J192" s="6">
        <v>120</v>
      </c>
    </row>
    <row r="193" spans="1:10" ht="12.75">
      <c r="A193" s="21" t="s">
        <v>188</v>
      </c>
      <c r="B193" s="3"/>
      <c r="C193" s="7"/>
      <c r="D193" s="3"/>
      <c r="E193" s="2"/>
      <c r="F193" s="5"/>
      <c r="G193" s="6"/>
      <c r="H193" s="6">
        <v>40</v>
      </c>
      <c r="I193" s="6">
        <f t="shared" si="2"/>
        <v>40</v>
      </c>
      <c r="J193" s="6">
        <v>40</v>
      </c>
    </row>
    <row r="194" spans="1:10" ht="12.75">
      <c r="A194" s="21" t="s">
        <v>189</v>
      </c>
      <c r="B194" s="3"/>
      <c r="C194" s="7"/>
      <c r="D194" s="3"/>
      <c r="E194" s="2"/>
      <c r="F194" s="5"/>
      <c r="G194" s="6"/>
      <c r="H194" s="6">
        <v>326</v>
      </c>
      <c r="I194" s="6">
        <f t="shared" si="2"/>
        <v>326</v>
      </c>
      <c r="J194" s="6">
        <v>326</v>
      </c>
    </row>
    <row r="195" spans="1:10" ht="12.75">
      <c r="A195" s="24" t="s">
        <v>30</v>
      </c>
      <c r="B195" s="3"/>
      <c r="C195" s="7"/>
      <c r="D195" s="3"/>
      <c r="E195" s="2"/>
      <c r="F195" s="17">
        <f>SUM(F181:F194)</f>
        <v>129735</v>
      </c>
      <c r="G195" s="17">
        <f>SUM(G181:G194)</f>
        <v>38731</v>
      </c>
      <c r="H195" s="17">
        <f>SUM(H181:H194)</f>
        <v>12175</v>
      </c>
      <c r="I195" s="17">
        <f>SUM(I181:I194)</f>
        <v>180641</v>
      </c>
      <c r="J195" s="17">
        <f>SUM(J181:J194)</f>
        <v>174978</v>
      </c>
    </row>
    <row r="196" spans="1:10" ht="12.75">
      <c r="A196" s="24"/>
      <c r="B196" s="3"/>
      <c r="C196" s="7"/>
      <c r="D196" s="3"/>
      <c r="E196" s="2"/>
      <c r="F196" s="5"/>
      <c r="G196" s="6"/>
      <c r="H196" s="6"/>
      <c r="I196" s="6"/>
      <c r="J196" s="6"/>
    </row>
    <row r="197" spans="1:10" ht="12.75">
      <c r="A197" s="21" t="s">
        <v>82</v>
      </c>
      <c r="B197" s="3"/>
      <c r="C197" s="7"/>
      <c r="D197" s="3"/>
      <c r="E197" s="2"/>
      <c r="F197" s="5"/>
      <c r="G197" s="6"/>
      <c r="H197" s="6"/>
      <c r="I197" s="6"/>
      <c r="J197" s="6"/>
    </row>
    <row r="198" spans="1:10" ht="12.75">
      <c r="A198" s="2" t="s">
        <v>127</v>
      </c>
      <c r="B198" s="3"/>
      <c r="C198" s="7"/>
      <c r="D198" s="3"/>
      <c r="E198" s="2"/>
      <c r="F198" s="5">
        <v>25770</v>
      </c>
      <c r="G198" s="6"/>
      <c r="H198" s="6"/>
      <c r="I198" s="6">
        <f>F198+G198+H198</f>
        <v>25770</v>
      </c>
      <c r="J198" s="6">
        <v>25770</v>
      </c>
    </row>
    <row r="199" spans="1:10" ht="12.75">
      <c r="A199" s="2" t="s">
        <v>81</v>
      </c>
      <c r="B199" s="3"/>
      <c r="C199" s="7"/>
      <c r="D199" s="3"/>
      <c r="E199" s="2"/>
      <c r="F199" s="5">
        <v>183413</v>
      </c>
      <c r="G199" s="6">
        <v>-38993</v>
      </c>
      <c r="H199" s="6">
        <v>5610</v>
      </c>
      <c r="I199" s="6">
        <f>F199+G199+H199</f>
        <v>150030</v>
      </c>
      <c r="J199" s="6">
        <v>150030</v>
      </c>
    </row>
    <row r="200" spans="1:10" ht="12.75">
      <c r="A200" s="2" t="s">
        <v>83</v>
      </c>
      <c r="B200" s="3"/>
      <c r="C200" s="7"/>
      <c r="D200" s="3"/>
      <c r="E200" s="2"/>
      <c r="F200" s="5">
        <v>5000</v>
      </c>
      <c r="G200" s="6"/>
      <c r="H200" s="6">
        <v>-5000</v>
      </c>
      <c r="I200" s="6">
        <f>F200+G200+H200</f>
        <v>0</v>
      </c>
      <c r="J200" s="6"/>
    </row>
    <row r="201" spans="1:10" ht="12.75">
      <c r="A201" s="19" t="s">
        <v>170</v>
      </c>
      <c r="B201" s="3"/>
      <c r="C201" s="7"/>
      <c r="D201" s="3"/>
      <c r="E201" s="2"/>
      <c r="F201" s="5"/>
      <c r="G201" s="6"/>
      <c r="H201" s="6">
        <v>582</v>
      </c>
      <c r="I201" s="6">
        <f>F201+G201+H201</f>
        <v>582</v>
      </c>
      <c r="J201" s="6">
        <v>582</v>
      </c>
    </row>
    <row r="202" spans="1:10" ht="12.75">
      <c r="A202" s="2"/>
      <c r="B202" s="3"/>
      <c r="C202" s="7"/>
      <c r="D202" s="3"/>
      <c r="E202" s="2"/>
      <c r="F202" s="18"/>
      <c r="G202" s="6"/>
      <c r="H202" s="6"/>
      <c r="I202" s="6"/>
      <c r="J202" s="6"/>
    </row>
    <row r="203" spans="1:10" ht="12.75">
      <c r="A203" s="2" t="s">
        <v>32</v>
      </c>
      <c r="B203" s="3"/>
      <c r="C203" s="7"/>
      <c r="D203" s="3"/>
      <c r="E203" s="2"/>
      <c r="F203" s="25">
        <f>SUM(F198:F202)</f>
        <v>214183</v>
      </c>
      <c r="G203" s="25">
        <f>SUM(G198:G202)</f>
        <v>-38993</v>
      </c>
      <c r="H203" s="25">
        <f>SUM(H198:H202)</f>
        <v>1192</v>
      </c>
      <c r="I203" s="25">
        <f>SUM(I198:I202)</f>
        <v>176382</v>
      </c>
      <c r="J203" s="25">
        <f>SUM(J198:J202)</f>
        <v>176382</v>
      </c>
    </row>
    <row r="204" spans="1:10" ht="12.75">
      <c r="A204" s="2"/>
      <c r="B204" s="3"/>
      <c r="C204" s="7"/>
      <c r="D204" s="3"/>
      <c r="E204" s="2"/>
      <c r="F204" s="5"/>
      <c r="G204" s="6"/>
      <c r="H204" s="6"/>
      <c r="I204" s="6"/>
      <c r="J204" s="6"/>
    </row>
    <row r="205" spans="1:10" ht="12.75">
      <c r="A205" s="2" t="s">
        <v>45</v>
      </c>
      <c r="B205" s="3"/>
      <c r="C205" s="7"/>
      <c r="D205" s="3"/>
      <c r="E205" s="2"/>
      <c r="F205" s="5"/>
      <c r="G205" s="6"/>
      <c r="H205" s="6"/>
      <c r="I205" s="6"/>
      <c r="J205" s="6"/>
    </row>
    <row r="206" spans="1:10" ht="12.75">
      <c r="A206" s="2" t="s">
        <v>143</v>
      </c>
      <c r="B206" s="3"/>
      <c r="C206" s="7"/>
      <c r="D206" s="3"/>
      <c r="E206" s="2"/>
      <c r="F206" s="18">
        <v>39836</v>
      </c>
      <c r="G206" s="6"/>
      <c r="H206" s="6">
        <v>-39836</v>
      </c>
      <c r="I206" s="6">
        <f>F206+G206+H206</f>
        <v>0</v>
      </c>
      <c r="J206" s="6"/>
    </row>
    <row r="207" spans="1:10" ht="12.75">
      <c r="A207" s="2" t="s">
        <v>131</v>
      </c>
      <c r="B207" s="3"/>
      <c r="C207" s="7"/>
      <c r="D207" s="3"/>
      <c r="E207" s="2"/>
      <c r="F207" s="18">
        <v>2011</v>
      </c>
      <c r="G207" s="6"/>
      <c r="H207" s="6">
        <v>-2011</v>
      </c>
      <c r="I207" s="6">
        <f>F207+G207+H207</f>
        <v>0</v>
      </c>
      <c r="J207" s="6"/>
    </row>
    <row r="208" spans="1:10" ht="12.75">
      <c r="A208" s="2" t="s">
        <v>132</v>
      </c>
      <c r="B208" s="3"/>
      <c r="C208" s="7"/>
      <c r="D208" s="3"/>
      <c r="E208" s="2"/>
      <c r="F208" s="18">
        <v>2364</v>
      </c>
      <c r="G208" s="6"/>
      <c r="H208" s="6"/>
      <c r="I208" s="6">
        <f>F208+G208+H208</f>
        <v>2364</v>
      </c>
      <c r="J208" s="6">
        <v>2273</v>
      </c>
    </row>
    <row r="209" spans="1:10" ht="12.75">
      <c r="A209" s="2" t="s">
        <v>85</v>
      </c>
      <c r="B209" s="3"/>
      <c r="C209" s="7"/>
      <c r="D209" s="3"/>
      <c r="E209" s="2"/>
      <c r="F209" s="16">
        <v>16815</v>
      </c>
      <c r="G209" s="6"/>
      <c r="H209" s="6">
        <v>9298</v>
      </c>
      <c r="I209" s="6">
        <f>F209+G209+H209</f>
        <v>26113</v>
      </c>
      <c r="J209" s="6">
        <v>26113</v>
      </c>
    </row>
    <row r="210" spans="1:10" ht="12.75">
      <c r="A210" s="2" t="s">
        <v>31</v>
      </c>
      <c r="B210" s="3"/>
      <c r="C210" s="7"/>
      <c r="D210" s="3"/>
      <c r="E210" s="2"/>
      <c r="F210" s="17">
        <f>SUM(F206:F209)</f>
        <v>61026</v>
      </c>
      <c r="G210" s="17">
        <f>SUM(G206:G209)</f>
        <v>0</v>
      </c>
      <c r="H210" s="17">
        <f>SUM(H206:H209)</f>
        <v>-32549</v>
      </c>
      <c r="I210" s="17">
        <f>SUM(I206:I209)</f>
        <v>28477</v>
      </c>
      <c r="J210" s="17">
        <f>SUM(J206:J209)</f>
        <v>28386</v>
      </c>
    </row>
    <row r="211" spans="1:10" ht="12.75">
      <c r="A211" s="2"/>
      <c r="B211" s="3"/>
      <c r="C211" s="7"/>
      <c r="D211" s="3"/>
      <c r="E211" s="2"/>
      <c r="F211" s="17"/>
      <c r="G211" s="5"/>
      <c r="H211" s="5"/>
      <c r="I211" s="6"/>
      <c r="J211" s="6"/>
    </row>
    <row r="212" spans="1:10" ht="12.75">
      <c r="A212" s="2" t="s">
        <v>84</v>
      </c>
      <c r="B212" s="3"/>
      <c r="C212" s="7"/>
      <c r="D212" s="3"/>
      <c r="E212" s="2"/>
      <c r="F212" s="5">
        <v>107786</v>
      </c>
      <c r="G212" s="5">
        <v>-14185</v>
      </c>
      <c r="H212" s="5">
        <v>32613</v>
      </c>
      <c r="I212" s="6">
        <f aca="true" t="shared" si="3" ref="I212:I217">F212+G212+H212</f>
        <v>126214</v>
      </c>
      <c r="J212" s="6">
        <v>124366</v>
      </c>
    </row>
    <row r="213" spans="1:10" ht="12.75">
      <c r="A213" s="2" t="s">
        <v>148</v>
      </c>
      <c r="B213" s="3"/>
      <c r="C213" s="7"/>
      <c r="D213" s="3"/>
      <c r="E213" s="2"/>
      <c r="F213" s="5">
        <v>6000</v>
      </c>
      <c r="G213" s="5"/>
      <c r="H213" s="5">
        <v>18328</v>
      </c>
      <c r="I213" s="6">
        <f t="shared" si="3"/>
        <v>24328</v>
      </c>
      <c r="J213" s="6">
        <v>24328</v>
      </c>
    </row>
    <row r="214" spans="1:10" ht="12.75">
      <c r="A214" s="2" t="s">
        <v>105</v>
      </c>
      <c r="B214" s="3"/>
      <c r="C214" s="7"/>
      <c r="D214" s="3"/>
      <c r="E214" s="2"/>
      <c r="F214" s="5"/>
      <c r="G214" s="5"/>
      <c r="H214" s="5">
        <v>36078</v>
      </c>
      <c r="I214" s="6">
        <f t="shared" si="3"/>
        <v>36078</v>
      </c>
      <c r="J214" s="6">
        <v>36078</v>
      </c>
    </row>
    <row r="215" spans="1:10" ht="12.75">
      <c r="A215" s="2" t="s">
        <v>106</v>
      </c>
      <c r="B215" s="3"/>
      <c r="C215" s="7"/>
      <c r="D215" s="3"/>
      <c r="E215" s="2"/>
      <c r="F215" s="5"/>
      <c r="G215" s="5"/>
      <c r="H215" s="5"/>
      <c r="I215" s="6">
        <f t="shared" si="3"/>
        <v>0</v>
      </c>
      <c r="J215" s="6"/>
    </row>
    <row r="216" spans="1:10" ht="12.75">
      <c r="A216" s="19" t="s">
        <v>155</v>
      </c>
      <c r="B216" s="3"/>
      <c r="C216" s="7"/>
      <c r="D216" s="3"/>
      <c r="E216" s="2"/>
      <c r="F216" s="18">
        <v>44000</v>
      </c>
      <c r="G216" s="18">
        <v>34482</v>
      </c>
      <c r="H216" s="18">
        <v>-1193</v>
      </c>
      <c r="I216" s="6">
        <f t="shared" si="3"/>
        <v>77289</v>
      </c>
      <c r="J216" s="6">
        <v>77289</v>
      </c>
    </row>
    <row r="217" spans="1:10" ht="12.75">
      <c r="A217" s="21" t="s">
        <v>160</v>
      </c>
      <c r="B217" s="3"/>
      <c r="C217" s="7"/>
      <c r="D217" s="3"/>
      <c r="E217" s="2"/>
      <c r="F217" s="18"/>
      <c r="G217" s="18">
        <v>7998</v>
      </c>
      <c r="H217" s="18"/>
      <c r="I217" s="6">
        <f t="shared" si="3"/>
        <v>7998</v>
      </c>
      <c r="J217" s="6">
        <v>7998</v>
      </c>
    </row>
    <row r="218" spans="1:10" ht="12.75">
      <c r="A218" s="2"/>
      <c r="B218" s="3"/>
      <c r="C218" s="7"/>
      <c r="D218" s="3"/>
      <c r="E218" s="2"/>
      <c r="F218" s="18"/>
      <c r="G218" s="5"/>
      <c r="H218" s="5"/>
      <c r="I218" s="6"/>
      <c r="J218" s="6"/>
    </row>
    <row r="219" spans="1:10" ht="12.75">
      <c r="A219" s="14" t="s">
        <v>103</v>
      </c>
      <c r="B219" s="10"/>
      <c r="C219" s="11"/>
      <c r="D219" s="10"/>
      <c r="E219" s="14"/>
      <c r="F219" s="20">
        <f>F174+F195+F203+F210+F212+F213+F214+F216</f>
        <v>920323</v>
      </c>
      <c r="G219" s="20">
        <f>G174+G195+G203+G210+G212+G213+G214+G216+G217</f>
        <v>92971</v>
      </c>
      <c r="H219" s="20">
        <f>H174+H195+H203+H210+H212+H213+H214+H216+H217</f>
        <v>45941</v>
      </c>
      <c r="I219" s="20">
        <f>I174+I195+I203+I210+I212+I213+I214+I216+I217</f>
        <v>1059235</v>
      </c>
      <c r="J219" s="20">
        <f>J174+J195+J203+J210+J212+J213+J214+J216+J217</f>
        <v>1000061</v>
      </c>
    </row>
    <row r="220" spans="1:10" ht="12.75">
      <c r="A220" s="14"/>
      <c r="B220" s="10"/>
      <c r="C220" s="11"/>
      <c r="D220" s="10"/>
      <c r="E220" s="14"/>
      <c r="F220" s="20"/>
      <c r="G220" s="20"/>
      <c r="H220" s="20"/>
      <c r="I220" s="20"/>
      <c r="J220" s="20"/>
    </row>
    <row r="221" spans="1:10" ht="12.75">
      <c r="A221" s="14"/>
      <c r="B221" s="10"/>
      <c r="C221" s="11"/>
      <c r="D221" s="10"/>
      <c r="E221" s="14"/>
      <c r="F221" s="5"/>
      <c r="G221" s="6"/>
      <c r="H221" s="6"/>
      <c r="I221" s="6"/>
      <c r="J221" s="6"/>
    </row>
    <row r="222" spans="1:10" ht="12.75">
      <c r="A222" s="14" t="s">
        <v>114</v>
      </c>
      <c r="B222" s="3"/>
      <c r="C222" s="7"/>
      <c r="D222" s="3"/>
      <c r="E222" s="2"/>
      <c r="F222" s="5"/>
      <c r="G222" s="6"/>
      <c r="H222" s="6"/>
      <c r="I222" s="6"/>
      <c r="J222" s="6"/>
    </row>
    <row r="223" spans="1:10" ht="12.75">
      <c r="A223" s="2" t="s">
        <v>0</v>
      </c>
      <c r="B223" s="3"/>
      <c r="C223" s="7"/>
      <c r="D223" s="3"/>
      <c r="E223" s="2"/>
      <c r="F223" s="5"/>
      <c r="G223" s="6"/>
      <c r="H223" s="6"/>
      <c r="I223" s="6"/>
      <c r="J223" s="6"/>
    </row>
    <row r="224" spans="1:10" ht="12.75">
      <c r="A224" s="19" t="s">
        <v>171</v>
      </c>
      <c r="B224" s="3" t="s">
        <v>113</v>
      </c>
      <c r="C224" s="7"/>
      <c r="D224" s="3"/>
      <c r="E224" s="2"/>
      <c r="F224" s="18"/>
      <c r="G224" s="6"/>
      <c r="H224" s="6"/>
      <c r="I224" s="6"/>
      <c r="J224" s="6"/>
    </row>
    <row r="225" spans="1:10" ht="12.75">
      <c r="A225" s="7" t="s">
        <v>22</v>
      </c>
      <c r="B225" s="3"/>
      <c r="C225" s="7"/>
      <c r="D225" s="3"/>
      <c r="E225" s="2"/>
      <c r="F225" s="18">
        <v>20899</v>
      </c>
      <c r="G225" s="6">
        <v>542</v>
      </c>
      <c r="H225" s="6">
        <v>-176</v>
      </c>
      <c r="I225" s="6">
        <f>F225+G225+H225</f>
        <v>21265</v>
      </c>
      <c r="J225" s="6">
        <v>20770</v>
      </c>
    </row>
    <row r="226" spans="1:10" ht="12.75">
      <c r="A226" s="7" t="s">
        <v>23</v>
      </c>
      <c r="B226" s="3"/>
      <c r="C226" s="7"/>
      <c r="D226" s="3"/>
      <c r="E226" s="2"/>
      <c r="F226" s="18">
        <v>5643</v>
      </c>
      <c r="G226" s="6">
        <v>177</v>
      </c>
      <c r="H226" s="6"/>
      <c r="I226" s="6">
        <f>F226+G226+H226</f>
        <v>5820</v>
      </c>
      <c r="J226" s="6">
        <v>5496</v>
      </c>
    </row>
    <row r="227" spans="1:10" ht="12.75">
      <c r="A227" s="2" t="s">
        <v>144</v>
      </c>
      <c r="B227" s="3"/>
      <c r="C227" s="7"/>
      <c r="D227" s="3"/>
      <c r="E227" s="2"/>
      <c r="F227" s="16">
        <v>14650</v>
      </c>
      <c r="G227" s="6"/>
      <c r="H227" s="6">
        <v>6911</v>
      </c>
      <c r="I227" s="6">
        <f>F227+G227+H227</f>
        <v>21561</v>
      </c>
      <c r="J227" s="6">
        <v>21460</v>
      </c>
    </row>
    <row r="228" spans="1:10" ht="12.75">
      <c r="A228" s="2" t="s">
        <v>145</v>
      </c>
      <c r="B228" s="3"/>
      <c r="C228" s="7"/>
      <c r="D228" s="3"/>
      <c r="E228" s="2"/>
      <c r="F228" s="18">
        <v>3810</v>
      </c>
      <c r="G228" s="6"/>
      <c r="H228" s="6">
        <v>-3810</v>
      </c>
      <c r="I228" s="6">
        <f>F228+G228+H228</f>
        <v>0</v>
      </c>
      <c r="J228" s="6"/>
    </row>
    <row r="229" spans="1:10" ht="12.75">
      <c r="A229" s="19" t="s">
        <v>168</v>
      </c>
      <c r="B229" s="3"/>
      <c r="C229" s="7"/>
      <c r="D229" s="3"/>
      <c r="E229" s="2"/>
      <c r="F229" s="18"/>
      <c r="G229" s="6"/>
      <c r="H229" s="6">
        <v>1634</v>
      </c>
      <c r="I229" s="6">
        <f>F229+G229+H229</f>
        <v>1634</v>
      </c>
      <c r="J229" s="6">
        <v>1634</v>
      </c>
    </row>
    <row r="230" spans="1:10" ht="12.75">
      <c r="A230" s="7"/>
      <c r="B230" s="3"/>
      <c r="C230" s="7"/>
      <c r="D230" s="3"/>
      <c r="E230" s="2"/>
      <c r="F230" s="18"/>
      <c r="G230" s="6"/>
      <c r="H230" s="6"/>
      <c r="I230" s="6"/>
      <c r="J230" s="6"/>
    </row>
    <row r="231" spans="1:10" ht="12.75">
      <c r="A231" s="14" t="s">
        <v>50</v>
      </c>
      <c r="B231" s="10"/>
      <c r="C231" s="11"/>
      <c r="D231" s="10"/>
      <c r="E231" s="14"/>
      <c r="F231" s="20">
        <f>SUM(F224:F228)</f>
        <v>45002</v>
      </c>
      <c r="G231" s="20">
        <f>SUM(G224:G228)</f>
        <v>719</v>
      </c>
      <c r="H231" s="20">
        <f>SUM(H225:H229)</f>
        <v>4559</v>
      </c>
      <c r="I231" s="20">
        <f>SUM(I225:I229)</f>
        <v>50280</v>
      </c>
      <c r="J231" s="20">
        <f>SUM(J224:J229)</f>
        <v>49360</v>
      </c>
    </row>
    <row r="232" spans="1:10" ht="12.75">
      <c r="A232" s="14"/>
      <c r="B232" s="10"/>
      <c r="C232" s="11"/>
      <c r="D232" s="10"/>
      <c r="E232" s="14"/>
      <c r="F232" s="22"/>
      <c r="G232" s="6" t="s">
        <v>15</v>
      </c>
      <c r="H232" s="6"/>
      <c r="I232" s="6"/>
      <c r="J232" s="6"/>
    </row>
    <row r="233" spans="1:10" ht="12.75">
      <c r="A233" s="24" t="s">
        <v>16</v>
      </c>
      <c r="B233" s="27"/>
      <c r="C233" s="7"/>
      <c r="D233" s="3"/>
      <c r="E233" s="2"/>
      <c r="F233" s="8" t="s">
        <v>110</v>
      </c>
      <c r="G233" s="12" t="s">
        <v>181</v>
      </c>
      <c r="H233" s="37" t="s">
        <v>215</v>
      </c>
      <c r="I233" s="30" t="s">
        <v>110</v>
      </c>
      <c r="J233" s="12" t="s">
        <v>110</v>
      </c>
    </row>
    <row r="234" spans="1:10" ht="12.75">
      <c r="A234" s="2"/>
      <c r="B234" s="3"/>
      <c r="C234" s="7"/>
      <c r="D234" s="3"/>
      <c r="E234" s="2"/>
      <c r="F234" s="12" t="s">
        <v>111</v>
      </c>
      <c r="G234" s="13" t="s">
        <v>152</v>
      </c>
      <c r="H234" s="38" t="s">
        <v>152</v>
      </c>
      <c r="I234" s="27" t="s">
        <v>153</v>
      </c>
      <c r="J234" s="5" t="s">
        <v>182</v>
      </c>
    </row>
    <row r="235" spans="1:10" ht="12.75">
      <c r="A235" s="14" t="s">
        <v>92</v>
      </c>
      <c r="B235" s="3"/>
      <c r="C235" s="7"/>
      <c r="D235" s="3"/>
      <c r="E235" s="2"/>
      <c r="F235" s="5"/>
      <c r="G235" s="6"/>
      <c r="H235" s="6"/>
      <c r="I235" s="6"/>
      <c r="J235" s="6"/>
    </row>
    <row r="236" spans="1:10" ht="7.5" customHeight="1">
      <c r="A236" s="3"/>
      <c r="B236" s="3"/>
      <c r="C236" s="7"/>
      <c r="D236" s="3"/>
      <c r="E236" s="2"/>
      <c r="F236" s="5"/>
      <c r="G236" s="6"/>
      <c r="H236" s="6"/>
      <c r="I236" s="6"/>
      <c r="J236" s="6"/>
    </row>
    <row r="237" spans="1:10" ht="12.75">
      <c r="A237" s="2" t="s">
        <v>49</v>
      </c>
      <c r="B237" s="3"/>
      <c r="C237" s="7"/>
      <c r="D237" s="3"/>
      <c r="E237" s="2"/>
      <c r="F237" s="5"/>
      <c r="G237" s="6"/>
      <c r="H237" s="6"/>
      <c r="I237" s="6"/>
      <c r="J237" s="6"/>
    </row>
    <row r="238" spans="1:10" ht="12.75">
      <c r="A238" s="2" t="s">
        <v>24</v>
      </c>
      <c r="B238" s="3"/>
      <c r="C238" s="7"/>
      <c r="D238" s="3"/>
      <c r="E238" s="2"/>
      <c r="F238" s="16">
        <v>2724</v>
      </c>
      <c r="G238" s="6">
        <v>179</v>
      </c>
      <c r="H238" s="6">
        <v>-1341</v>
      </c>
      <c r="I238" s="6">
        <f>F238+G238+H238</f>
        <v>1562</v>
      </c>
      <c r="J238" s="6">
        <v>1562</v>
      </c>
    </row>
    <row r="239" spans="1:10" ht="12.75">
      <c r="A239" s="2" t="s">
        <v>25</v>
      </c>
      <c r="B239" s="3"/>
      <c r="C239" s="7"/>
      <c r="D239" s="3"/>
      <c r="E239" s="2"/>
      <c r="F239" s="16">
        <v>736</v>
      </c>
      <c r="G239" s="6">
        <v>56</v>
      </c>
      <c r="H239" s="6">
        <v>-317</v>
      </c>
      <c r="I239" s="6">
        <f>F239+G239+H239</f>
        <v>475</v>
      </c>
      <c r="J239" s="6">
        <v>475</v>
      </c>
    </row>
    <row r="240" spans="1:10" ht="12.75">
      <c r="A240" s="2" t="s">
        <v>26</v>
      </c>
      <c r="B240" s="3"/>
      <c r="C240" s="7"/>
      <c r="D240" s="3"/>
      <c r="E240" s="2"/>
      <c r="F240" s="16">
        <v>990</v>
      </c>
      <c r="G240" s="6"/>
      <c r="H240" s="6">
        <v>277</v>
      </c>
      <c r="I240" s="6">
        <f>F240+G240+H240</f>
        <v>1267</v>
      </c>
      <c r="J240" s="6">
        <v>1239</v>
      </c>
    </row>
    <row r="241" spans="1:10" ht="12.75">
      <c r="A241" s="2" t="s">
        <v>112</v>
      </c>
      <c r="B241" s="3"/>
      <c r="C241" s="7"/>
      <c r="D241" s="3"/>
      <c r="E241" s="2"/>
      <c r="F241" s="16">
        <v>100</v>
      </c>
      <c r="G241" s="6"/>
      <c r="H241" s="6">
        <v>31</v>
      </c>
      <c r="I241" s="6">
        <f>F241+G241+H241</f>
        <v>131</v>
      </c>
      <c r="J241" s="6">
        <v>131</v>
      </c>
    </row>
    <row r="242" spans="1:10" ht="6.75" customHeight="1">
      <c r="A242" s="2" t="s">
        <v>28</v>
      </c>
      <c r="B242" s="3"/>
      <c r="C242" s="7"/>
      <c r="D242" s="3"/>
      <c r="E242" s="2"/>
      <c r="F242" s="5"/>
      <c r="G242" s="6"/>
      <c r="H242" s="6"/>
      <c r="I242" s="6"/>
      <c r="J242" s="6"/>
    </row>
    <row r="243" spans="1:10" ht="12.75">
      <c r="A243" s="2" t="s">
        <v>33</v>
      </c>
      <c r="B243" s="3"/>
      <c r="C243" s="7"/>
      <c r="D243" s="3"/>
      <c r="E243" s="2"/>
      <c r="F243" s="5"/>
      <c r="G243" s="6"/>
      <c r="H243" s="6"/>
      <c r="I243" s="6"/>
      <c r="J243" s="6"/>
    </row>
    <row r="244" spans="1:10" ht="12.75">
      <c r="A244" s="2" t="s">
        <v>24</v>
      </c>
      <c r="B244" s="3"/>
      <c r="C244" s="7"/>
      <c r="D244" s="3"/>
      <c r="E244" s="2"/>
      <c r="F244" s="18">
        <v>2583</v>
      </c>
      <c r="G244" s="6">
        <v>1555</v>
      </c>
      <c r="H244" s="6">
        <v>1779</v>
      </c>
      <c r="I244" s="6">
        <f>F244+G244+H244</f>
        <v>5917</v>
      </c>
      <c r="J244" s="6">
        <v>5917</v>
      </c>
    </row>
    <row r="245" spans="1:10" ht="12.75">
      <c r="A245" s="2" t="s">
        <v>25</v>
      </c>
      <c r="B245" s="3"/>
      <c r="C245" s="7"/>
      <c r="D245" s="3"/>
      <c r="E245" s="2"/>
      <c r="F245" s="18">
        <v>697</v>
      </c>
      <c r="G245" s="6">
        <v>422</v>
      </c>
      <c r="H245" s="6">
        <v>460</v>
      </c>
      <c r="I245" s="6">
        <f>F245+G245+H245</f>
        <v>1579</v>
      </c>
      <c r="J245" s="6">
        <v>1579</v>
      </c>
    </row>
    <row r="246" spans="1:10" ht="12.75">
      <c r="A246" s="2" t="s">
        <v>26</v>
      </c>
      <c r="B246" s="3"/>
      <c r="C246" s="7"/>
      <c r="D246" s="3"/>
      <c r="E246" s="2"/>
      <c r="F246" s="18">
        <v>772</v>
      </c>
      <c r="G246" s="6">
        <v>81</v>
      </c>
      <c r="H246" s="6">
        <v>-207</v>
      </c>
      <c r="I246" s="6">
        <f>F246+G246+H246</f>
        <v>646</v>
      </c>
      <c r="J246" s="6">
        <v>643</v>
      </c>
    </row>
    <row r="247" spans="1:10" ht="6" customHeight="1">
      <c r="A247" s="2"/>
      <c r="B247" s="3"/>
      <c r="C247" s="7"/>
      <c r="D247" s="3"/>
      <c r="E247" s="2"/>
      <c r="F247" s="18"/>
      <c r="G247" s="6"/>
      <c r="H247" s="6"/>
      <c r="I247" s="6"/>
      <c r="J247" s="6"/>
    </row>
    <row r="248" spans="1:10" ht="12.75">
      <c r="A248" s="9" t="s">
        <v>179</v>
      </c>
      <c r="B248" s="10"/>
      <c r="C248" s="11"/>
      <c r="D248" s="10"/>
      <c r="E248" s="14"/>
      <c r="F248" s="20">
        <f>SUM(F238:F246)</f>
        <v>8602</v>
      </c>
      <c r="G248" s="20">
        <f>SUM(G238:G246)</f>
        <v>2293</v>
      </c>
      <c r="H248" s="20">
        <f>SUM(H238:H246)</f>
        <v>682</v>
      </c>
      <c r="I248" s="20">
        <f>SUM(I238:I246)</f>
        <v>11577</v>
      </c>
      <c r="J248" s="20">
        <f>SUM(J238:J246)</f>
        <v>11546</v>
      </c>
    </row>
    <row r="249" spans="1:10" ht="12.75">
      <c r="A249" s="2"/>
      <c r="B249" s="3"/>
      <c r="C249" s="7"/>
      <c r="D249" s="3"/>
      <c r="E249" s="2"/>
      <c r="F249" s="20"/>
      <c r="G249" s="5"/>
      <c r="H249" s="5"/>
      <c r="I249" s="6"/>
      <c r="J249" s="6"/>
    </row>
    <row r="250" spans="1:10" ht="12.75">
      <c r="A250" s="9" t="s">
        <v>172</v>
      </c>
      <c r="B250" s="3"/>
      <c r="C250" s="7"/>
      <c r="D250" s="3"/>
      <c r="E250" s="2"/>
      <c r="F250" s="20"/>
      <c r="G250" s="5"/>
      <c r="H250" s="5"/>
      <c r="I250" s="6"/>
      <c r="J250" s="6"/>
    </row>
    <row r="251" spans="1:10" ht="7.5" customHeight="1">
      <c r="A251" s="3"/>
      <c r="B251" s="3"/>
      <c r="C251" s="7"/>
      <c r="D251" s="3"/>
      <c r="E251" s="2"/>
      <c r="F251" s="20"/>
      <c r="G251" s="5"/>
      <c r="H251" s="5"/>
      <c r="I251" s="6"/>
      <c r="J251" s="6"/>
    </row>
    <row r="252" spans="1:10" ht="12.75">
      <c r="A252" s="19" t="s">
        <v>173</v>
      </c>
      <c r="B252" s="3"/>
      <c r="C252" s="7"/>
      <c r="D252" s="3"/>
      <c r="E252" s="2"/>
      <c r="F252" s="20"/>
      <c r="G252" s="5"/>
      <c r="H252" s="5"/>
      <c r="I252" s="6"/>
      <c r="J252" s="6"/>
    </row>
    <row r="253" spans="1:10" ht="12.75">
      <c r="A253" s="2" t="s">
        <v>59</v>
      </c>
      <c r="B253" s="3"/>
      <c r="C253" s="7"/>
      <c r="D253" s="3"/>
      <c r="E253" s="2"/>
      <c r="F253" s="26">
        <v>44053</v>
      </c>
      <c r="G253" s="18">
        <v>3892</v>
      </c>
      <c r="H253" s="18">
        <v>968</v>
      </c>
      <c r="I253" s="6">
        <f>F253+G253+H253</f>
        <v>48913</v>
      </c>
      <c r="J253" s="6">
        <v>48913</v>
      </c>
    </row>
    <row r="254" spans="1:10" ht="12.75">
      <c r="A254" s="2" t="s">
        <v>17</v>
      </c>
      <c r="B254" s="3"/>
      <c r="C254" s="7"/>
      <c r="D254" s="3"/>
      <c r="E254" s="2"/>
      <c r="F254" s="26">
        <v>12333</v>
      </c>
      <c r="G254" s="18">
        <v>1051</v>
      </c>
      <c r="H254" s="18"/>
      <c r="I254" s="6">
        <f>F254+G254+H254</f>
        <v>13384</v>
      </c>
      <c r="J254" s="6">
        <v>12859</v>
      </c>
    </row>
    <row r="255" spans="1:10" ht="12.75">
      <c r="A255" s="2" t="s">
        <v>18</v>
      </c>
      <c r="B255" s="3"/>
      <c r="C255" s="7"/>
      <c r="D255" s="3"/>
      <c r="E255" s="2"/>
      <c r="F255" s="26">
        <v>12745</v>
      </c>
      <c r="G255" s="5"/>
      <c r="H255" s="39">
        <v>1291</v>
      </c>
      <c r="I255" s="6">
        <f>F255+G255+H255</f>
        <v>14036</v>
      </c>
      <c r="J255" s="6">
        <v>9730</v>
      </c>
    </row>
    <row r="256" spans="1:10" ht="12.75">
      <c r="A256" s="21" t="s">
        <v>97</v>
      </c>
      <c r="B256" s="3"/>
      <c r="C256" s="7"/>
      <c r="D256" s="3"/>
      <c r="E256" s="2"/>
      <c r="F256" s="26"/>
      <c r="G256" s="5"/>
      <c r="H256" s="39">
        <v>116</v>
      </c>
      <c r="I256" s="6">
        <f>F256+G256+H256</f>
        <v>116</v>
      </c>
      <c r="J256" s="6">
        <v>116</v>
      </c>
    </row>
    <row r="257" spans="1:10" ht="12.75">
      <c r="A257" s="21" t="s">
        <v>56</v>
      </c>
      <c r="B257" s="10"/>
      <c r="C257" s="11"/>
      <c r="D257" s="10"/>
      <c r="E257" s="9"/>
      <c r="F257" s="20">
        <f>SUM(F253:F255)</f>
        <v>69131</v>
      </c>
      <c r="G257" s="20">
        <f>SUM(G253:G255)</f>
        <v>4943</v>
      </c>
      <c r="H257" s="20">
        <f>SUM(H253:H256)</f>
        <v>2375</v>
      </c>
      <c r="I257" s="20">
        <f>SUM(I253:I256)</f>
        <v>76449</v>
      </c>
      <c r="J257" s="20">
        <f>SUM(J253:J256)</f>
        <v>71618</v>
      </c>
    </row>
    <row r="258" spans="1:10" ht="5.25" customHeight="1">
      <c r="A258" s="9"/>
      <c r="B258" s="10"/>
      <c r="C258" s="11"/>
      <c r="D258" s="10"/>
      <c r="E258" s="9"/>
      <c r="F258" s="20"/>
      <c r="G258" s="5"/>
      <c r="H258" s="5"/>
      <c r="I258" s="6"/>
      <c r="J258" s="6"/>
    </row>
    <row r="259" spans="1:10" ht="12.75">
      <c r="A259" s="2" t="s">
        <v>57</v>
      </c>
      <c r="B259" s="3"/>
      <c r="C259" s="7"/>
      <c r="D259" s="3"/>
      <c r="E259" s="2"/>
      <c r="F259" s="20"/>
      <c r="G259" s="5"/>
      <c r="H259" s="5"/>
      <c r="I259" s="6"/>
      <c r="J259" s="6"/>
    </row>
    <row r="260" spans="1:10" ht="12.75">
      <c r="A260" s="2" t="s">
        <v>34</v>
      </c>
      <c r="B260" s="3"/>
      <c r="C260" s="7"/>
      <c r="D260" s="3"/>
      <c r="E260" s="2"/>
      <c r="F260" s="20"/>
      <c r="G260" s="5"/>
      <c r="H260" s="5"/>
      <c r="I260" s="6"/>
      <c r="J260" s="6"/>
    </row>
    <row r="261" spans="1:10" ht="5.25" customHeight="1">
      <c r="A261" s="9"/>
      <c r="B261" s="10"/>
      <c r="C261" s="11"/>
      <c r="D261" s="10"/>
      <c r="E261" s="9"/>
      <c r="F261" s="20"/>
      <c r="G261" s="5"/>
      <c r="H261" s="5"/>
      <c r="I261" s="6"/>
      <c r="J261" s="6"/>
    </row>
    <row r="262" spans="1:10" ht="12.75">
      <c r="A262" s="9" t="s">
        <v>94</v>
      </c>
      <c r="B262" s="10"/>
      <c r="C262" s="11"/>
      <c r="D262" s="10"/>
      <c r="E262" s="9"/>
      <c r="F262" s="20">
        <f>SUM(F257+F260)</f>
        <v>69131</v>
      </c>
      <c r="G262" s="20">
        <f>SUM(G257+G260)</f>
        <v>4943</v>
      </c>
      <c r="H262" s="20">
        <f>SUM(H257+H260)</f>
        <v>2375</v>
      </c>
      <c r="I262" s="20">
        <f>SUM(I257+I260)</f>
        <v>76449</v>
      </c>
      <c r="J262" s="20">
        <f>SUM(J257+J260)</f>
        <v>71618</v>
      </c>
    </row>
    <row r="263" spans="1:10" ht="6" customHeight="1">
      <c r="A263" s="9"/>
      <c r="B263" s="10"/>
      <c r="C263" s="11"/>
      <c r="D263" s="10"/>
      <c r="E263" s="9"/>
      <c r="F263" s="20"/>
      <c r="G263" s="5"/>
      <c r="H263" s="5"/>
      <c r="I263" s="6"/>
      <c r="J263" s="6"/>
    </row>
    <row r="264" spans="1:10" ht="12.75">
      <c r="A264" s="2" t="s">
        <v>139</v>
      </c>
      <c r="B264" s="3"/>
      <c r="C264" s="7"/>
      <c r="D264" s="3"/>
      <c r="E264" s="2"/>
      <c r="F264" s="20"/>
      <c r="G264" s="5"/>
      <c r="H264" s="5"/>
      <c r="I264" s="6"/>
      <c r="J264" s="6"/>
    </row>
    <row r="265" spans="1:10" ht="12.75">
      <c r="A265" s="2" t="s">
        <v>59</v>
      </c>
      <c r="B265" s="3"/>
      <c r="C265" s="7"/>
      <c r="D265" s="3"/>
      <c r="E265" s="2"/>
      <c r="F265" s="20">
        <v>13861</v>
      </c>
      <c r="G265" s="18">
        <v>114</v>
      </c>
      <c r="H265" s="18">
        <v>135</v>
      </c>
      <c r="I265" s="6">
        <f>F265+G265+H265</f>
        <v>14110</v>
      </c>
      <c r="J265" s="6">
        <v>13717</v>
      </c>
    </row>
    <row r="266" spans="1:10" ht="12.75">
      <c r="A266" s="2" t="s">
        <v>17</v>
      </c>
      <c r="B266" s="3"/>
      <c r="C266" s="7"/>
      <c r="D266" s="3"/>
      <c r="E266" s="2"/>
      <c r="F266" s="20">
        <v>3779</v>
      </c>
      <c r="G266" s="18">
        <v>31</v>
      </c>
      <c r="H266" s="18">
        <v>36</v>
      </c>
      <c r="I266" s="6">
        <f>F266+G266+H266</f>
        <v>3846</v>
      </c>
      <c r="J266" s="6">
        <v>3591</v>
      </c>
    </row>
    <row r="267" spans="1:10" ht="12.75">
      <c r="A267" s="2" t="s">
        <v>18</v>
      </c>
      <c r="B267" s="3"/>
      <c r="C267" s="7"/>
      <c r="D267" s="3"/>
      <c r="E267" s="2"/>
      <c r="F267" s="20">
        <v>2373</v>
      </c>
      <c r="G267" s="18"/>
      <c r="H267" s="18"/>
      <c r="I267" s="6">
        <f>F267+G267+H267</f>
        <v>2373</v>
      </c>
      <c r="J267" s="6">
        <v>2786</v>
      </c>
    </row>
    <row r="268" spans="1:10" ht="12.75">
      <c r="A268" s="2" t="s">
        <v>97</v>
      </c>
      <c r="B268" s="3"/>
      <c r="C268" s="7"/>
      <c r="D268" s="3"/>
      <c r="E268" s="2"/>
      <c r="F268" s="20"/>
      <c r="G268" s="5"/>
      <c r="H268" s="5"/>
      <c r="I268" s="6"/>
      <c r="J268" s="6"/>
    </row>
    <row r="269" spans="1:10" ht="4.5" customHeight="1">
      <c r="A269" s="9"/>
      <c r="B269" s="10"/>
      <c r="C269" s="11"/>
      <c r="D269" s="10"/>
      <c r="E269" s="9"/>
      <c r="F269" s="20"/>
      <c r="G269" s="5"/>
      <c r="H269" s="5"/>
      <c r="I269" s="6"/>
      <c r="J269" s="6"/>
    </row>
    <row r="270" spans="1:10" ht="12.75">
      <c r="A270" s="21" t="s">
        <v>58</v>
      </c>
      <c r="B270" s="10"/>
      <c r="C270" s="11"/>
      <c r="D270" s="10"/>
      <c r="E270" s="9"/>
      <c r="F270" s="20">
        <f>SUM(F265:F269)</f>
        <v>20013</v>
      </c>
      <c r="G270" s="20">
        <f>SUM(G265:G269)</f>
        <v>145</v>
      </c>
      <c r="H270" s="20">
        <f>SUM(H265:H269)</f>
        <v>171</v>
      </c>
      <c r="I270" s="20">
        <f>SUM(I265:I269)</f>
        <v>20329</v>
      </c>
      <c r="J270" s="20">
        <f>SUM(J265:J269)</f>
        <v>20094</v>
      </c>
    </row>
    <row r="271" spans="1:10" ht="7.5" customHeight="1">
      <c r="A271" s="9"/>
      <c r="B271" s="10"/>
      <c r="C271" s="11"/>
      <c r="D271" s="10"/>
      <c r="E271" s="9"/>
      <c r="F271" s="20"/>
      <c r="G271" s="5"/>
      <c r="H271" s="5"/>
      <c r="I271" s="6"/>
      <c r="J271" s="6"/>
    </row>
    <row r="272" spans="1:10" ht="12.75">
      <c r="A272" s="9" t="s">
        <v>95</v>
      </c>
      <c r="B272" s="10"/>
      <c r="C272" s="11"/>
      <c r="D272" s="10"/>
      <c r="E272" s="9"/>
      <c r="F272" s="20">
        <f>SUM(F270)</f>
        <v>20013</v>
      </c>
      <c r="G272" s="20">
        <f>SUM(G270)</f>
        <v>145</v>
      </c>
      <c r="H272" s="20">
        <f>SUM(H270)</f>
        <v>171</v>
      </c>
      <c r="I272" s="20">
        <f>SUM(I270)</f>
        <v>20329</v>
      </c>
      <c r="J272" s="20">
        <f>SUM(J270)</f>
        <v>20094</v>
      </c>
    </row>
    <row r="273" spans="1:10" ht="9" customHeight="1">
      <c r="A273" s="9"/>
      <c r="B273" s="10"/>
      <c r="C273" s="11"/>
      <c r="D273" s="10"/>
      <c r="E273" s="9"/>
      <c r="F273" s="20"/>
      <c r="G273" s="5"/>
      <c r="H273" s="5"/>
      <c r="I273" s="6"/>
      <c r="J273" s="6"/>
    </row>
    <row r="274" spans="1:10" ht="12.75">
      <c r="A274" s="2" t="s">
        <v>146</v>
      </c>
      <c r="B274" s="3"/>
      <c r="C274" s="7"/>
      <c r="D274" s="3"/>
      <c r="E274" s="2"/>
      <c r="F274" s="20"/>
      <c r="G274" s="5"/>
      <c r="H274" s="5"/>
      <c r="I274" s="6"/>
      <c r="J274" s="6"/>
    </row>
    <row r="275" spans="1:10" ht="12.75">
      <c r="A275" s="2" t="s">
        <v>59</v>
      </c>
      <c r="B275" s="3"/>
      <c r="C275" s="7"/>
      <c r="D275" s="3"/>
      <c r="E275" s="2"/>
      <c r="F275" s="26"/>
      <c r="G275" s="18">
        <v>1110</v>
      </c>
      <c r="H275" s="18"/>
      <c r="I275" s="6">
        <f>F275+G275</f>
        <v>1110</v>
      </c>
      <c r="J275" s="6">
        <v>1110</v>
      </c>
    </row>
    <row r="276" spans="1:10" ht="12.75">
      <c r="A276" s="2" t="s">
        <v>17</v>
      </c>
      <c r="B276" s="3"/>
      <c r="C276" s="7"/>
      <c r="D276" s="3"/>
      <c r="E276" s="2"/>
      <c r="F276" s="26"/>
      <c r="G276" s="18">
        <v>300</v>
      </c>
      <c r="H276" s="18"/>
      <c r="I276" s="6">
        <f>F276+G276</f>
        <v>300</v>
      </c>
      <c r="J276" s="6">
        <v>300</v>
      </c>
    </row>
    <row r="277" spans="1:10" ht="12.75">
      <c r="A277" s="2" t="s">
        <v>18</v>
      </c>
      <c r="B277" s="3"/>
      <c r="C277" s="7"/>
      <c r="D277" s="3"/>
      <c r="E277" s="2"/>
      <c r="F277" s="26"/>
      <c r="G277" s="18">
        <v>57</v>
      </c>
      <c r="H277" s="18"/>
      <c r="I277" s="6">
        <f>F277+G277</f>
        <v>57</v>
      </c>
      <c r="J277" s="6">
        <v>57</v>
      </c>
    </row>
    <row r="278" spans="1:10" ht="12.75">
      <c r="A278" s="2" t="s">
        <v>97</v>
      </c>
      <c r="B278" s="3"/>
      <c r="C278" s="7"/>
      <c r="D278" s="3"/>
      <c r="E278" s="2"/>
      <c r="F278" s="26">
        <v>20244</v>
      </c>
      <c r="G278" s="18">
        <v>-19970</v>
      </c>
      <c r="H278" s="18"/>
      <c r="I278" s="6">
        <f>F278+G278+H278</f>
        <v>274</v>
      </c>
      <c r="J278" s="6"/>
    </row>
    <row r="279" spans="1:10" ht="6.75" customHeight="1">
      <c r="A279" s="9"/>
      <c r="B279" s="10"/>
      <c r="C279" s="11"/>
      <c r="D279" s="10"/>
      <c r="E279" s="9"/>
      <c r="F279" s="20"/>
      <c r="G279" s="5"/>
      <c r="H279" s="5"/>
      <c r="I279" s="6"/>
      <c r="J279" s="6"/>
    </row>
    <row r="280" spans="1:10" ht="12.75">
      <c r="A280" s="21" t="s">
        <v>58</v>
      </c>
      <c r="B280" s="10"/>
      <c r="C280" s="11"/>
      <c r="D280" s="10"/>
      <c r="E280" s="9"/>
      <c r="F280" s="20">
        <f>SUM(F275:F279)</f>
        <v>20244</v>
      </c>
      <c r="G280" s="20">
        <f>SUM(G275:G279)</f>
        <v>-18503</v>
      </c>
      <c r="H280" s="20">
        <f>SUM(H275:H279)</f>
        <v>0</v>
      </c>
      <c r="I280" s="20">
        <f>SUM(I275:I279)</f>
        <v>1741</v>
      </c>
      <c r="J280" s="20">
        <f>SUM(J275:J279)</f>
        <v>1467</v>
      </c>
    </row>
    <row r="281" spans="1:10" ht="6.75" customHeight="1">
      <c r="A281" s="9"/>
      <c r="B281" s="10"/>
      <c r="C281" s="11"/>
      <c r="D281" s="10"/>
      <c r="E281" s="9"/>
      <c r="F281" s="20"/>
      <c r="G281" s="5"/>
      <c r="H281" s="5"/>
      <c r="I281" s="6"/>
      <c r="J281" s="6"/>
    </row>
    <row r="282" spans="1:10" ht="12.75">
      <c r="A282" s="9" t="s">
        <v>96</v>
      </c>
      <c r="B282" s="10"/>
      <c r="C282" s="11"/>
      <c r="D282" s="10"/>
      <c r="E282" s="9"/>
      <c r="F282" s="20">
        <f>SUM(F280)</f>
        <v>20244</v>
      </c>
      <c r="G282" s="20">
        <f>SUM(G280)</f>
        <v>-18503</v>
      </c>
      <c r="H282" s="20">
        <f>SUM(H280)</f>
        <v>0</v>
      </c>
      <c r="I282" s="20">
        <f>SUM(I280)</f>
        <v>1741</v>
      </c>
      <c r="J282" s="20">
        <f>SUM(J280)</f>
        <v>1467</v>
      </c>
    </row>
    <row r="283" spans="1:10" ht="6.75" customHeight="1">
      <c r="A283" s="9"/>
      <c r="B283" s="10"/>
      <c r="C283" s="11"/>
      <c r="D283" s="10"/>
      <c r="E283" s="9"/>
      <c r="F283" s="20"/>
      <c r="G283" s="5"/>
      <c r="H283" s="5"/>
      <c r="I283" s="6"/>
      <c r="J283" s="6"/>
    </row>
    <row r="284" spans="1:10" ht="12.75">
      <c r="A284" s="9" t="s">
        <v>67</v>
      </c>
      <c r="B284" s="3"/>
      <c r="C284" s="7"/>
      <c r="D284" s="3"/>
      <c r="E284" s="2"/>
      <c r="F284" s="20">
        <f>SUM(F282+F262+F272)</f>
        <v>109388</v>
      </c>
      <c r="G284" s="20">
        <f>SUM(G282+G262+G272)</f>
        <v>-13415</v>
      </c>
      <c r="H284" s="20">
        <f>SUM(H282+H262+H272)</f>
        <v>2546</v>
      </c>
      <c r="I284" s="20">
        <f>SUM(I282+I262+I272)</f>
        <v>98519</v>
      </c>
      <c r="J284" s="20">
        <f>SUM(J282+J262+J272)</f>
        <v>93179</v>
      </c>
    </row>
    <row r="285" spans="1:10" ht="12.75">
      <c r="A285" s="14"/>
      <c r="B285" s="10"/>
      <c r="C285" s="11"/>
      <c r="D285" s="10"/>
      <c r="E285" s="14"/>
      <c r="F285" s="20"/>
      <c r="G285" s="5"/>
      <c r="H285" s="5"/>
      <c r="I285" s="6"/>
      <c r="J285" s="6"/>
    </row>
    <row r="286" spans="1:10" ht="12.75">
      <c r="A286" s="14" t="s">
        <v>93</v>
      </c>
      <c r="B286" s="3"/>
      <c r="C286" s="7"/>
      <c r="D286" s="3"/>
      <c r="E286" s="2"/>
      <c r="F286" s="20">
        <f>SUM(F248+F231+F219+F284)</f>
        <v>1083315</v>
      </c>
      <c r="G286" s="20">
        <f>SUM(G248+G231+G219+G284)</f>
        <v>82568</v>
      </c>
      <c r="H286" s="20">
        <f>SUM(H248+H231+H219+H284)</f>
        <v>53728</v>
      </c>
      <c r="I286" s="20">
        <f>SUM(I248+I231+I219+I284)</f>
        <v>1219611</v>
      </c>
      <c r="J286" s="20">
        <f>SUM(J248+J231+J219+J284)</f>
        <v>1154146</v>
      </c>
    </row>
    <row r="287" spans="1:10" ht="12.75">
      <c r="A287" s="3"/>
      <c r="B287" s="3" t="s">
        <v>98</v>
      </c>
      <c r="C287" s="3"/>
      <c r="D287" s="3"/>
      <c r="E287" s="3"/>
      <c r="F287" s="6">
        <v>107786</v>
      </c>
      <c r="G287" s="6">
        <f>G212</f>
        <v>-14185</v>
      </c>
      <c r="H287" s="6">
        <f>H212</f>
        <v>32613</v>
      </c>
      <c r="I287" s="6">
        <f>F287+G287+H287</f>
        <v>126214</v>
      </c>
      <c r="J287" s="6">
        <f>J212</f>
        <v>124366</v>
      </c>
    </row>
    <row r="288" spans="1:10" ht="12.75">
      <c r="A288" s="3"/>
      <c r="B288" s="3"/>
      <c r="C288" s="3"/>
      <c r="D288" s="3"/>
      <c r="E288" s="3"/>
      <c r="F288" s="6"/>
      <c r="G288" s="6"/>
      <c r="H288" s="6"/>
      <c r="I288" s="6"/>
      <c r="J288" s="6"/>
    </row>
    <row r="289" spans="1:10" ht="12.75">
      <c r="A289" s="40" t="s">
        <v>216</v>
      </c>
      <c r="B289" s="3"/>
      <c r="C289" s="3"/>
      <c r="D289" s="3"/>
      <c r="E289" s="3"/>
      <c r="F289" s="5">
        <f>F286-F287-F288</f>
        <v>975529</v>
      </c>
      <c r="G289" s="5">
        <f>G286-G287-G288</f>
        <v>96753</v>
      </c>
      <c r="H289" s="5">
        <f>H286-H287-H288</f>
        <v>21115</v>
      </c>
      <c r="I289" s="5">
        <f>I286-I287-I288</f>
        <v>1093397</v>
      </c>
      <c r="J289" s="5">
        <f>J286-J287-J288</f>
        <v>1029780</v>
      </c>
    </row>
    <row r="290" spans="1:10" ht="12.75">
      <c r="A290" s="3"/>
      <c r="B290" s="3"/>
      <c r="C290" s="3"/>
      <c r="D290" s="3"/>
      <c r="E290" s="3"/>
      <c r="F290" s="6"/>
      <c r="G290" s="6"/>
      <c r="H290" s="6"/>
      <c r="I290" s="3"/>
      <c r="J290" s="6"/>
    </row>
    <row r="291" spans="1:10" ht="12.75">
      <c r="A291" s="3"/>
      <c r="B291" s="3"/>
      <c r="C291" s="3"/>
      <c r="D291" s="3"/>
      <c r="E291" s="3"/>
      <c r="F291" s="6"/>
      <c r="G291" s="6"/>
      <c r="H291" s="6"/>
      <c r="I291" s="3"/>
      <c r="J291" s="6"/>
    </row>
    <row r="292" spans="1:10" ht="12.75">
      <c r="A292" s="2"/>
      <c r="B292" s="3"/>
      <c r="C292" s="31"/>
      <c r="D292" s="3"/>
      <c r="E292" s="2"/>
      <c r="F292" s="17"/>
      <c r="G292" s="5"/>
      <c r="H292" s="5"/>
      <c r="I292" s="6"/>
      <c r="J292" s="6"/>
    </row>
    <row r="293" spans="1:10" ht="12.75">
      <c r="A293" s="2"/>
      <c r="B293" s="3"/>
      <c r="C293" s="31"/>
      <c r="D293" s="3"/>
      <c r="E293" s="2"/>
      <c r="F293" s="17"/>
      <c r="G293" s="5"/>
      <c r="H293" s="5"/>
      <c r="I293" s="6"/>
      <c r="J293" s="6"/>
    </row>
    <row r="294" spans="1:10" ht="12.75">
      <c r="A294" s="2"/>
      <c r="B294" s="3"/>
      <c r="C294" s="31"/>
      <c r="D294" s="3"/>
      <c r="E294" s="2"/>
      <c r="F294" s="17"/>
      <c r="G294" s="5"/>
      <c r="H294" s="5"/>
      <c r="I294" s="6"/>
      <c r="J294" s="6"/>
    </row>
    <row r="295" spans="1:10" ht="12.75">
      <c r="A295" s="2"/>
      <c r="B295" s="3"/>
      <c r="C295" s="31"/>
      <c r="D295" s="3"/>
      <c r="E295" s="2"/>
      <c r="F295" s="17"/>
      <c r="G295" s="5"/>
      <c r="H295" s="5"/>
      <c r="I295" s="6"/>
      <c r="J295" s="6"/>
    </row>
    <row r="296" spans="1:10" ht="12.75">
      <c r="A296" s="3"/>
      <c r="B296" s="32" t="s">
        <v>191</v>
      </c>
      <c r="C296" s="7"/>
      <c r="D296" s="3"/>
      <c r="E296" s="2"/>
      <c r="F296" s="16"/>
      <c r="G296" s="6"/>
      <c r="H296" s="6"/>
      <c r="I296" s="6"/>
      <c r="J296" s="6"/>
    </row>
    <row r="297" spans="1:10" ht="12.75">
      <c r="A297" s="3"/>
      <c r="B297" s="31" t="s">
        <v>192</v>
      </c>
      <c r="C297" s="3"/>
      <c r="D297" s="3"/>
      <c r="E297" s="2"/>
      <c r="F297" s="16"/>
      <c r="G297" s="6"/>
      <c r="H297" s="6"/>
      <c r="I297" s="6"/>
      <c r="J297" s="6"/>
    </row>
    <row r="298" spans="1:10" ht="12.75">
      <c r="A298" s="3"/>
      <c r="B298" s="3"/>
      <c r="C298" s="7"/>
      <c r="D298" s="3"/>
      <c r="E298" s="2"/>
      <c r="F298" s="16"/>
      <c r="G298" s="6"/>
      <c r="H298" s="6"/>
      <c r="I298" s="6"/>
      <c r="J298" s="6"/>
    </row>
    <row r="299" spans="1:10" ht="12.75">
      <c r="A299" s="3"/>
      <c r="B299" s="3"/>
      <c r="C299" s="7"/>
      <c r="D299" s="3"/>
      <c r="E299" s="2"/>
      <c r="F299" s="16"/>
      <c r="G299" s="16"/>
      <c r="H299" s="16"/>
      <c r="I299" s="6"/>
      <c r="J299" s="6"/>
    </row>
    <row r="300" spans="1:10" ht="12.75">
      <c r="A300" s="9" t="s">
        <v>1</v>
      </c>
      <c r="B300" s="10"/>
      <c r="C300" s="11"/>
      <c r="D300" s="10"/>
      <c r="E300" s="9"/>
      <c r="F300" s="33" t="s">
        <v>193</v>
      </c>
      <c r="G300" s="12" t="s">
        <v>181</v>
      </c>
      <c r="H300" s="37" t="s">
        <v>215</v>
      </c>
      <c r="I300" s="30" t="s">
        <v>110</v>
      </c>
      <c r="J300" s="12" t="s">
        <v>110</v>
      </c>
    </row>
    <row r="301" spans="1:10" ht="12.75">
      <c r="A301" s="23"/>
      <c r="B301" s="3"/>
      <c r="C301" s="7"/>
      <c r="D301" s="3"/>
      <c r="E301" s="2"/>
      <c r="F301" s="25"/>
      <c r="G301" s="13" t="s">
        <v>152</v>
      </c>
      <c r="H301" s="38" t="s">
        <v>152</v>
      </c>
      <c r="I301" s="27" t="s">
        <v>153</v>
      </c>
      <c r="J301" s="5" t="s">
        <v>182</v>
      </c>
    </row>
    <row r="302" spans="1:10" ht="12.75">
      <c r="A302" s="9" t="s">
        <v>194</v>
      </c>
      <c r="B302" s="3"/>
      <c r="C302" s="7"/>
      <c r="D302" s="3"/>
      <c r="E302" s="2"/>
      <c r="F302" s="16"/>
      <c r="G302" s="5"/>
      <c r="H302" s="6"/>
      <c r="I302" s="5"/>
      <c r="J302" s="6"/>
    </row>
    <row r="303" spans="1:10" ht="12.75">
      <c r="A303" s="9"/>
      <c r="B303" s="3"/>
      <c r="C303" s="7"/>
      <c r="D303" s="3"/>
      <c r="E303" s="2"/>
      <c r="F303" s="16"/>
      <c r="G303" s="5"/>
      <c r="H303" s="6"/>
      <c r="I303" s="5"/>
      <c r="J303" s="6"/>
    </row>
    <row r="304" spans="1:10" ht="12.75">
      <c r="A304" s="9" t="s">
        <v>195</v>
      </c>
      <c r="B304" s="3"/>
      <c r="C304" s="7"/>
      <c r="D304" s="3"/>
      <c r="E304" s="2"/>
      <c r="F304" s="16"/>
      <c r="G304" s="5"/>
      <c r="H304" s="6"/>
      <c r="I304" s="5"/>
      <c r="J304" s="6"/>
    </row>
    <row r="305" spans="1:10" ht="12.75">
      <c r="A305" s="2" t="s">
        <v>196</v>
      </c>
      <c r="B305" s="3"/>
      <c r="C305" s="7"/>
      <c r="D305" s="3"/>
      <c r="E305" s="2"/>
      <c r="F305" s="16">
        <v>3000</v>
      </c>
      <c r="G305" s="16"/>
      <c r="H305" s="6"/>
      <c r="I305" s="18">
        <f>SUM(F305:H305)</f>
        <v>3000</v>
      </c>
      <c r="J305" s="6">
        <v>3389</v>
      </c>
    </row>
    <row r="306" spans="1:10" ht="12.75">
      <c r="A306" s="2" t="s">
        <v>197</v>
      </c>
      <c r="B306" s="3"/>
      <c r="C306" s="7"/>
      <c r="D306" s="3"/>
      <c r="E306" s="2"/>
      <c r="F306" s="16">
        <v>55788</v>
      </c>
      <c r="G306" s="16">
        <v>3950</v>
      </c>
      <c r="H306" s="6">
        <v>-2735</v>
      </c>
      <c r="I306" s="18">
        <f>SUM(F306:H306)</f>
        <v>57003</v>
      </c>
      <c r="J306" s="6">
        <v>52964</v>
      </c>
    </row>
    <row r="307" spans="1:10" ht="12.75">
      <c r="A307" s="21" t="s">
        <v>213</v>
      </c>
      <c r="B307" s="3"/>
      <c r="C307" s="7"/>
      <c r="D307" s="3"/>
      <c r="E307" s="2"/>
      <c r="F307" s="16"/>
      <c r="G307" s="16"/>
      <c r="H307" s="6">
        <v>2735</v>
      </c>
      <c r="I307" s="18">
        <f>SUM(F307:H307)</f>
        <v>2735</v>
      </c>
      <c r="J307" s="6">
        <v>2735</v>
      </c>
    </row>
    <row r="308" spans="1:10" ht="12.75">
      <c r="A308" s="2" t="s">
        <v>198</v>
      </c>
      <c r="B308" s="3"/>
      <c r="C308" s="7"/>
      <c r="D308" s="3"/>
      <c r="E308" s="2"/>
      <c r="F308" s="16">
        <v>1200</v>
      </c>
      <c r="G308" s="16"/>
      <c r="H308" s="6"/>
      <c r="I308" s="18">
        <f>SUM(F308:H308)</f>
        <v>1200</v>
      </c>
      <c r="J308" s="6">
        <v>1200</v>
      </c>
    </row>
    <row r="309" spans="1:10" ht="12.75">
      <c r="A309" s="9"/>
      <c r="B309" s="34" t="s">
        <v>199</v>
      </c>
      <c r="C309" s="7"/>
      <c r="D309" s="3"/>
      <c r="E309" s="2"/>
      <c r="F309" s="25">
        <f>SUM(F305:F308)</f>
        <v>59988</v>
      </c>
      <c r="G309" s="25">
        <f>SUM(G305:G308)</f>
        <v>3950</v>
      </c>
      <c r="H309" s="25">
        <f>SUM(H305:H308)</f>
        <v>0</v>
      </c>
      <c r="I309" s="25">
        <f>SUM(I305:I308)</f>
        <v>63938</v>
      </c>
      <c r="J309" s="25">
        <f>SUM(J305:J308)</f>
        <v>60288</v>
      </c>
    </row>
    <row r="310" spans="1:10" ht="12.75">
      <c r="A310" s="9" t="s">
        <v>200</v>
      </c>
      <c r="B310" s="3"/>
      <c r="C310" s="7"/>
      <c r="D310" s="3"/>
      <c r="E310" s="2"/>
      <c r="F310" s="16"/>
      <c r="G310" s="5"/>
      <c r="H310" s="13"/>
      <c r="I310" s="5"/>
      <c r="J310" s="6"/>
    </row>
    <row r="311" spans="1:10" ht="12.75">
      <c r="A311" s="2" t="s">
        <v>201</v>
      </c>
      <c r="B311" s="35"/>
      <c r="C311" s="7"/>
      <c r="D311" s="35"/>
      <c r="E311" s="2"/>
      <c r="F311" s="16">
        <v>2000</v>
      </c>
      <c r="G311" s="16"/>
      <c r="H311" s="18"/>
      <c r="I311" s="18">
        <f>SUM(F311:H311)</f>
        <v>2000</v>
      </c>
      <c r="J311" s="6">
        <v>2054</v>
      </c>
    </row>
    <row r="312" spans="1:10" ht="12.75">
      <c r="A312" s="2" t="s">
        <v>202</v>
      </c>
      <c r="B312" s="35"/>
      <c r="C312" s="7"/>
      <c r="D312" s="35"/>
      <c r="E312" s="2"/>
      <c r="F312" s="16"/>
      <c r="G312" s="16"/>
      <c r="H312" s="18"/>
      <c r="I312" s="18">
        <f>SUM(F312:H312)</f>
        <v>0</v>
      </c>
      <c r="J312" s="6">
        <v>83</v>
      </c>
    </row>
    <row r="313" spans="1:10" ht="12.75">
      <c r="A313" s="21" t="s">
        <v>203</v>
      </c>
      <c r="B313" s="35"/>
      <c r="C313" s="7"/>
      <c r="D313" s="35"/>
      <c r="E313" s="2"/>
      <c r="F313" s="16">
        <v>1854</v>
      </c>
      <c r="G313" s="16">
        <v>821</v>
      </c>
      <c r="H313" s="18"/>
      <c r="I313" s="18">
        <f>SUM(F313:H313)</f>
        <v>2675</v>
      </c>
      <c r="J313" s="6">
        <v>2674</v>
      </c>
    </row>
    <row r="314" spans="1:10" ht="12.75">
      <c r="A314" s="2" t="s">
        <v>39</v>
      </c>
      <c r="B314" s="35"/>
      <c r="C314" s="7"/>
      <c r="D314" s="35"/>
      <c r="E314" s="2"/>
      <c r="F314" s="16">
        <v>22653</v>
      </c>
      <c r="G314" s="16">
        <v>28</v>
      </c>
      <c r="H314" s="18"/>
      <c r="I314" s="18">
        <f>SUM(F314:H314)</f>
        <v>22681</v>
      </c>
      <c r="J314" s="6">
        <v>21380</v>
      </c>
    </row>
    <row r="315" spans="1:12" ht="12.75">
      <c r="A315" s="9"/>
      <c r="B315" s="10" t="s">
        <v>199</v>
      </c>
      <c r="C315" s="11"/>
      <c r="D315" s="10"/>
      <c r="E315" s="9"/>
      <c r="F315" s="36">
        <f>SUM(F311:F314)</f>
        <v>26507</v>
      </c>
      <c r="G315" s="36">
        <f>SUM(G311:G314)</f>
        <v>849</v>
      </c>
      <c r="H315" s="36">
        <f>SUM(H311:H314)</f>
        <v>0</v>
      </c>
      <c r="I315" s="36">
        <f>SUM(I311:I314)</f>
        <v>27356</v>
      </c>
      <c r="J315" s="36">
        <f>SUM(J311:J314)</f>
        <v>26191</v>
      </c>
      <c r="L315" s="1"/>
    </row>
    <row r="316" spans="1:10" ht="12.75">
      <c r="A316" s="9"/>
      <c r="B316" s="10"/>
      <c r="C316" s="11"/>
      <c r="D316" s="10"/>
      <c r="E316" s="9"/>
      <c r="F316" s="36"/>
      <c r="G316" s="5"/>
      <c r="H316" s="13"/>
      <c r="I316" s="5"/>
      <c r="J316" s="6"/>
    </row>
    <row r="317" spans="1:10" ht="12.75">
      <c r="A317" s="9" t="s">
        <v>204</v>
      </c>
      <c r="B317" s="10"/>
      <c r="C317" s="11"/>
      <c r="D317" s="10"/>
      <c r="E317" s="9"/>
      <c r="F317" s="36">
        <f>SUM(+F309+F315)</f>
        <v>86495</v>
      </c>
      <c r="G317" s="36">
        <f>SUM(+G309+G315)</f>
        <v>4799</v>
      </c>
      <c r="H317" s="36">
        <f>SUM(+H309+H315)</f>
        <v>0</v>
      </c>
      <c r="I317" s="36">
        <f>SUM(+I309+I315)</f>
        <v>91294</v>
      </c>
      <c r="J317" s="36">
        <f>SUM(+J309+J315)</f>
        <v>86479</v>
      </c>
    </row>
    <row r="318" spans="1:10" ht="12.75">
      <c r="A318" s="9"/>
      <c r="B318" s="10"/>
      <c r="C318" s="11"/>
      <c r="D318" s="10"/>
      <c r="E318" s="9"/>
      <c r="F318" s="36"/>
      <c r="G318" s="36"/>
      <c r="H318" s="36"/>
      <c r="I318" s="5"/>
      <c r="J318" s="6"/>
    </row>
    <row r="319" spans="1:10" ht="12.75">
      <c r="A319" s="3"/>
      <c r="B319" s="3"/>
      <c r="C319" s="7"/>
      <c r="D319" s="3"/>
      <c r="E319" s="2"/>
      <c r="F319" s="16"/>
      <c r="G319" s="5"/>
      <c r="H319" s="6"/>
      <c r="I319" s="5"/>
      <c r="J319" s="6"/>
    </row>
    <row r="320" spans="1:10" ht="12.75">
      <c r="A320" s="9"/>
      <c r="B320" s="10"/>
      <c r="C320" s="11"/>
      <c r="D320" s="10"/>
      <c r="E320" s="9"/>
      <c r="F320" s="36"/>
      <c r="G320" s="5"/>
      <c r="H320" s="13"/>
      <c r="I320" s="6"/>
      <c r="J320" s="6"/>
    </row>
    <row r="321" spans="1:10" ht="12.75">
      <c r="A321" s="9" t="s">
        <v>205</v>
      </c>
      <c r="B321" s="3"/>
      <c r="C321" s="7"/>
      <c r="D321" s="3"/>
      <c r="E321" s="2"/>
      <c r="F321" s="16"/>
      <c r="G321" s="5"/>
      <c r="H321" s="6"/>
      <c r="I321" s="6"/>
      <c r="J321" s="6"/>
    </row>
    <row r="322" spans="1:10" ht="12.75">
      <c r="A322" s="2"/>
      <c r="B322" s="3"/>
      <c r="C322" s="7"/>
      <c r="D322" s="3"/>
      <c r="E322" s="2"/>
      <c r="F322" s="16"/>
      <c r="G322" s="5"/>
      <c r="H322" s="6"/>
      <c r="I322" s="6"/>
      <c r="J322" s="6"/>
    </row>
    <row r="323" spans="1:10" ht="12.75">
      <c r="A323" s="14" t="s">
        <v>217</v>
      </c>
      <c r="B323" s="3"/>
      <c r="C323" s="7"/>
      <c r="D323" s="3"/>
      <c r="E323" s="2"/>
      <c r="F323" s="16"/>
      <c r="G323" s="5"/>
      <c r="H323" s="6"/>
      <c r="I323" s="6"/>
      <c r="J323" s="6"/>
    </row>
    <row r="324" spans="1:10" ht="12.75">
      <c r="A324" s="2" t="s">
        <v>206</v>
      </c>
      <c r="B324" s="3"/>
      <c r="C324" s="7"/>
      <c r="D324" s="3"/>
      <c r="E324" s="2"/>
      <c r="F324" s="16">
        <v>36022</v>
      </c>
      <c r="G324" s="16">
        <v>3040</v>
      </c>
      <c r="H324" s="6"/>
      <c r="I324" s="6">
        <f>SUM(F324:H324)</f>
        <v>39062</v>
      </c>
      <c r="J324" s="6">
        <v>38470</v>
      </c>
    </row>
    <row r="325" spans="1:10" ht="12.75">
      <c r="A325" s="2" t="s">
        <v>207</v>
      </c>
      <c r="B325" s="3"/>
      <c r="C325" s="7"/>
      <c r="D325" s="3"/>
      <c r="E325" s="2"/>
      <c r="F325" s="16">
        <v>10050</v>
      </c>
      <c r="G325" s="16">
        <v>910</v>
      </c>
      <c r="H325" s="6"/>
      <c r="I325" s="6">
        <f>SUM(F325:H325)</f>
        <v>10960</v>
      </c>
      <c r="J325" s="6">
        <v>10255</v>
      </c>
    </row>
    <row r="326" spans="1:10" ht="12.75">
      <c r="A326" s="2" t="s">
        <v>208</v>
      </c>
      <c r="B326" s="3"/>
      <c r="C326" s="7"/>
      <c r="D326" s="3"/>
      <c r="E326" s="2"/>
      <c r="F326" s="16">
        <v>6821</v>
      </c>
      <c r="G326" s="16"/>
      <c r="H326" s="6">
        <v>-502</v>
      </c>
      <c r="I326" s="6">
        <f>SUM(F326:H326)</f>
        <v>6319</v>
      </c>
      <c r="J326" s="6">
        <v>4527</v>
      </c>
    </row>
    <row r="327" spans="1:10" ht="12.75">
      <c r="A327" s="2" t="s">
        <v>209</v>
      </c>
      <c r="B327" s="3"/>
      <c r="C327" s="7"/>
      <c r="D327" s="3"/>
      <c r="E327" s="2"/>
      <c r="F327" s="16">
        <v>7095</v>
      </c>
      <c r="G327" s="16"/>
      <c r="H327" s="6"/>
      <c r="I327" s="6">
        <f>SUM(F327:H327)</f>
        <v>7095</v>
      </c>
      <c r="J327" s="6">
        <v>6860</v>
      </c>
    </row>
    <row r="328" spans="1:10" ht="12.75">
      <c r="A328" s="2" t="s">
        <v>210</v>
      </c>
      <c r="B328" s="3"/>
      <c r="C328" s="7"/>
      <c r="D328" s="3"/>
      <c r="E328" s="2"/>
      <c r="F328" s="16"/>
      <c r="G328" s="16"/>
      <c r="H328" s="6">
        <v>502</v>
      </c>
      <c r="I328" s="6">
        <f>SUM(F328:H328)</f>
        <v>502</v>
      </c>
      <c r="J328" s="6">
        <v>502</v>
      </c>
    </row>
    <row r="329" spans="1:10" ht="12.75">
      <c r="A329" s="2"/>
      <c r="B329" s="3"/>
      <c r="C329" s="7"/>
      <c r="D329" s="3"/>
      <c r="E329" s="2"/>
      <c r="F329" s="16"/>
      <c r="G329" s="18"/>
      <c r="H329" s="6"/>
      <c r="I329" s="6"/>
      <c r="J329" s="6"/>
    </row>
    <row r="330" spans="1:10" ht="12.75">
      <c r="A330" s="9" t="s">
        <v>211</v>
      </c>
      <c r="B330" s="10" t="s">
        <v>199</v>
      </c>
      <c r="C330" s="11"/>
      <c r="D330" s="10"/>
      <c r="E330" s="9"/>
      <c r="F330" s="36">
        <f>SUM(F324:F329)</f>
        <v>59988</v>
      </c>
      <c r="G330" s="36">
        <f>SUM(G324:G329)</f>
        <v>3950</v>
      </c>
      <c r="H330" s="36">
        <f>SUM(H324:H328)</f>
        <v>0</v>
      </c>
      <c r="I330" s="36">
        <f>SUM(I324:I329)</f>
        <v>63938</v>
      </c>
      <c r="J330" s="36">
        <f>SUM(J324:J329)</f>
        <v>60614</v>
      </c>
    </row>
    <row r="331" spans="1:10" ht="12.75">
      <c r="A331" s="9"/>
      <c r="B331" s="10"/>
      <c r="C331" s="11"/>
      <c r="D331" s="10"/>
      <c r="E331" s="9"/>
      <c r="F331" s="36"/>
      <c r="G331" s="5"/>
      <c r="H331" s="13"/>
      <c r="I331" s="6"/>
      <c r="J331" s="6"/>
    </row>
    <row r="332" spans="1:10" ht="12.75">
      <c r="A332" s="9"/>
      <c r="B332" s="10"/>
      <c r="C332" s="11"/>
      <c r="D332" s="10"/>
      <c r="E332" s="9"/>
      <c r="F332" s="36"/>
      <c r="G332" s="5"/>
      <c r="H332" s="36"/>
      <c r="I332" s="6"/>
      <c r="J332" s="6"/>
    </row>
    <row r="333" spans="1:10" ht="12.75">
      <c r="A333" s="9" t="s">
        <v>212</v>
      </c>
      <c r="B333" s="3"/>
      <c r="C333" s="7"/>
      <c r="D333" s="3"/>
      <c r="E333" s="2"/>
      <c r="F333" s="16"/>
      <c r="G333" s="5"/>
      <c r="H333" s="36"/>
      <c r="I333" s="6"/>
      <c r="J333" s="6"/>
    </row>
    <row r="334" spans="1:10" ht="12.75">
      <c r="A334" s="2" t="s">
        <v>206</v>
      </c>
      <c r="B334" s="3"/>
      <c r="C334" s="7"/>
      <c r="D334" s="3"/>
      <c r="E334" s="2"/>
      <c r="F334" s="16">
        <v>15668</v>
      </c>
      <c r="G334" s="18">
        <v>562</v>
      </c>
      <c r="H334" s="26"/>
      <c r="I334" s="6">
        <f>SUM(F334:H334)</f>
        <v>16230</v>
      </c>
      <c r="J334" s="6">
        <v>13529</v>
      </c>
    </row>
    <row r="335" spans="1:10" ht="12.75">
      <c r="A335" s="2" t="s">
        <v>207</v>
      </c>
      <c r="B335" s="3"/>
      <c r="C335" s="7"/>
      <c r="D335" s="3"/>
      <c r="E335" s="2"/>
      <c r="F335" s="16">
        <v>4103</v>
      </c>
      <c r="G335" s="16">
        <v>87</v>
      </c>
      <c r="H335" s="26"/>
      <c r="I335" s="6">
        <f>SUM(F335:H335)</f>
        <v>4190</v>
      </c>
      <c r="J335" s="6">
        <v>3611</v>
      </c>
    </row>
    <row r="336" spans="1:10" ht="12.75">
      <c r="A336" s="2" t="s">
        <v>208</v>
      </c>
      <c r="B336" s="3"/>
      <c r="C336" s="7"/>
      <c r="D336" s="3"/>
      <c r="E336" s="2"/>
      <c r="F336" s="16">
        <v>1886</v>
      </c>
      <c r="G336" s="16"/>
      <c r="H336" s="26"/>
      <c r="I336" s="6">
        <f>SUM(F336:H336)</f>
        <v>1886</v>
      </c>
      <c r="J336" s="6">
        <v>2063</v>
      </c>
    </row>
    <row r="337" spans="1:10" ht="12.75">
      <c r="A337" s="2" t="s">
        <v>209</v>
      </c>
      <c r="B337" s="3"/>
      <c r="C337" s="7"/>
      <c r="D337" s="3"/>
      <c r="E337" s="2"/>
      <c r="F337" s="16">
        <v>4850</v>
      </c>
      <c r="G337" s="16"/>
      <c r="H337" s="26">
        <v>-543</v>
      </c>
      <c r="I337" s="6">
        <f>SUM(F337:H337)</f>
        <v>4307</v>
      </c>
      <c r="J337" s="6">
        <v>3235</v>
      </c>
    </row>
    <row r="338" spans="1:10" ht="12.75">
      <c r="A338" s="2" t="s">
        <v>210</v>
      </c>
      <c r="B338" s="3"/>
      <c r="C338" s="7"/>
      <c r="D338" s="3"/>
      <c r="E338" s="2"/>
      <c r="F338" s="16"/>
      <c r="G338" s="16">
        <v>200</v>
      </c>
      <c r="H338" s="26">
        <v>543</v>
      </c>
      <c r="I338" s="6">
        <f>SUM(F338:H338)</f>
        <v>743</v>
      </c>
      <c r="J338" s="6">
        <v>743</v>
      </c>
    </row>
    <row r="339" spans="1:10" ht="12.75">
      <c r="A339" s="2"/>
      <c r="B339" s="3"/>
      <c r="C339" s="7"/>
      <c r="D339" s="3"/>
      <c r="E339" s="2"/>
      <c r="F339" s="16"/>
      <c r="G339" s="5"/>
      <c r="H339" s="36"/>
      <c r="I339" s="6"/>
      <c r="J339" s="6"/>
    </row>
    <row r="340" spans="1:10" ht="12.75">
      <c r="A340" s="9"/>
      <c r="B340" s="10" t="s">
        <v>199</v>
      </c>
      <c r="C340" s="11"/>
      <c r="D340" s="10"/>
      <c r="E340" s="9"/>
      <c r="F340" s="36">
        <f>SUM(F334:F339)</f>
        <v>26507</v>
      </c>
      <c r="G340" s="36">
        <f>SUM(G334:G339)</f>
        <v>849</v>
      </c>
      <c r="H340" s="36">
        <f>SUM(H334:H339)</f>
        <v>0</v>
      </c>
      <c r="I340" s="36">
        <f>SUM(I334:I339)</f>
        <v>27356</v>
      </c>
      <c r="J340" s="36">
        <f>SUM(J334:J339)</f>
        <v>23181</v>
      </c>
    </row>
    <row r="341" spans="1:10" ht="12.75">
      <c r="A341" s="9"/>
      <c r="B341" s="10"/>
      <c r="C341" s="11"/>
      <c r="D341" s="10"/>
      <c r="E341" s="9"/>
      <c r="F341" s="36"/>
      <c r="G341" s="5"/>
      <c r="H341" s="13"/>
      <c r="I341" s="5"/>
      <c r="J341" s="6"/>
    </row>
    <row r="342" spans="1:10" ht="12.75">
      <c r="A342" s="9" t="s">
        <v>204</v>
      </c>
      <c r="B342" s="3"/>
      <c r="C342" s="11"/>
      <c r="D342" s="10"/>
      <c r="E342" s="9"/>
      <c r="F342" s="36">
        <f>SUM(F330+F340)</f>
        <v>86495</v>
      </c>
      <c r="G342" s="36">
        <f>SUM(G330+G340)</f>
        <v>4799</v>
      </c>
      <c r="H342" s="36">
        <f>SUM(H330+H340)</f>
        <v>0</v>
      </c>
      <c r="I342" s="36">
        <f>SUM(I330+I340)</f>
        <v>91294</v>
      </c>
      <c r="J342" s="36">
        <f>SUM(J330+J340)</f>
        <v>83795</v>
      </c>
    </row>
    <row r="343" spans="1:10" ht="12.75">
      <c r="A343" s="9"/>
      <c r="B343" s="10"/>
      <c r="C343" s="11"/>
      <c r="D343" s="10"/>
      <c r="E343" s="9"/>
      <c r="F343" s="36"/>
      <c r="G343" s="5"/>
      <c r="H343" s="13"/>
      <c r="I343" s="6"/>
      <c r="J343" s="6"/>
    </row>
    <row r="344" spans="1:10" ht="12.75">
      <c r="A344" s="3"/>
      <c r="B344" s="3"/>
      <c r="C344" s="7"/>
      <c r="D344" s="3"/>
      <c r="E344" s="2"/>
      <c r="F344" s="16"/>
      <c r="G344" s="5"/>
      <c r="H344" s="6"/>
      <c r="I344" s="6"/>
      <c r="J344" s="6"/>
    </row>
    <row r="345" spans="1:10" ht="12.75">
      <c r="A345" s="3"/>
      <c r="B345" s="3"/>
      <c r="C345" s="7"/>
      <c r="D345" s="3"/>
      <c r="E345" s="2"/>
      <c r="F345" s="16"/>
      <c r="G345" s="5"/>
      <c r="H345" s="6"/>
      <c r="I345" s="6"/>
      <c r="J345" s="6"/>
    </row>
    <row r="346" spans="1:10" ht="12.75">
      <c r="A346" s="3"/>
      <c r="B346" s="3"/>
      <c r="C346" s="7"/>
      <c r="D346" s="3"/>
      <c r="E346" s="2"/>
      <c r="F346" s="16"/>
      <c r="G346" s="5"/>
      <c r="H346" s="6"/>
      <c r="I346" s="6"/>
      <c r="J346" s="6"/>
    </row>
    <row r="347" spans="1:10" ht="12.75">
      <c r="A347" s="3"/>
      <c r="B347" s="3"/>
      <c r="C347" s="7"/>
      <c r="D347" s="3"/>
      <c r="E347" s="2"/>
      <c r="F347" s="16"/>
      <c r="G347" s="5"/>
      <c r="H347" s="6"/>
      <c r="I347" s="6"/>
      <c r="J347" s="6"/>
    </row>
    <row r="348" spans="1:10" ht="12.75">
      <c r="A348" s="3"/>
      <c r="B348" s="3"/>
      <c r="C348" s="7"/>
      <c r="D348" s="3"/>
      <c r="E348" s="2"/>
      <c r="F348" s="16"/>
      <c r="G348" s="5"/>
      <c r="H348" s="6"/>
      <c r="I348" s="6"/>
      <c r="J348" s="6"/>
    </row>
    <row r="349" spans="1:10" ht="12.75">
      <c r="A349" s="3"/>
      <c r="B349" s="3"/>
      <c r="C349" s="7"/>
      <c r="D349" s="3"/>
      <c r="E349" s="2"/>
      <c r="F349" s="16"/>
      <c r="G349" s="5"/>
      <c r="H349" s="6"/>
      <c r="I349" s="6"/>
      <c r="J349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PENZUGY03</cp:lastModifiedBy>
  <cp:lastPrinted>2016-03-17T10:10:54Z</cp:lastPrinted>
  <dcterms:created xsi:type="dcterms:W3CDTF">2006-03-02T07:20:25Z</dcterms:created>
  <dcterms:modified xsi:type="dcterms:W3CDTF">2016-04-27T11:42:31Z</dcterms:modified>
  <cp:category/>
  <cp:version/>
  <cp:contentType/>
  <cp:contentStatus/>
</cp:coreProperties>
</file>