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Táska 2019\"/>
    </mc:Choice>
  </mc:AlternateContent>
  <bookViews>
    <workbookView xWindow="0" yWindow="0" windowWidth="28800" windowHeight="12300" firstSheet="11" activeTab="19"/>
  </bookViews>
  <sheets>
    <sheet name="önkorm bevét." sheetId="2" r:id="rId1"/>
    <sheet name="Óvoda bevétel" sheetId="4" r:id="rId2"/>
    <sheet name="Önkorm.összesen bevét." sheetId="1" r:id="rId3"/>
    <sheet name="Önkorm kiadás" sheetId="6" r:id="rId4"/>
    <sheet name="Óvoda kiadás" sheetId="8" r:id="rId5"/>
    <sheet name="Önkorm. összesen kiadás" sheetId="5" r:id="rId6"/>
    <sheet name="Eredménykimutatás" sheetId="10" state="hidden" r:id="rId7"/>
    <sheet name="Eredménykimutatás (2)" sheetId="19" r:id="rId8"/>
    <sheet name="Vagyonkimutatás" sheetId="24" r:id="rId9"/>
    <sheet name="beruházások" sheetId="13" r:id="rId10"/>
    <sheet name="felújítások" sheetId="14" r:id="rId11"/>
    <sheet name="Mérleg" sheetId="15" r:id="rId12"/>
    <sheet name="lak. szolg. tám." sheetId="16" r:id="rId13"/>
    <sheet name="pénzmaradvány" sheetId="17" r:id="rId14"/>
    <sheet name="Közvetett támogatások" sheetId="18" state="hidden" r:id="rId15"/>
    <sheet name="Adósságáll." sheetId="20" r:id="rId16"/>
    <sheet name="Többéves" sheetId="21" r:id="rId17"/>
    <sheet name="Pénzkészlet" sheetId="22" r:id="rId18"/>
    <sheet name="Vagyonmérleg" sheetId="25" r:id="rId19"/>
    <sheet name="Ütemterv" sheetId="2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4" l="1"/>
  <c r="B18" i="14" s="1"/>
  <c r="M17" i="23" l="1"/>
  <c r="N17" i="23"/>
  <c r="D17" i="23"/>
  <c r="E17" i="23"/>
  <c r="F17" i="23"/>
  <c r="G17" i="23"/>
  <c r="H17" i="23"/>
  <c r="I17" i="23"/>
  <c r="J17" i="23"/>
  <c r="K17" i="23"/>
  <c r="L17" i="23"/>
  <c r="C17" i="23"/>
  <c r="O12" i="23"/>
  <c r="G41" i="15"/>
  <c r="G36" i="15"/>
  <c r="F41" i="15"/>
  <c r="F36" i="15"/>
  <c r="F30" i="15"/>
  <c r="F18" i="15"/>
  <c r="F14" i="15"/>
  <c r="F9" i="15"/>
  <c r="G10" i="5"/>
  <c r="F45" i="15" l="1"/>
  <c r="F24" i="15"/>
  <c r="C15" i="5"/>
  <c r="E20" i="17" l="1"/>
  <c r="F20" i="17"/>
  <c r="E14" i="17"/>
  <c r="E22" i="17" s="1"/>
  <c r="F14" i="17"/>
  <c r="I34" i="6"/>
  <c r="E35" i="6"/>
  <c r="G23" i="6"/>
  <c r="G24" i="6"/>
  <c r="G10" i="6"/>
  <c r="C15" i="6"/>
  <c r="G22" i="2"/>
  <c r="G24" i="2"/>
  <c r="O26" i="23"/>
  <c r="O23" i="23"/>
  <c r="O31" i="23"/>
  <c r="O6" i="23"/>
  <c r="F22" i="17" l="1"/>
  <c r="O30" i="23"/>
  <c r="O32" i="23" s="1"/>
  <c r="N27" i="23"/>
  <c r="N33" i="23" s="1"/>
  <c r="M27" i="23"/>
  <c r="M33" i="23" s="1"/>
  <c r="L27" i="23"/>
  <c r="L33" i="23" s="1"/>
  <c r="K27" i="23"/>
  <c r="K33" i="23" s="1"/>
  <c r="J27" i="23"/>
  <c r="J33" i="23" s="1"/>
  <c r="I27" i="23"/>
  <c r="I33" i="23" s="1"/>
  <c r="H27" i="23"/>
  <c r="H33" i="23" s="1"/>
  <c r="G27" i="23"/>
  <c r="G33" i="23" s="1"/>
  <c r="F27" i="23"/>
  <c r="F33" i="23" s="1"/>
  <c r="E27" i="23"/>
  <c r="E33" i="23" s="1"/>
  <c r="D27" i="23"/>
  <c r="D33" i="23" s="1"/>
  <c r="C27" i="23"/>
  <c r="C33" i="23" s="1"/>
  <c r="O25" i="23"/>
  <c r="O24" i="23"/>
  <c r="O22" i="23"/>
  <c r="O21" i="23"/>
  <c r="O20" i="23"/>
  <c r="O19" i="23"/>
  <c r="O16" i="23"/>
  <c r="O15" i="23"/>
  <c r="O14" i="23"/>
  <c r="O11" i="23"/>
  <c r="O10" i="23"/>
  <c r="O9" i="23"/>
  <c r="O8" i="23"/>
  <c r="O7" i="23"/>
  <c r="E14" i="22"/>
  <c r="E13" i="22"/>
  <c r="E11" i="22"/>
  <c r="E10" i="22"/>
  <c r="E9" i="22"/>
  <c r="E8" i="22"/>
  <c r="D7" i="22"/>
  <c r="D12" i="22" s="1"/>
  <c r="C7" i="22"/>
  <c r="C31" i="13"/>
  <c r="O27" i="23" l="1"/>
  <c r="O33" i="23" s="1"/>
  <c r="O13" i="23"/>
  <c r="O17" i="23" s="1"/>
  <c r="E7" i="22"/>
  <c r="C12" i="22"/>
  <c r="E12" i="22" s="1"/>
  <c r="D27" i="16"/>
  <c r="E17" i="19" l="1"/>
  <c r="I34" i="5"/>
  <c r="I35" i="5" s="1"/>
  <c r="H34" i="5"/>
  <c r="H35" i="5" s="1"/>
  <c r="F34" i="5"/>
  <c r="F35" i="5" s="1"/>
  <c r="D34" i="5"/>
  <c r="C34" i="5"/>
  <c r="G33" i="5"/>
  <c r="G32" i="5"/>
  <c r="G31" i="5"/>
  <c r="I29" i="5"/>
  <c r="H29" i="5"/>
  <c r="F29" i="5"/>
  <c r="D29" i="5"/>
  <c r="C29" i="5"/>
  <c r="G28" i="5"/>
  <c r="G27" i="5"/>
  <c r="G26" i="5"/>
  <c r="H25" i="5"/>
  <c r="F25" i="5"/>
  <c r="D25" i="5"/>
  <c r="C25" i="5"/>
  <c r="G24" i="5"/>
  <c r="G22" i="5"/>
  <c r="I21" i="5"/>
  <c r="F21" i="5"/>
  <c r="D21" i="5"/>
  <c r="C21" i="5"/>
  <c r="C30" i="5" s="1"/>
  <c r="C37" i="5" s="1"/>
  <c r="G20" i="5"/>
  <c r="G19" i="5"/>
  <c r="G17" i="5"/>
  <c r="I15" i="5"/>
  <c r="H15" i="5"/>
  <c r="F15" i="5"/>
  <c r="D15" i="5"/>
  <c r="G14" i="5"/>
  <c r="G13" i="5"/>
  <c r="G12" i="5"/>
  <c r="G11" i="5"/>
  <c r="G9" i="5"/>
  <c r="G8" i="5"/>
  <c r="G7" i="5"/>
  <c r="G6" i="5"/>
  <c r="I58" i="1"/>
  <c r="I59" i="1" s="1"/>
  <c r="H59" i="1"/>
  <c r="F55" i="1"/>
  <c r="F58" i="1" s="1"/>
  <c r="E55" i="1"/>
  <c r="E58" i="1" s="1"/>
  <c r="D55" i="1"/>
  <c r="G54" i="1"/>
  <c r="G53" i="1"/>
  <c r="F52" i="1"/>
  <c r="E52" i="1"/>
  <c r="D52" i="1"/>
  <c r="G51" i="1"/>
  <c r="G50" i="1"/>
  <c r="G49" i="1"/>
  <c r="I47" i="1"/>
  <c r="H47" i="1"/>
  <c r="F47" i="1"/>
  <c r="E47" i="1"/>
  <c r="D47" i="1"/>
  <c r="G46" i="1"/>
  <c r="G45" i="1"/>
  <c r="I44" i="1"/>
  <c r="H44" i="1"/>
  <c r="F44" i="1"/>
  <c r="E44" i="1"/>
  <c r="D44" i="1"/>
  <c r="G43" i="1"/>
  <c r="G42" i="1"/>
  <c r="F41" i="1"/>
  <c r="E41" i="1"/>
  <c r="D41" i="1"/>
  <c r="G40" i="1"/>
  <c r="G39" i="1"/>
  <c r="G38" i="1"/>
  <c r="I37" i="1"/>
  <c r="H37" i="1"/>
  <c r="F37" i="1"/>
  <c r="E37" i="1"/>
  <c r="D37" i="1"/>
  <c r="G36" i="1"/>
  <c r="G35" i="1"/>
  <c r="G34" i="1"/>
  <c r="G33" i="1"/>
  <c r="G32" i="1"/>
  <c r="G31" i="1"/>
  <c r="G30" i="1"/>
  <c r="G29" i="1"/>
  <c r="G28" i="1"/>
  <c r="I27" i="1"/>
  <c r="H27" i="1"/>
  <c r="F27" i="1"/>
  <c r="E27" i="1"/>
  <c r="D27" i="1"/>
  <c r="G26" i="1"/>
  <c r="G25" i="1"/>
  <c r="G24" i="1"/>
  <c r="G23" i="1"/>
  <c r="G22" i="1"/>
  <c r="G21" i="1"/>
  <c r="I20" i="1"/>
  <c r="H20" i="1"/>
  <c r="F20" i="1"/>
  <c r="E20" i="1"/>
  <c r="D20" i="1"/>
  <c r="G19" i="1"/>
  <c r="G18" i="1"/>
  <c r="G17" i="1"/>
  <c r="F16" i="1"/>
  <c r="E16" i="1"/>
  <c r="G15" i="1"/>
  <c r="G14" i="1"/>
  <c r="G13" i="1"/>
  <c r="I12" i="1"/>
  <c r="I16" i="1" s="1"/>
  <c r="H12" i="1"/>
  <c r="H16" i="1" s="1"/>
  <c r="F12" i="1"/>
  <c r="E12" i="1"/>
  <c r="D12" i="1"/>
  <c r="D16" i="1" s="1"/>
  <c r="G11" i="1"/>
  <c r="G10" i="1"/>
  <c r="G9" i="1"/>
  <c r="G8" i="1"/>
  <c r="G7" i="1"/>
  <c r="G6" i="1"/>
  <c r="H55" i="2"/>
  <c r="I30" i="5" l="1"/>
  <c r="D30" i="5"/>
  <c r="G15" i="5"/>
  <c r="G55" i="1"/>
  <c r="D48" i="1"/>
  <c r="G25" i="5"/>
  <c r="H48" i="1"/>
  <c r="H61" i="1" s="1"/>
  <c r="H30" i="5"/>
  <c r="H37" i="5" s="1"/>
  <c r="F48" i="1"/>
  <c r="G47" i="1"/>
  <c r="G21" i="5"/>
  <c r="G12" i="1"/>
  <c r="G16" i="1" s="1"/>
  <c r="G37" i="1"/>
  <c r="G20" i="1"/>
  <c r="G44" i="1"/>
  <c r="F30" i="5"/>
  <c r="F37" i="5" s="1"/>
  <c r="G34" i="5"/>
  <c r="G35" i="5" s="1"/>
  <c r="G27" i="1"/>
  <c r="G41" i="1"/>
  <c r="E48" i="1"/>
  <c r="E61" i="1" s="1"/>
  <c r="G52" i="1"/>
  <c r="G29" i="5"/>
  <c r="I37" i="5"/>
  <c r="D35" i="5"/>
  <c r="D37" i="5" s="1"/>
  <c r="I48" i="1"/>
  <c r="I61" i="1" s="1"/>
  <c r="D58" i="1"/>
  <c r="D59" i="1" s="1"/>
  <c r="D61" i="1" s="1"/>
  <c r="H58" i="1"/>
  <c r="F61" i="1"/>
  <c r="D12" i="13"/>
  <c r="B31" i="13"/>
  <c r="G58" i="1" l="1"/>
  <c r="G59" i="1" s="1"/>
  <c r="G30" i="5"/>
  <c r="G37" i="5" s="1"/>
  <c r="G48" i="1"/>
  <c r="G61" i="1" s="1"/>
  <c r="C34" i="6"/>
  <c r="C35" i="6" s="1"/>
  <c r="G32" i="6" l="1"/>
  <c r="H59" i="2"/>
  <c r="L17" i="18"/>
  <c r="K17" i="18"/>
  <c r="D20" i="17"/>
  <c r="D14" i="17"/>
  <c r="E45" i="15"/>
  <c r="G18" i="15"/>
  <c r="B34" i="13"/>
  <c r="E34" i="19"/>
  <c r="E39" i="19"/>
  <c r="E26" i="19"/>
  <c r="E22" i="19"/>
  <c r="E12" i="19"/>
  <c r="I35" i="6"/>
  <c r="H34" i="6"/>
  <c r="H35" i="6" s="1"/>
  <c r="I29" i="6"/>
  <c r="H29" i="6"/>
  <c r="I25" i="6"/>
  <c r="H25" i="6"/>
  <c r="G19" i="6"/>
  <c r="H54" i="4"/>
  <c r="H56" i="4" s="1"/>
  <c r="G54" i="4"/>
  <c r="G56" i="4" s="1"/>
  <c r="H58" i="2"/>
  <c r="G25" i="2"/>
  <c r="B30" i="16"/>
  <c r="G9" i="15"/>
  <c r="G14" i="15"/>
  <c r="G30" i="15"/>
  <c r="G45" i="15" s="1"/>
  <c r="D15" i="14"/>
  <c r="D18" i="14" s="1"/>
  <c r="C34" i="13"/>
  <c r="D31" i="13" l="1"/>
  <c r="D34" i="13" s="1"/>
  <c r="D22" i="17"/>
  <c r="G24" i="15"/>
  <c r="I15" i="6"/>
  <c r="I30" i="6" s="1"/>
  <c r="I37" i="6" s="1"/>
  <c r="H15" i="6"/>
  <c r="H30" i="6" s="1"/>
  <c r="H37" i="6" s="1"/>
  <c r="H57" i="4"/>
  <c r="H59" i="4" s="1"/>
  <c r="G57" i="4"/>
  <c r="G59" i="4" s="1"/>
  <c r="H14" i="8"/>
  <c r="H29" i="8" s="1"/>
  <c r="H35" i="8" s="1"/>
  <c r="G14" i="8"/>
  <c r="G29" i="8" s="1"/>
  <c r="G35" i="8" s="1"/>
  <c r="I55" i="2"/>
  <c r="I47" i="2"/>
  <c r="H47" i="2"/>
  <c r="I44" i="2"/>
  <c r="H44" i="2"/>
  <c r="I37" i="2"/>
  <c r="H37" i="2"/>
  <c r="I27" i="2"/>
  <c r="H27" i="2"/>
  <c r="I20" i="2"/>
  <c r="H20" i="2"/>
  <c r="I12" i="2"/>
  <c r="I16" i="2" s="1"/>
  <c r="H12" i="2"/>
  <c r="H16" i="2" s="1"/>
  <c r="G27" i="6"/>
  <c r="E41" i="19" l="1"/>
  <c r="H48" i="2"/>
  <c r="H61" i="2" s="1"/>
  <c r="I58" i="2"/>
  <c r="I59" i="2" s="1"/>
  <c r="I48" i="2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F20" i="8"/>
  <c r="E20" i="8"/>
  <c r="D20" i="8"/>
  <c r="C20" i="8"/>
  <c r="F14" i="8"/>
  <c r="E14" i="8"/>
  <c r="D14" i="8"/>
  <c r="C14" i="8"/>
  <c r="C29" i="8" s="1"/>
  <c r="F9" i="8"/>
  <c r="F8" i="8"/>
  <c r="F7" i="8"/>
  <c r="F6" i="8"/>
  <c r="D34" i="6"/>
  <c r="D35" i="6" s="1"/>
  <c r="F34" i="6"/>
  <c r="F35" i="6" s="1"/>
  <c r="F29" i="6"/>
  <c r="F25" i="6"/>
  <c r="F21" i="6"/>
  <c r="F15" i="6"/>
  <c r="G33" i="6"/>
  <c r="G31" i="6"/>
  <c r="D29" i="6"/>
  <c r="C29" i="6"/>
  <c r="G28" i="6"/>
  <c r="G26" i="6"/>
  <c r="D25" i="6"/>
  <c r="C25" i="6"/>
  <c r="G22" i="6"/>
  <c r="D21" i="6"/>
  <c r="C21" i="6"/>
  <c r="G20" i="6"/>
  <c r="G17" i="6"/>
  <c r="D15" i="6"/>
  <c r="G14" i="6"/>
  <c r="G13" i="6"/>
  <c r="G11" i="6"/>
  <c r="G9" i="6"/>
  <c r="G8" i="6"/>
  <c r="G7" i="6"/>
  <c r="G6" i="6"/>
  <c r="F55" i="4"/>
  <c r="E54" i="4"/>
  <c r="E56" i="4" s="1"/>
  <c r="D54" i="4"/>
  <c r="D56" i="4" s="1"/>
  <c r="C54" i="4"/>
  <c r="F53" i="4"/>
  <c r="F52" i="4"/>
  <c r="F54" i="4" s="1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F20" i="4" s="1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3" i="2"/>
  <c r="G21" i="2"/>
  <c r="F20" i="2"/>
  <c r="E20" i="2"/>
  <c r="D20" i="2"/>
  <c r="G18" i="2"/>
  <c r="F16" i="2"/>
  <c r="E16" i="2"/>
  <c r="G15" i="2"/>
  <c r="G14" i="2"/>
  <c r="G13" i="2"/>
  <c r="F12" i="2"/>
  <c r="E12" i="2"/>
  <c r="D12" i="2"/>
  <c r="D16" i="2" s="1"/>
  <c r="G11" i="2"/>
  <c r="G10" i="2"/>
  <c r="G9" i="2"/>
  <c r="G8" i="2"/>
  <c r="G7" i="2"/>
  <c r="G6" i="2"/>
  <c r="G15" i="6" l="1"/>
  <c r="C30" i="6"/>
  <c r="E29" i="8"/>
  <c r="E35" i="8" s="1"/>
  <c r="D29" i="8"/>
  <c r="D33" i="8" s="1"/>
  <c r="D35" i="8" s="1"/>
  <c r="G20" i="2"/>
  <c r="G55" i="2"/>
  <c r="D48" i="2"/>
  <c r="G27" i="2"/>
  <c r="G41" i="2"/>
  <c r="G47" i="2"/>
  <c r="G52" i="2"/>
  <c r="D58" i="2"/>
  <c r="D59" i="2" s="1"/>
  <c r="F16" i="4"/>
  <c r="F26" i="4"/>
  <c r="F36" i="4"/>
  <c r="F40" i="4"/>
  <c r="F46" i="4"/>
  <c r="F51" i="4"/>
  <c r="C56" i="4"/>
  <c r="F56" i="4" s="1"/>
  <c r="F57" i="4" s="1"/>
  <c r="I61" i="2"/>
  <c r="G34" i="6"/>
  <c r="G35" i="6" s="1"/>
  <c r="D30" i="6"/>
  <c r="D37" i="6" s="1"/>
  <c r="F30" i="6"/>
  <c r="F37" i="6" s="1"/>
  <c r="G12" i="2"/>
  <c r="G16" i="2" s="1"/>
  <c r="G44" i="2"/>
  <c r="F48" i="2"/>
  <c r="F61" i="2" s="1"/>
  <c r="F12" i="4"/>
  <c r="F43" i="4"/>
  <c r="C47" i="4"/>
  <c r="E47" i="4"/>
  <c r="E59" i="4" s="1"/>
  <c r="G21" i="6"/>
  <c r="G25" i="6"/>
  <c r="G29" i="6"/>
  <c r="F29" i="8"/>
  <c r="F32" i="8"/>
  <c r="F33" i="8" s="1"/>
  <c r="E48" i="2"/>
  <c r="E61" i="2" s="1"/>
  <c r="D47" i="4"/>
  <c r="D59" i="4" s="1"/>
  <c r="C35" i="8"/>
  <c r="C37" i="6"/>
  <c r="G37" i="2"/>
  <c r="G58" i="2" l="1"/>
  <c r="G59" i="2" s="1"/>
  <c r="F47" i="4"/>
  <c r="F59" i="4" s="1"/>
  <c r="C57" i="4"/>
  <c r="C59" i="4" s="1"/>
  <c r="D61" i="2"/>
  <c r="F35" i="8"/>
  <c r="G48" i="2"/>
  <c r="G61" i="2" s="1"/>
  <c r="G30" i="6"/>
  <c r="G37" i="6" s="1"/>
</calcChain>
</file>

<file path=xl/sharedStrings.xml><?xml version="1.0" encoding="utf-8"?>
<sst xmlns="http://schemas.openxmlformats.org/spreadsheetml/2006/main" count="1483" uniqueCount="773">
  <si>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</si>
  <si>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</si>
  <si>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</si>
  <si>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</si>
  <si>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</si>
  <si>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</si>
  <si>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</si>
  <si>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</si>
  <si>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</si>
  <si>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</si>
  <si>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</si>
  <si>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</si>
  <si>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</si>
  <si>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</si>
  <si>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</si>
  <si>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</si>
  <si>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</si>
  <si>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</si>
  <si>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</si>
  <si>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</si>
  <si>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</si>
  <si>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</si>
  <si>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</si>
  <si>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</si>
  <si>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</si>
  <si>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</si>
  <si>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</si>
  <si>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</si>
  <si>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</si>
  <si>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</si>
  <si>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</si>
  <si>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</si>
  <si>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</si>
  <si>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</si>
  <si>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</si>
  <si>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</si>
  <si>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</si>
  <si>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</si>
  <si>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</si>
  <si>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</si>
  <si>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</si>
  <si>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</si>
  <si>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</si>
  <si>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</si>
  <si>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</si>
  <si>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</si>
  <si>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</si>
  <si>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</si>
  <si>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</si>
  <si>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</si>
  <si>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</si>
  <si>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</si>
  <si>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</si>
  <si>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</si>
  <si>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</si>
  <si>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</si>
  <si>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</si>
  <si>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</si>
  <si>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</si>
  <si>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</si>
  <si>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</si>
  <si>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</si>
  <si>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</si>
  <si>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</si>
  <si>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</si>
  <si>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</si>
  <si>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</si>
  <si>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</si>
  <si>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</si>
  <si>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</si>
  <si>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</si>
  <si>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</si>
  <si>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</si>
  <si>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</si>
  <si>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</si>
  <si>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</si>
  <si>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</si>
  <si>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</si>
  <si>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</si>
  <si>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</si>
  <si>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</si>
  <si>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</si>
  <si>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</si>
  <si>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</si>
  <si>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</si>
  <si>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</si>
  <si>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</si>
  <si>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</si>
  <si>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</si>
  <si>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</si>
  <si>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</si>
  <si>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</si>
  <si>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</si>
  <si>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</si>
  <si>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</si>
  <si>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</si>
  <si>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</si>
  <si>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</si>
  <si>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</si>
  <si>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</si>
  <si>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</si>
  <si>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</si>
  <si>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</si>
  <si>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</si>
  <si>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</si>
  <si>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</si>
  <si>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</si>
  <si>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</si>
  <si>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</si>
  <si>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</si>
  <si>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</si>
  <si>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</si>
  <si>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</si>
  <si>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</si>
  <si>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</si>
  <si>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</si>
  <si>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</si>
  <si>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</si>
  <si>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</si>
  <si>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</si>
  <si>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</si>
  <si>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</si>
  <si>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</si>
  <si>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</si>
  <si>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</si>
  <si>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</si>
  <si>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</si>
  <si>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</si>
  <si>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</si>
  <si>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</si>
  <si>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</si>
  <si>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</si>
  <si>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</si>
  <si>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</si>
  <si>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</si>
  <si>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</si>
  <si>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</si>
  <si>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</si>
  <si>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</si>
  <si>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</si>
  <si>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</si>
  <si>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</si>
  <si>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</si>
  <si>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</si>
  <si>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</si>
  <si>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</si>
  <si>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</si>
  <si>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</si>
  <si>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</si>
  <si>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</si>
  <si>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</si>
  <si>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</si>
  <si>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</si>
  <si>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</si>
  <si>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</si>
  <si>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</si>
  <si>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</si>
  <si>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</si>
  <si>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</si>
  <si>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</si>
  <si>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</si>
  <si>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</si>
  <si>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</si>
  <si>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</si>
  <si>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</si>
  <si>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</si>
  <si>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</si>
  <si>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</si>
  <si>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</si>
  <si>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</si>
  <si>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</si>
  <si>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</si>
  <si>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</si>
  <si>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</si>
  <si>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</si>
  <si>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</si>
  <si>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</si>
  <si>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</si>
  <si>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</si>
  <si>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</si>
  <si>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</si>
  <si>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</si>
  <si>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</si>
  <si>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</si>
  <si>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</si>
  <si>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</si>
  <si>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</si>
  <si>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</si>
  <si>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</si>
  <si>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</si>
  <si>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</si>
  <si>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</si>
  <si>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</si>
  <si>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</si>
  <si>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</si>
  <si>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</si>
  <si>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</si>
  <si>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</si>
  <si>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</si>
  <si>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</si>
  <si>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</si>
  <si>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</si>
  <si>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</si>
  <si>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</si>
  <si>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</si>
  <si>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</si>
  <si>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</si>
  <si>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</si>
  <si>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</si>
  <si>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</si>
  <si>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</si>
  <si>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</si>
  <si>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</si>
  <si>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</si>
  <si>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</si>
  <si>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</si>
  <si>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</si>
  <si>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</si>
  <si>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</si>
  <si>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</si>
  <si>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</si>
  <si>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</si>
  <si>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</si>
  <si>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</si>
  <si>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</si>
  <si>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</si>
  <si>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</si>
  <si>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</si>
  <si>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</si>
  <si>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</si>
  <si>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</si>
  <si>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</si>
  <si>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</si>
  <si>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</si>
  <si>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</si>
  <si>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</si>
  <si>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</si>
  <si>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</si>
  <si>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</si>
  <si>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</si>
  <si>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</si>
  <si>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</si>
  <si>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</si>
  <si>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</si>
  <si>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</si>
  <si>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</si>
  <si>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</si>
  <si>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</si>
  <si>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</si>
  <si>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</si>
  <si>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</si>
  <si>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</si>
  <si>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</si>
  <si>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</si>
  <si>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</si>
  <si>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</si>
  <si>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</si>
  <si>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</si>
  <si>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</si>
  <si>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</si>
  <si>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</si>
  <si>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</si>
  <si>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</si>
  <si>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</si>
  <si>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</si>
  <si>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</si>
  <si>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</si>
  <si>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</si>
  <si>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Lakásfenntartási támogatás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</si>
  <si>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</si>
  <si>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</si>
  <si>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</si>
  <si>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</si>
  <si>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</si>
  <si>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</si>
  <si>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</si>
  <si>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</si>
  <si>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</si>
  <si>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</si>
  <si>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</si>
  <si>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</si>
  <si>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</si>
  <si>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</si>
  <si>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</si>
  <si>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</si>
  <si>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</si>
  <si>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</si>
  <si>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</si>
  <si>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</si>
  <si>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</si>
  <si>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</si>
  <si>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</si>
  <si>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</si>
  <si>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</si>
  <si>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</si>
  <si>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</si>
  <si>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</si>
  <si>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</si>
  <si>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</si>
  <si>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</si>
  <si>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</si>
  <si>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</si>
  <si>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</si>
  <si>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</si>
  <si>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</si>
  <si>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</si>
  <si>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</si>
  <si>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</si>
  <si>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</si>
  <si>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</si>
  <si>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</si>
  <si>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</si>
  <si>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</si>
  <si>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</si>
  <si>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</si>
  <si>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 xml:space="preserve">Gépjármű adónem esetén törvényességi mentesség illeti meg az I.fokú szakorvosi véleménnyel rendelkező súlyos mozgáskorlátozott magánszemélyeket, </t>
  </si>
  <si>
    <t xml:space="preserve">Telekadó esetében adómentesség illeti meg azt a magánszemélyt, akinek az Önkormányzat illetékességi területén életvitelszerűen Buzsák Községben élő </t>
  </si>
  <si>
    <t xml:space="preserve">Telekadó esetén a megállapított adó mértékéből 25% kedvezményre jogosult az a magánszemély tulajdonos,akinek a tulajdonában lévő telek teljes </t>
  </si>
  <si>
    <t>magánszemély tulajdonában álló telek van,amely szerint 4 fő kapott mentességet 422.090,- Ft összegben.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</si>
  <si>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</si>
  <si>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</si>
  <si>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</si>
  <si>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</si>
  <si>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</si>
  <si>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</si>
  <si>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12.melléklet az    /2017.(V.  .)önkormányzati rendelethez</t>
  </si>
  <si>
    <t>amely szerint 2016.évben 14 fő kapott mentességet,amelynek összege 133.345,- Ft.</t>
  </si>
  <si>
    <t>telek közművesítettségéből(villamos áram,víz,szennyvíz)legalább kettő közmű elkészült és a végpont kiépítése megtörtént, amely szerint 61 fő részesült kedvezmény-</t>
  </si>
  <si>
    <t>ben 427.910,- Ft összegben.</t>
  </si>
  <si>
    <t xml:space="preserve">Táska Község Önkormányzata </t>
  </si>
  <si>
    <t>Tőzike Óvoda</t>
  </si>
  <si>
    <t>Táska Község Önkormányzata összesített</t>
  </si>
  <si>
    <t>09.Különféle egyéb eredményszemléletű bevételek</t>
  </si>
  <si>
    <t>10Anyagköltség</t>
  </si>
  <si>
    <t>11.Igénybevett szolgáltatások értéke</t>
  </si>
  <si>
    <t>Táska Község Önkormányzata EREDMÉNYKIMUTATÁS</t>
  </si>
  <si>
    <t>Táska Község Önkormányzata</t>
  </si>
  <si>
    <t>Tájékoztató az önkormányzat adósságállományáról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</si>
  <si>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</si>
  <si>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</si>
  <si>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</si>
  <si>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</si>
  <si>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</si>
  <si>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</si>
  <si>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</si>
  <si>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</si>
  <si>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</si>
  <si>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</si>
  <si>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</si>
  <si>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</si>
  <si>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</si>
  <si>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2017. évi tény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</si>
  <si>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</si>
  <si>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</si>
  <si>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</si>
  <si>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</si>
  <si>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</si>
  <si>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</si>
  <si>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</si>
  <si>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</si>
  <si>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</si>
  <si>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</si>
  <si>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</si>
  <si>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</si>
  <si>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</si>
  <si>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</si>
  <si>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</si>
  <si>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</si>
  <si>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</si>
  <si>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</si>
  <si>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</si>
  <si>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</si>
  <si>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</si>
  <si>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</si>
  <si>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</si>
  <si>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</si>
  <si>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</si>
  <si>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</si>
  <si>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</si>
  <si>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</si>
  <si>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</si>
  <si>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</si>
  <si>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</si>
  <si>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</si>
  <si>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</si>
  <si>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</si>
  <si>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</si>
  <si>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</si>
  <si>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</si>
  <si>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</si>
  <si>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</si>
  <si>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Nyújtott hitelek összesen:</t>
  </si>
  <si>
    <t xml:space="preserve">Táska Község Önkormányzata                                                                     </t>
  </si>
  <si>
    <t>Tájékoztató az önkormányzat többéves kihatással járó döntéseinek számszerűsítéséről évenkénti bontásban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</si>
  <si>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</si>
  <si>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</si>
  <si>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</si>
  <si>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</si>
  <si>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</si>
  <si>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2018. terv</t>
  </si>
  <si>
    <t>2019. terv</t>
  </si>
  <si>
    <t>2020. terv</t>
  </si>
  <si>
    <t>történő utalással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</si>
  <si>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</si>
  <si>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</si>
  <si>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</si>
  <si>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</si>
  <si>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</si>
  <si>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</si>
  <si>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</si>
  <si>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</si>
  <si>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</si>
  <si>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</si>
  <si>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Óvoda eszközbeszerzés</t>
  </si>
  <si>
    <t>K: 9.200</t>
  </si>
  <si>
    <t>B: 9.200</t>
  </si>
  <si>
    <t>Egyéb nem int.ellátások összesen:</t>
  </si>
  <si>
    <t>Önk. Által saját hatáskörben adott más ellátás</t>
  </si>
  <si>
    <r>
      <t xml:space="preserve">Családi támogatás </t>
    </r>
    <r>
      <rPr>
        <sz val="10"/>
        <rFont val="Arial"/>
        <family val="2"/>
        <charset val="238"/>
      </rPr>
      <t>(Gyvt Erzsébet ut.)</t>
    </r>
  </si>
  <si>
    <t>Előző év</t>
  </si>
  <si>
    <t>Tárgyév</t>
  </si>
  <si>
    <t>II. Költségvetési évet követően esedékes követelések</t>
  </si>
  <si>
    <t>Ravatalozó felújítás</t>
  </si>
  <si>
    <t>B: 1.000</t>
  </si>
  <si>
    <t>Immateriális javak beszerzése</t>
  </si>
  <si>
    <t>Önkormányzat mindösszesen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</si>
  <si>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</si>
  <si>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, betétk. egyenlege</t>
    </r>
  </si>
  <si>
    <t>Bevételek   ( + )</t>
  </si>
  <si>
    <t>Kiadások    ( - )</t>
  </si>
  <si>
    <r>
      <t xml:space="preserve"> </t>
    </r>
    <r>
      <rPr>
        <sz val="10"/>
        <rFont val="Times New Roman CE"/>
        <family val="1"/>
        <charset val="238"/>
      </rPr>
      <t>Pénztárak, betétk. egyenlege</t>
    </r>
  </si>
  <si>
    <t>ELŐIRÁNYZAT-FELHASZNÁLÁSI ÜTEMTERV</t>
  </si>
  <si>
    <t>ei.felh.ütemterv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</si>
  <si>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</si>
  <si>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</si>
  <si>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</si>
  <si>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</si>
  <si>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</si>
  <si>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</si>
  <si>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</si>
  <si>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</si>
  <si>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</si>
  <si>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</si>
  <si>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</si>
  <si>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</si>
  <si>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</si>
  <si>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állami támogatás</t>
  </si>
  <si>
    <t>működési célú bevétel</t>
  </si>
  <si>
    <t>adóbevételek</t>
  </si>
  <si>
    <t>tám.ért.m.c.átvett</t>
  </si>
  <si>
    <t>m.célra átvett</t>
  </si>
  <si>
    <t>pénzmaradvány</t>
  </si>
  <si>
    <t>működési  bevétel</t>
  </si>
  <si>
    <t>koncessziós díj</t>
  </si>
  <si>
    <t>Előz.évi pénzm.fejl.</t>
  </si>
  <si>
    <t>BEVÉTELEK</t>
  </si>
  <si>
    <t>személyi juttatás</t>
  </si>
  <si>
    <t>munka.terh.jár</t>
  </si>
  <si>
    <t>dologi kiadások</t>
  </si>
  <si>
    <t>tám.ért.m.c.átadott</t>
  </si>
  <si>
    <t>áht.belüli megel. v.fiz.</t>
  </si>
  <si>
    <t>tartalék</t>
  </si>
  <si>
    <t>működési célú kiadás</t>
  </si>
  <si>
    <t>Felhalmozási kiadások</t>
  </si>
  <si>
    <t>felújítás</t>
  </si>
  <si>
    <t>beruházás</t>
  </si>
  <si>
    <t>Fejlesztési kiadások</t>
  </si>
  <si>
    <t>Műk.és fejl.kiad.össz</t>
  </si>
  <si>
    <t>Felh.c.bev</t>
  </si>
  <si>
    <t>Államh. Belüli megelőle</t>
  </si>
  <si>
    <t>Ellátottak pénzb.jutt</t>
  </si>
  <si>
    <t>Előző évi elsz. bef</t>
  </si>
  <si>
    <t>2018.évi költségvetési bevétele</t>
  </si>
  <si>
    <t>2018. évi előirányzat</t>
  </si>
  <si>
    <t>2018.évi Módosított ei.</t>
  </si>
  <si>
    <t>2018.évi költségvetési kiadása</t>
  </si>
  <si>
    <t>Önk</t>
  </si>
  <si>
    <t>Óvoda</t>
  </si>
  <si>
    <t>12.melléklet az    /2019.(V.  .)önkormányzati rendelethez</t>
  </si>
  <si>
    <t>2018. évi terv</t>
  </si>
  <si>
    <t>2018. évi tény</t>
  </si>
  <si>
    <t xml:space="preserve">                                                                                 13.sz. melléklet / 2019(V.  ).önkormányzati rendelethez</t>
  </si>
  <si>
    <t>2017. tény</t>
  </si>
  <si>
    <t>2018.tény</t>
  </si>
  <si>
    <t>2021. terv</t>
  </si>
  <si>
    <t>K: 1.000</t>
  </si>
  <si>
    <t xml:space="preserve">K:  </t>
  </si>
  <si>
    <t xml:space="preserve"> 2018. év</t>
  </si>
  <si>
    <t>KIMUTATÁS 2018. év</t>
  </si>
  <si>
    <t>PÉNZESZKÖZÖK VÁLTOZÁSA                                                                                                                                                2018. ÉV</t>
  </si>
  <si>
    <t>Nyitó pénzkészlet 2018. január 1-én                      ebből</t>
  </si>
  <si>
    <t>Záró pénzkészlet 2018. december 31-én                    ebből</t>
  </si>
  <si>
    <t>2018.eredeti e.i.</t>
  </si>
  <si>
    <t>2018.mód.e.i.</t>
  </si>
  <si>
    <t>ravatalozó nyílászáró csere</t>
  </si>
  <si>
    <t>2018. eredeti e.i.</t>
  </si>
  <si>
    <t>TOP pályázat Óvoda eszközbeszerzés</t>
  </si>
  <si>
    <t>Kamera, projektor,</t>
  </si>
  <si>
    <t>EGYSZERŰSÍTETT MÉRLEG 2018. év</t>
  </si>
  <si>
    <t>K: 6.013</t>
  </si>
  <si>
    <t>K: 3.187</t>
  </si>
  <si>
    <t>Táska Községi Önkormányzat 2018. év</t>
  </si>
  <si>
    <t>orvosi rendelő korszerűsítés</t>
  </si>
  <si>
    <t>Belterületi útfelújítás</t>
  </si>
  <si>
    <t>Vagyonkimutatás - 2018</t>
  </si>
  <si>
    <t>Index (%)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</si>
  <si>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</si>
  <si>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</si>
  <si>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</si>
  <si>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</si>
  <si>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</si>
  <si>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</si>
  <si>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</si>
  <si>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</si>
  <si>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</si>
  <si>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</si>
  <si>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</si>
  <si>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</si>
  <si>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</si>
  <si>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</si>
  <si>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</si>
  <si>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</si>
  <si>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</si>
  <si>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</si>
  <si>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</si>
  <si>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</si>
  <si>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</si>
  <si>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</si>
  <si>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</si>
  <si>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</si>
  <si>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</si>
  <si>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</si>
  <si>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</si>
  <si>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</si>
  <si>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</si>
  <si>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</si>
  <si>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</si>
  <si>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</si>
  <si>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</si>
  <si>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</si>
  <si>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</si>
  <si>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</si>
  <si>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</si>
  <si>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</si>
  <si>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</si>
  <si>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</si>
  <si>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</si>
  <si>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</si>
  <si>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</si>
  <si>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</si>
  <si>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</si>
  <si>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</si>
  <si>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</si>
  <si>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</si>
  <si>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</si>
  <si>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</si>
  <si>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</si>
  <si>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</si>
  <si>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</si>
  <si>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</si>
  <si>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</si>
  <si>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</si>
  <si>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</si>
  <si>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</si>
  <si>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</si>
  <si>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</si>
  <si>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</si>
  <si>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</si>
  <si>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</si>
  <si>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</si>
  <si>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</si>
  <si>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</si>
  <si>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</si>
  <si>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</si>
  <si>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</si>
  <si>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</si>
  <si>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</si>
  <si>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</si>
  <si>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</si>
  <si>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</si>
  <si>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</si>
  <si>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</si>
  <si>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</si>
  <si>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</si>
  <si>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</si>
  <si>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</si>
  <si>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</si>
  <si>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</si>
  <si>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</si>
  <si>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</si>
  <si>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</si>
  <si>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</si>
  <si>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</si>
  <si>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</si>
  <si>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</si>
  <si>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</si>
  <si>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</si>
  <si>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</si>
  <si>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</si>
  <si>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</si>
  <si>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</si>
  <si>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B/I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</si>
  <si>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</si>
  <si>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</si>
  <si>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</si>
  <si>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</si>
  <si>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</si>
  <si>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</si>
  <si>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</si>
  <si>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</si>
  <si>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</si>
  <si>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</si>
  <si>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</si>
  <si>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</si>
  <si>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</si>
  <si>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</si>
  <si>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</si>
  <si>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</si>
  <si>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</si>
  <si>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</si>
  <si>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</si>
  <si>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</si>
  <si>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</si>
  <si>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</si>
  <si>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A+..+F</t>
  </si>
  <si>
    <t>G/ SAJÁT TŐKE</t>
  </si>
  <si>
    <t>G</t>
  </si>
  <si>
    <t>G/I</t>
  </si>
  <si>
    <t>II. Nemzeti vagyon változásai</t>
  </si>
  <si>
    <t>G/II</t>
  </si>
  <si>
    <t>III. Egyéb eszközök induláskori értéke és változásai</t>
  </si>
  <si>
    <t>G/III</t>
  </si>
  <si>
    <t>G/IV</t>
  </si>
  <si>
    <t>V. Eszközök értékhelyesbítésének forrása</t>
  </si>
  <si>
    <t>G/V</t>
  </si>
  <si>
    <t>G/VI</t>
  </si>
  <si>
    <t>H/ KÖTELEZETTSÉGEK</t>
  </si>
  <si>
    <t>H</t>
  </si>
  <si>
    <t>H/I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</si>
  <si>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</si>
  <si>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</si>
  <si>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</si>
  <si>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</si>
  <si>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</si>
  <si>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</si>
  <si>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</si>
  <si>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</si>
  <si>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</si>
  <si>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</si>
  <si>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</si>
  <si>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</si>
  <si>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</si>
  <si>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</si>
  <si>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</si>
  <si>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</si>
  <si>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</si>
  <si>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</si>
  <si>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</si>
  <si>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</si>
  <si>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</si>
  <si>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</si>
  <si>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</si>
  <si>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</si>
  <si>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</si>
  <si>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</si>
  <si>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6.sz.melléklet /2019.(V. ) rendelethez</t>
  </si>
  <si>
    <t>Az önkormányzati szintre összesített mérleg</t>
  </si>
  <si>
    <t xml:space="preserve"> Előző év   állományi érték</t>
  </si>
  <si>
    <t>Tárgy év</t>
  </si>
  <si>
    <t>A)</t>
  </si>
  <si>
    <t>Nemzeti vagyonba tartozó befektetett eszközök</t>
  </si>
  <si>
    <t>I)</t>
  </si>
  <si>
    <t>Immateriális javak</t>
  </si>
  <si>
    <t>II)</t>
  </si>
  <si>
    <t>Tárgyi eszközök</t>
  </si>
  <si>
    <t>Ingatlanok és kapcsolódó vagyoni értékű jogok</t>
  </si>
  <si>
    <t>Gépek, berendezések, felszerelések, járművek</t>
  </si>
  <si>
    <t>Beruházások</t>
  </si>
  <si>
    <t>III.</t>
  </si>
  <si>
    <t>Befektetett pénzügyi eszközök</t>
  </si>
  <si>
    <t>B)</t>
  </si>
  <si>
    <t>Nemzeti vagyonba tartozó forgóeszközök</t>
  </si>
  <si>
    <t>I.</t>
  </si>
  <si>
    <t>Készletek</t>
  </si>
  <si>
    <t>II.</t>
  </si>
  <si>
    <t>Értékpapírok</t>
  </si>
  <si>
    <t>C)</t>
  </si>
  <si>
    <t>Pénzeszközök</t>
  </si>
  <si>
    <t>Lekötött bankbetétek</t>
  </si>
  <si>
    <t>Pénztárak, csekkek, betétkönyvek</t>
  </si>
  <si>
    <t>III-IV.</t>
  </si>
  <si>
    <t>Forintszámlák, devizaszámlák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</si>
  <si>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</si>
  <si>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</si>
  <si>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</si>
  <si>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</si>
  <si>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</si>
  <si>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</si>
  <si>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</si>
  <si>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</si>
  <si>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eszközoldali elszámolások</t>
  </si>
  <si>
    <t>F)</t>
  </si>
  <si>
    <t>Aktív időbeli elhatárolások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</si>
  <si>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</si>
  <si>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</si>
  <si>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</si>
  <si>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</si>
  <si>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</si>
  <si>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IV.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</si>
  <si>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</si>
  <si>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</si>
  <si>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</si>
  <si>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</si>
  <si>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</si>
  <si>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</si>
  <si>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</si>
  <si>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244</t>
  </si>
  <si>
    <t>Költségvetési évet követően esedékes kötelezettségek</t>
  </si>
  <si>
    <t>Kötelezettség jellegű sajátos elszámolások</t>
  </si>
  <si>
    <t>Egyéb sajátos forrás oldali elszámolások</t>
  </si>
  <si>
    <t>J)</t>
  </si>
  <si>
    <t>Passzív időbeli elhatárolások</t>
  </si>
  <si>
    <t>79620</t>
  </si>
  <si>
    <t>2661</t>
  </si>
  <si>
    <t>76859</t>
  </si>
  <si>
    <t>72172</t>
  </si>
  <si>
    <t>4687</t>
  </si>
  <si>
    <t>0</t>
  </si>
  <si>
    <t>100</t>
  </si>
  <si>
    <t>1560</t>
  </si>
  <si>
    <t>46299</t>
  </si>
  <si>
    <t>46055</t>
  </si>
  <si>
    <t>3370</t>
  </si>
  <si>
    <t>1099</t>
  </si>
  <si>
    <t>1713</t>
  </si>
  <si>
    <t>558</t>
  </si>
  <si>
    <t>-351</t>
  </si>
  <si>
    <t>130498</t>
  </si>
  <si>
    <t>116667</t>
  </si>
  <si>
    <t>154482</t>
  </si>
  <si>
    <t>-8003</t>
  </si>
  <si>
    <t>6076</t>
  </si>
  <si>
    <t>-57567</t>
  </si>
  <si>
    <t>21679</t>
  </si>
  <si>
    <t>2403</t>
  </si>
  <si>
    <t>104</t>
  </si>
  <si>
    <t>1537</t>
  </si>
  <si>
    <t>763</t>
  </si>
  <si>
    <t>11428</t>
  </si>
  <si>
    <t>Táska Községi Önkormányzat 2018. évi vagyonmérlege</t>
  </si>
  <si>
    <t>86862</t>
  </si>
  <si>
    <t>6973</t>
  </si>
  <si>
    <t>79789</t>
  </si>
  <si>
    <t>74271</t>
  </si>
  <si>
    <t>5518</t>
  </si>
  <si>
    <t>1215</t>
  </si>
  <si>
    <t>19212</t>
  </si>
  <si>
    <t>217</t>
  </si>
  <si>
    <t>18995</t>
  </si>
  <si>
    <t>1069</t>
  </si>
  <si>
    <t>880</t>
  </si>
  <si>
    <t>189</t>
  </si>
  <si>
    <t>-191</t>
  </si>
  <si>
    <t>108167</t>
  </si>
  <si>
    <t>94988</t>
  </si>
  <si>
    <t>-57305</t>
  </si>
  <si>
    <t>-262</t>
  </si>
  <si>
    <t>1815</t>
  </si>
  <si>
    <t>257</t>
  </si>
  <si>
    <t>1367</t>
  </si>
  <si>
    <t>191</t>
  </si>
  <si>
    <t>11365</t>
  </si>
  <si>
    <t>15.sz.melléklet /2019.(V.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</si>
</sst>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22" fillId="0" borderId="0"/>
    <xf numFmtId="0" fontId="23" fillId="0" borderId="0"/>
    <xf numFmtId="0" fontId="8" fillId="0" borderId="0" applyNumberFormat="0" applyFill="0" applyBorder="0" applyAlignment="0" applyProtection="0"/>
  </cellStyleXfs>
  <cellXfs count="36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14" fontId="0" fillId="0" borderId="0" xfId="0" applyNumberFormat="1"/>
    <xf numFmtId="0" fontId="13" fillId="0" borderId="15" xfId="0" applyFont="1" applyBorder="1" applyAlignment="1">
      <alignment wrapText="1"/>
    </xf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5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1" applyFont="1"/>
    <xf numFmtId="0" fontId="16" fillId="0" borderId="0" xfId="1" applyFont="1" applyAlignment="1">
      <alignment horizontal="right"/>
    </xf>
    <xf numFmtId="0" fontId="15" fillId="0" borderId="0" xfId="1" applyAlignment="1">
      <alignment horizontal="right"/>
    </xf>
    <xf numFmtId="0" fontId="20" fillId="0" borderId="0" xfId="1" applyFont="1" applyAlignment="1">
      <alignment horizontal="center"/>
    </xf>
    <xf numFmtId="0" fontId="24" fillId="0" borderId="0" xfId="1" applyFont="1"/>
    <xf numFmtId="0" fontId="16" fillId="0" borderId="0" xfId="1" applyFont="1" applyFill="1" applyBorder="1"/>
    <xf numFmtId="0" fontId="15" fillId="0" borderId="0" xfId="1" applyBorder="1"/>
    <xf numFmtId="0" fontId="9" fillId="0" borderId="0" xfId="1" applyFont="1" applyFill="1" applyBorder="1" applyAlignment="1"/>
    <xf numFmtId="0" fontId="15" fillId="0" borderId="0" xfId="1" applyBorder="1" applyAlignment="1">
      <alignment horizontal="right"/>
    </xf>
    <xf numFmtId="0" fontId="8" fillId="0" borderId="0" xfId="1" applyFont="1" applyFill="1" applyBorder="1" applyAlignment="1"/>
    <xf numFmtId="0" fontId="15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6" fillId="0" borderId="0" xfId="1" applyFont="1" applyBorder="1" applyAlignment="1">
      <alignment horizontal="right"/>
    </xf>
    <xf numFmtId="0" fontId="16" fillId="0" borderId="0" xfId="1" applyFont="1" applyBorder="1"/>
    <xf numFmtId="0" fontId="8" fillId="0" borderId="0" xfId="1" applyFont="1" applyAlignment="1">
      <alignment horizontal="right"/>
    </xf>
    <xf numFmtId="0" fontId="9" fillId="0" borderId="0" xfId="1" applyFont="1"/>
    <xf numFmtId="0" fontId="21" fillId="0" borderId="0" xfId="1" applyFont="1"/>
    <xf numFmtId="0" fontId="9" fillId="0" borderId="0" xfId="1" applyFont="1" applyBorder="1"/>
    <xf numFmtId="0" fontId="15" fillId="0" borderId="0" xfId="1" applyFill="1" applyBorder="1" applyAlignment="1"/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8" fillId="0" borderId="0" xfId="1" applyFont="1"/>
    <xf numFmtId="0" fontId="25" fillId="0" borderId="0" xfId="1" applyFont="1"/>
    <xf numFmtId="0" fontId="21" fillId="0" borderId="0" xfId="1" applyFont="1" applyAlignment="1"/>
    <xf numFmtId="0" fontId="15" fillId="0" borderId="0" xfId="1" applyFont="1" applyFill="1" applyBorder="1"/>
    <xf numFmtId="0" fontId="15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6" fillId="0" borderId="0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5" fillId="0" borderId="0" xfId="1" applyAlignment="1"/>
    <xf numFmtId="0" fontId="20" fillId="0" borderId="0" xfId="1" applyFont="1" applyAlignment="1"/>
    <xf numFmtId="0" fontId="26" fillId="0" borderId="0" xfId="1" applyFont="1" applyAlignment="1"/>
    <xf numFmtId="0" fontId="16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3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right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justify" vertical="center" wrapText="1"/>
    </xf>
    <xf numFmtId="0" fontId="33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right" vertical="center" wrapText="1"/>
    </xf>
    <xf numFmtId="0" fontId="30" fillId="0" borderId="30" xfId="0" applyFont="1" applyBorder="1" applyAlignment="1">
      <alignment horizontal="right" vertical="center" wrapText="1"/>
    </xf>
    <xf numFmtId="0" fontId="36" fillId="0" borderId="0" xfId="0" applyFont="1" applyAlignment="1">
      <alignment horizontal="justify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vertical="center" wrapText="1"/>
    </xf>
    <xf numFmtId="49" fontId="37" fillId="0" borderId="30" xfId="0" applyNumberFormat="1" applyFont="1" applyBorder="1" applyAlignment="1">
      <alignment vertical="center" wrapText="1"/>
    </xf>
    <xf numFmtId="0" fontId="0" fillId="2" borderId="0" xfId="0" applyFill="1"/>
    <xf numFmtId="0" fontId="9" fillId="0" borderId="0" xfId="1" applyFont="1" applyFill="1" applyBorder="1"/>
    <xf numFmtId="0" fontId="9" fillId="3" borderId="0" xfId="1" applyFont="1" applyFill="1"/>
    <xf numFmtId="0" fontId="15" fillId="3" borderId="0" xfId="1" applyFont="1" applyFill="1"/>
    <xf numFmtId="0" fontId="15" fillId="3" borderId="0" xfId="1" applyFill="1"/>
    <xf numFmtId="0" fontId="8" fillId="3" borderId="0" xfId="1" applyFont="1" applyFill="1" applyAlignment="1">
      <alignment horizontal="right"/>
    </xf>
    <xf numFmtId="0" fontId="39" fillId="0" borderId="33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 applyProtection="1">
      <alignment horizontal="left" vertical="center" wrapText="1" indent="1"/>
      <protection locked="0"/>
    </xf>
    <xf numFmtId="3" fontId="40" fillId="0" borderId="39" xfId="0" applyNumberFormat="1" applyFont="1" applyFill="1" applyBorder="1" applyAlignment="1" applyProtection="1">
      <alignment horizontal="right" vertical="center"/>
    </xf>
    <xf numFmtId="3" fontId="40" fillId="0" borderId="40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41" fillId="0" borderId="12" xfId="0" applyFont="1" applyFill="1" applyBorder="1" applyAlignment="1">
      <alignment horizontal="left" vertical="center" indent="5"/>
    </xf>
    <xf numFmtId="3" fontId="43" fillId="0" borderId="23" xfId="0" applyNumberFormat="1" applyFont="1" applyFill="1" applyBorder="1" applyAlignment="1" applyProtection="1">
      <alignment horizontal="right" vertical="center"/>
      <protection locked="0"/>
    </xf>
    <xf numFmtId="3" fontId="43" fillId="0" borderId="8" xfId="0" applyNumberFormat="1" applyFont="1" applyFill="1" applyBorder="1" applyAlignment="1" applyProtection="1">
      <alignment horizontal="right" vertical="center"/>
      <protection locked="0"/>
    </xf>
    <xf numFmtId="3" fontId="40" fillId="0" borderId="21" xfId="0" applyNumberFormat="1" applyFont="1" applyFill="1" applyBorder="1" applyAlignment="1" applyProtection="1">
      <alignment horizontal="right" vertical="center"/>
    </xf>
    <xf numFmtId="3" fontId="43" fillId="0" borderId="25" xfId="0" applyNumberFormat="1" applyFont="1" applyFill="1" applyBorder="1" applyAlignment="1" applyProtection="1">
      <alignment horizontal="right" vertical="center"/>
      <protection locked="0"/>
    </xf>
    <xf numFmtId="0" fontId="44" fillId="0" borderId="12" xfId="0" applyFont="1" applyFill="1" applyBorder="1" applyAlignment="1">
      <alignment horizontal="left" vertical="center" indent="1"/>
    </xf>
    <xf numFmtId="0" fontId="0" fillId="0" borderId="41" xfId="0" applyFill="1" applyBorder="1" applyAlignment="1">
      <alignment horizontal="center" vertical="center"/>
    </xf>
    <xf numFmtId="0" fontId="44" fillId="0" borderId="42" xfId="0" applyFont="1" applyFill="1" applyBorder="1" applyAlignment="1">
      <alignment horizontal="left" vertical="center" indent="1"/>
    </xf>
    <xf numFmtId="3" fontId="43" fillId="0" borderId="43" xfId="0" applyNumberFormat="1" applyFont="1" applyFill="1" applyBorder="1" applyAlignment="1" applyProtection="1">
      <alignment horizontal="right" vertical="center"/>
      <protection locked="0"/>
    </xf>
    <xf numFmtId="3" fontId="40" fillId="0" borderId="29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3" fontId="40" fillId="0" borderId="6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 indent="5"/>
    </xf>
    <xf numFmtId="0" fontId="0" fillId="0" borderId="14" xfId="0" applyBorder="1"/>
    <xf numFmtId="0" fontId="0" fillId="0" borderId="39" xfId="0" applyBorder="1"/>
    <xf numFmtId="3" fontId="0" fillId="0" borderId="39" xfId="0" applyNumberFormat="1" applyBorder="1"/>
    <xf numFmtId="0" fontId="0" fillId="0" borderId="23" xfId="0" applyBorder="1"/>
    <xf numFmtId="0" fontId="45" fillId="0" borderId="23" xfId="0" applyFont="1" applyBorder="1"/>
    <xf numFmtId="3" fontId="45" fillId="0" borderId="23" xfId="0" applyNumberFormat="1" applyFont="1" applyBorder="1"/>
    <xf numFmtId="0" fontId="0" fillId="0" borderId="22" xfId="0" applyBorder="1"/>
    <xf numFmtId="0" fontId="0" fillId="0" borderId="24" xfId="0" applyBorder="1"/>
    <xf numFmtId="0" fontId="8" fillId="0" borderId="23" xfId="0" applyFont="1" applyBorder="1"/>
    <xf numFmtId="0" fontId="46" fillId="0" borderId="23" xfId="0" applyFont="1" applyBorder="1"/>
    <xf numFmtId="0" fontId="0" fillId="0" borderId="27" xfId="0" applyBorder="1"/>
    <xf numFmtId="0" fontId="8" fillId="0" borderId="39" xfId="0" applyFont="1" applyBorder="1"/>
    <xf numFmtId="0" fontId="8" fillId="0" borderId="43" xfId="0" applyFont="1" applyBorder="1"/>
    <xf numFmtId="0" fontId="46" fillId="0" borderId="43" xfId="0" applyFont="1" applyBorder="1"/>
    <xf numFmtId="3" fontId="46" fillId="0" borderId="29" xfId="0" applyNumberFormat="1" applyFont="1" applyBorder="1"/>
    <xf numFmtId="3" fontId="46" fillId="0" borderId="14" xfId="0" applyNumberFormat="1" applyFont="1" applyBorder="1"/>
    <xf numFmtId="0" fontId="0" fillId="0" borderId="3" xfId="0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5" fontId="7" fillId="0" borderId="12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 wrapText="1"/>
    </xf>
    <xf numFmtId="0" fontId="47" fillId="0" borderId="44" xfId="0" applyFont="1" applyBorder="1"/>
    <xf numFmtId="0" fontId="12" fillId="0" borderId="44" xfId="0" applyFont="1" applyBorder="1" applyAlignment="1">
      <alignment horizontal="right" vertical="center"/>
    </xf>
    <xf numFmtId="0" fontId="12" fillId="0" borderId="44" xfId="0" applyFont="1" applyBorder="1"/>
    <xf numFmtId="164" fontId="6" fillId="0" borderId="12" xfId="0" applyNumberFormat="1" applyFont="1" applyFill="1" applyBorder="1" applyAlignment="1">
      <alignment vertical="center" wrapText="1"/>
    </xf>
    <xf numFmtId="164" fontId="9" fillId="0" borderId="12" xfId="0" applyNumberFormat="1" applyFont="1" applyFill="1" applyBorder="1" applyAlignment="1">
      <alignment vertical="center"/>
    </xf>
    <xf numFmtId="0" fontId="16" fillId="3" borderId="45" xfId="1" applyFont="1" applyFill="1" applyBorder="1"/>
    <xf numFmtId="0" fontId="16" fillId="3" borderId="45" xfId="1" applyFont="1" applyFill="1" applyBorder="1" applyAlignment="1">
      <alignment horizontal="right"/>
    </xf>
    <xf numFmtId="0" fontId="9" fillId="3" borderId="45" xfId="1" applyFont="1" applyFill="1" applyBorder="1" applyAlignment="1"/>
    <xf numFmtId="0" fontId="9" fillId="3" borderId="45" xfId="1" applyFont="1" applyFill="1" applyBorder="1" applyAlignment="1">
      <alignment horizontal="right"/>
    </xf>
    <xf numFmtId="49" fontId="8" fillId="3" borderId="45" xfId="1" applyNumberFormat="1" applyFont="1" applyFill="1" applyBorder="1" applyAlignment="1"/>
    <xf numFmtId="0" fontId="15" fillId="3" borderId="45" xfId="1" applyFill="1" applyBorder="1" applyAlignment="1">
      <alignment horizontal="right"/>
    </xf>
    <xf numFmtId="0" fontId="8" fillId="3" borderId="45" xfId="1" applyFont="1" applyFill="1" applyBorder="1" applyAlignment="1"/>
    <xf numFmtId="0" fontId="15" fillId="3" borderId="45" xfId="1" applyFill="1" applyBorder="1" applyAlignment="1"/>
    <xf numFmtId="1" fontId="9" fillId="3" borderId="45" xfId="1" applyNumberFormat="1" applyFont="1" applyFill="1" applyBorder="1" applyAlignment="1"/>
    <xf numFmtId="0" fontId="15" fillId="3" borderId="45" xfId="1" applyFill="1" applyBorder="1"/>
    <xf numFmtId="3" fontId="16" fillId="3" borderId="45" xfId="1" applyNumberFormat="1" applyFont="1" applyFill="1" applyBorder="1"/>
    <xf numFmtId="0" fontId="24" fillId="0" borderId="45" xfId="1" applyFont="1" applyBorder="1"/>
    <xf numFmtId="3" fontId="21" fillId="0" borderId="45" xfId="1" applyNumberFormat="1" applyFont="1" applyBorder="1"/>
    <xf numFmtId="0" fontId="15" fillId="0" borderId="45" xfId="1" applyBorder="1"/>
    <xf numFmtId="0" fontId="0" fillId="0" borderId="45" xfId="0" applyBorder="1"/>
    <xf numFmtId="0" fontId="50" fillId="0" borderId="45" xfId="0" applyFont="1" applyBorder="1" applyAlignment="1">
      <alignment wrapText="1"/>
    </xf>
    <xf numFmtId="0" fontId="50" fillId="0" borderId="45" xfId="0" applyFont="1" applyBorder="1" applyAlignment="1">
      <alignment horizontal="center" wrapText="1"/>
    </xf>
    <xf numFmtId="0" fontId="51" fillId="0" borderId="45" xfId="0" applyFont="1" applyBorder="1" applyAlignment="1">
      <alignment horizontal="center"/>
    </xf>
    <xf numFmtId="0" fontId="52" fillId="0" borderId="45" xfId="0" applyFont="1" applyBorder="1" applyAlignment="1">
      <alignment wrapText="1"/>
    </xf>
    <xf numFmtId="0" fontId="51" fillId="0" borderId="45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0" fontId="53" fillId="0" borderId="45" xfId="0" applyFont="1" applyBorder="1"/>
    <xf numFmtId="0" fontId="53" fillId="0" borderId="45" xfId="0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49" fontId="28" fillId="0" borderId="30" xfId="0" applyNumberFormat="1" applyFont="1" applyBorder="1" applyAlignment="1">
      <alignment horizontal="right" vertical="center" wrapText="1"/>
    </xf>
    <xf numFmtId="0" fontId="27" fillId="0" borderId="30" xfId="0" applyFont="1" applyBorder="1" applyAlignment="1">
      <alignment vertical="center" wrapText="1"/>
    </xf>
    <xf numFmtId="49" fontId="27" fillId="0" borderId="30" xfId="0" applyNumberFormat="1" applyFont="1" applyBorder="1" applyAlignment="1">
      <alignment horizontal="right" vertical="center" wrapText="1"/>
    </xf>
    <xf numFmtId="0" fontId="27" fillId="0" borderId="46" xfId="0" applyFont="1" applyBorder="1" applyAlignment="1">
      <alignment vertical="center"/>
    </xf>
    <xf numFmtId="0" fontId="0" fillId="0" borderId="46" xfId="0" applyBorder="1" applyAlignme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48" fillId="0" borderId="0" xfId="0" applyFont="1" applyAlignment="1">
      <alignment wrapText="1"/>
    </xf>
    <xf numFmtId="0" fontId="0" fillId="0" borderId="0" xfId="0"/>
    <xf numFmtId="0" fontId="49" fillId="0" borderId="45" xfId="0" applyFont="1" applyBorder="1" applyAlignment="1">
      <alignment horizontal="center" wrapText="1"/>
    </xf>
    <xf numFmtId="0" fontId="0" fillId="0" borderId="45" xfId="0" applyBorder="1"/>
    <xf numFmtId="0" fontId="21" fillId="3" borderId="0" xfId="1" applyFont="1" applyFill="1" applyAlignment="1">
      <alignment horizontal="center"/>
    </xf>
    <xf numFmtId="0" fontId="9" fillId="0" borderId="0" xfId="1" applyFont="1" applyAlignment="1">
      <alignment horizontal="left"/>
    </xf>
    <xf numFmtId="0" fontId="9" fillId="0" borderId="17" xfId="0" applyFont="1" applyBorder="1" applyAlignment="1"/>
    <xf numFmtId="0" fontId="9" fillId="0" borderId="18" xfId="0" applyFont="1" applyBorder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27" fillId="0" borderId="0" xfId="0" applyFont="1" applyAlignment="1">
      <alignment horizontal="justify" vertical="center"/>
    </xf>
    <xf numFmtId="0" fontId="0" fillId="0" borderId="0" xfId="0" applyAlignment="1"/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2" fillId="0" borderId="17" xfId="0" applyFont="1" applyBorder="1" applyAlignment="1">
      <alignment horizontal="justify" vertical="center" wrapText="1"/>
    </xf>
    <xf numFmtId="0" fontId="32" fillId="0" borderId="19" xfId="0" applyFont="1" applyBorder="1" applyAlignment="1">
      <alignment horizontal="justify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5" fillId="0" borderId="0" xfId="0" applyFont="1" applyAlignment="1"/>
    <xf numFmtId="0" fontId="32" fillId="0" borderId="3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8" fillId="0" borderId="0" xfId="0" applyFont="1" applyFill="1" applyAlignment="1" applyProtection="1">
      <alignment horizontal="center" vertical="top" wrapText="1"/>
      <protection locked="0"/>
    </xf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22" xfId="0" applyBorder="1" applyAlignment="1"/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Layout" topLeftCell="B25" zoomScaleNormal="100" workbookViewId="0">
      <selection activeCell="I27" sqref="I27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7.42578125" customWidth="1"/>
    <col min="5" max="5" width="6.140625" customWidth="1"/>
    <col min="6" max="6" width="6.5703125" customWidth="1"/>
    <col min="8" max="8" width="12.5703125" customWidth="1"/>
    <col min="9" max="9" width="13.5703125" customWidth="1"/>
  </cols>
  <sheetData>
    <row r="1" spans="1:9" ht="18.75" x14ac:dyDescent="0.3">
      <c r="B1" s="292" t="s">
        <v>329</v>
      </c>
      <c r="C1" s="292"/>
      <c r="D1" s="292"/>
      <c r="E1" s="292"/>
      <c r="F1" s="292"/>
      <c r="G1" s="292"/>
    </row>
    <row r="2" spans="1:9" ht="18.75" x14ac:dyDescent="0.3">
      <c r="B2" s="292" t="s">
        <v>472</v>
      </c>
      <c r="C2" s="292"/>
      <c r="D2" s="292"/>
      <c r="E2" s="292"/>
      <c r="F2" s="292"/>
      <c r="G2" s="292"/>
    </row>
    <row r="3" spans="1:9" ht="15.75" thickBot="1" x14ac:dyDescent="0.3">
      <c r="F3" s="300" t="s">
        <v>160</v>
      </c>
      <c r="G3" s="300"/>
      <c r="I3" s="113"/>
    </row>
    <row r="4" spans="1:9" ht="13.5" customHeight="1" thickBot="1" x14ac:dyDescent="0.3">
      <c r="A4" s="293"/>
      <c r="B4" s="294" t="s">
        <v>0</v>
      </c>
      <c r="C4" s="296" t="s">
        <v>1</v>
      </c>
      <c r="D4" s="298" t="s">
        <v>473</v>
      </c>
      <c r="E4" s="298"/>
      <c r="F4" s="298"/>
      <c r="G4" s="299"/>
      <c r="H4" s="118" t="s">
        <v>474</v>
      </c>
      <c r="I4" s="102" t="s">
        <v>170</v>
      </c>
    </row>
    <row r="5" spans="1:9" ht="32.25" customHeight="1" x14ac:dyDescent="0.25">
      <c r="A5" s="293"/>
      <c r="B5" s="295"/>
      <c r="C5" s="297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171</v>
      </c>
      <c r="I5" s="101" t="s">
        <v>171</v>
      </c>
    </row>
    <row r="6" spans="1:9" ht="26.25" customHeight="1" x14ac:dyDescent="0.25">
      <c r="A6" s="1"/>
      <c r="B6" s="64" t="s">
        <v>82</v>
      </c>
      <c r="C6" s="41" t="s">
        <v>11</v>
      </c>
      <c r="D6" s="41">
        <v>15519</v>
      </c>
      <c r="E6" s="41"/>
      <c r="F6" s="41"/>
      <c r="G6" s="96">
        <f>SUM(D6:F6)</f>
        <v>15519</v>
      </c>
      <c r="H6" s="44">
        <v>15519</v>
      </c>
      <c r="I6" s="44">
        <v>15519</v>
      </c>
    </row>
    <row r="7" spans="1:9" ht="24" customHeight="1" x14ac:dyDescent="0.25">
      <c r="A7" s="2"/>
      <c r="B7" s="64" t="s">
        <v>83</v>
      </c>
      <c r="C7" s="41" t="s">
        <v>8</v>
      </c>
      <c r="D7" s="41">
        <v>10133</v>
      </c>
      <c r="E7" s="41"/>
      <c r="F7" s="41"/>
      <c r="G7" s="96">
        <f>SUM(D7:F7)</f>
        <v>10133</v>
      </c>
      <c r="H7" s="44">
        <v>10202</v>
      </c>
      <c r="I7" s="44">
        <v>10202</v>
      </c>
    </row>
    <row r="8" spans="1:9" ht="21" customHeight="1" x14ac:dyDescent="0.25">
      <c r="A8" s="2"/>
      <c r="B8" s="64" t="s">
        <v>84</v>
      </c>
      <c r="C8" s="41" t="s">
        <v>9</v>
      </c>
      <c r="D8" s="41">
        <v>10360</v>
      </c>
      <c r="E8" s="41"/>
      <c r="F8" s="41"/>
      <c r="G8" s="96">
        <f t="shared" ref="G8:G11" si="0">SUM(D8:F8)</f>
        <v>10360</v>
      </c>
      <c r="H8" s="44">
        <v>10496</v>
      </c>
      <c r="I8" s="44">
        <v>10496</v>
      </c>
    </row>
    <row r="9" spans="1:9" ht="12.75" customHeight="1" x14ac:dyDescent="0.25">
      <c r="A9" s="2"/>
      <c r="B9" s="64" t="s">
        <v>85</v>
      </c>
      <c r="C9" s="41" t="s">
        <v>10</v>
      </c>
      <c r="D9" s="41">
        <v>1800</v>
      </c>
      <c r="E9" s="41"/>
      <c r="F9" s="41"/>
      <c r="G9" s="96">
        <f t="shared" si="0"/>
        <v>1800</v>
      </c>
      <c r="H9" s="44">
        <v>1800</v>
      </c>
      <c r="I9" s="44">
        <v>1800</v>
      </c>
    </row>
    <row r="10" spans="1:9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4089</v>
      </c>
      <c r="I10" s="44">
        <v>4089</v>
      </c>
    </row>
    <row r="11" spans="1:9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>
        <v>388</v>
      </c>
      <c r="I11" s="44">
        <v>388</v>
      </c>
    </row>
    <row r="12" spans="1:9" ht="12.75" customHeight="1" x14ac:dyDescent="0.25">
      <c r="A12" s="2"/>
      <c r="B12" s="48" t="s">
        <v>162</v>
      </c>
      <c r="C12" s="42" t="s">
        <v>6</v>
      </c>
      <c r="D12" s="42">
        <f>SUM(D6,D7:D11)</f>
        <v>37812</v>
      </c>
      <c r="E12" s="42">
        <f>SUM(E6:E11)</f>
        <v>0</v>
      </c>
      <c r="F12" s="42">
        <f>SUM(F6:F11)</f>
        <v>0</v>
      </c>
      <c r="G12" s="97">
        <f>SUM(G6:G11)</f>
        <v>37812</v>
      </c>
      <c r="H12" s="63">
        <f>+H6+H7+H8+H9+H10+H11</f>
        <v>42494</v>
      </c>
      <c r="I12" s="63">
        <f>I6+I7+I8+I9+I10+I11</f>
        <v>42494</v>
      </c>
    </row>
    <row r="13" spans="1:9" ht="23.2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  <c r="I13" s="44"/>
    </row>
    <row r="14" spans="1:9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  <c r="I14" s="44"/>
    </row>
    <row r="15" spans="1:9" ht="21.75" customHeight="1" x14ac:dyDescent="0.25">
      <c r="A15" s="2"/>
      <c r="B15" s="64" t="s">
        <v>18</v>
      </c>
      <c r="C15" s="41" t="s">
        <v>16</v>
      </c>
      <c r="D15" s="41">
        <v>24904</v>
      </c>
      <c r="E15" s="41"/>
      <c r="F15" s="41"/>
      <c r="G15" s="96">
        <f>SUM(D15:F15)</f>
        <v>24904</v>
      </c>
      <c r="H15" s="44">
        <v>30846</v>
      </c>
      <c r="I15" s="44">
        <v>30846</v>
      </c>
    </row>
    <row r="16" spans="1:9" ht="12.75" customHeight="1" x14ac:dyDescent="0.25">
      <c r="A16" s="2"/>
      <c r="B16" s="48" t="s">
        <v>163</v>
      </c>
      <c r="C16" s="42" t="s">
        <v>14</v>
      </c>
      <c r="D16" s="42">
        <f>D12+D15</f>
        <v>62716</v>
      </c>
      <c r="E16" s="42">
        <f>SUM(E13:E15)</f>
        <v>0</v>
      </c>
      <c r="F16" s="42">
        <f>SUM(F13:F15)</f>
        <v>0</v>
      </c>
      <c r="G16" s="97">
        <f>G12+G15</f>
        <v>62716</v>
      </c>
      <c r="H16" s="97">
        <f>H12+H15</f>
        <v>73340</v>
      </c>
      <c r="I16" s="63">
        <f>I12+I13+I14+I15</f>
        <v>73340</v>
      </c>
    </row>
    <row r="17" spans="1:9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/>
      <c r="H17" s="44">
        <v>12750</v>
      </c>
      <c r="I17" s="44">
        <v>12750</v>
      </c>
    </row>
    <row r="18" spans="1:9" ht="26.2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  <c r="I18" s="44">
        <v>0</v>
      </c>
    </row>
    <row r="19" spans="1:9" ht="24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/>
      <c r="H19" s="44">
        <v>21023</v>
      </c>
      <c r="I19" s="44">
        <v>21022</v>
      </c>
    </row>
    <row r="20" spans="1:9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33773</v>
      </c>
      <c r="I20" s="63">
        <f>I17+I18+I19</f>
        <v>33772</v>
      </c>
    </row>
    <row r="21" spans="1:9" ht="12.75" customHeight="1" x14ac:dyDescent="0.25">
      <c r="A21" s="2"/>
      <c r="B21" s="64" t="s">
        <v>93</v>
      </c>
      <c r="C21" s="41" t="s">
        <v>24</v>
      </c>
      <c r="D21" s="41">
        <v>1500</v>
      </c>
      <c r="E21" s="41"/>
      <c r="F21" s="41"/>
      <c r="G21" s="96">
        <f>SUM(D21:F21)</f>
        <v>1500</v>
      </c>
      <c r="H21" s="44">
        <v>1500</v>
      </c>
      <c r="I21" s="44">
        <v>1600</v>
      </c>
    </row>
    <row r="22" spans="1:9" ht="12.75" customHeight="1" x14ac:dyDescent="0.25">
      <c r="A22" s="2"/>
      <c r="B22" s="64" t="s">
        <v>94</v>
      </c>
      <c r="C22" s="41" t="s">
        <v>25</v>
      </c>
      <c r="D22" s="41">
        <v>1550</v>
      </c>
      <c r="E22" s="41"/>
      <c r="F22" s="41"/>
      <c r="G22" s="96">
        <f>SUM(D22:F22)</f>
        <v>1550</v>
      </c>
      <c r="H22" s="44">
        <v>1970</v>
      </c>
      <c r="I22" s="44">
        <v>2287</v>
      </c>
    </row>
    <row r="23" spans="1:9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  <c r="I23" s="44"/>
    </row>
    <row r="24" spans="1:9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900</v>
      </c>
      <c r="I24" s="44">
        <v>781</v>
      </c>
    </row>
    <row r="25" spans="1:9" ht="12.75" customHeight="1" x14ac:dyDescent="0.25">
      <c r="A25" s="2"/>
      <c r="B25" s="64" t="s">
        <v>172</v>
      </c>
      <c r="C25" s="41" t="s">
        <v>173</v>
      </c>
      <c r="D25" s="41"/>
      <c r="E25" s="41"/>
      <c r="F25" s="41"/>
      <c r="G25" s="96">
        <f t="shared" si="1"/>
        <v>0</v>
      </c>
      <c r="H25" s="44"/>
      <c r="I25" s="44"/>
    </row>
    <row r="26" spans="1:9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  <c r="I26" s="44">
        <v>38</v>
      </c>
    </row>
    <row r="27" spans="1:9" ht="12.75" customHeight="1" x14ac:dyDescent="0.25">
      <c r="A27" s="2"/>
      <c r="B27" s="48" t="s">
        <v>150</v>
      </c>
      <c r="C27" s="42" t="s">
        <v>23</v>
      </c>
      <c r="D27" s="42">
        <f>SUM(D21:D26)</f>
        <v>3700</v>
      </c>
      <c r="E27" s="42">
        <f>SUM(E21:E26)</f>
        <v>0</v>
      </c>
      <c r="F27" s="42">
        <f>SUM(F21:F26)</f>
        <v>0</v>
      </c>
      <c r="G27" s="97">
        <f>SUM(G21:G26)</f>
        <v>3700</v>
      </c>
      <c r="H27" s="63">
        <f>H21+H22+H23+H24+H25+H26</f>
        <v>4420</v>
      </c>
      <c r="I27" s="63">
        <f>I21+I22+I23+I24+I25+I26</f>
        <v>4706</v>
      </c>
    </row>
    <row r="28" spans="1:9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500</v>
      </c>
      <c r="I28" s="44">
        <v>295</v>
      </c>
    </row>
    <row r="29" spans="1:9" ht="12.75" customHeight="1" x14ac:dyDescent="0.25">
      <c r="A29" s="2"/>
      <c r="B29" s="65" t="s">
        <v>28</v>
      </c>
      <c r="C29" s="41" t="s">
        <v>35</v>
      </c>
      <c r="D29" s="41">
        <v>500</v>
      </c>
      <c r="E29" s="41"/>
      <c r="F29" s="41"/>
      <c r="G29" s="82">
        <f>SUM(D29:F29)</f>
        <v>500</v>
      </c>
      <c r="H29" s="44">
        <v>1000</v>
      </c>
      <c r="I29" s="44">
        <v>963</v>
      </c>
    </row>
    <row r="30" spans="1:9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  <c r="I30" s="44">
        <v>0</v>
      </c>
    </row>
    <row r="31" spans="1:9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0</v>
      </c>
      <c r="I31" s="44">
        <v>0</v>
      </c>
    </row>
    <row r="32" spans="1:9" ht="12.75" customHeight="1" x14ac:dyDescent="0.25">
      <c r="A32" s="2"/>
      <c r="B32" s="65" t="s">
        <v>30</v>
      </c>
      <c r="C32" s="41" t="s">
        <v>38</v>
      </c>
      <c r="D32" s="41">
        <v>700</v>
      </c>
      <c r="E32" s="41"/>
      <c r="F32" s="41"/>
      <c r="G32" s="82">
        <f t="shared" si="2"/>
        <v>700</v>
      </c>
      <c r="H32" s="44">
        <v>1000</v>
      </c>
      <c r="I32" s="44">
        <v>955</v>
      </c>
    </row>
    <row r="33" spans="1:9" ht="12.75" customHeight="1" x14ac:dyDescent="0.25">
      <c r="A33" s="2"/>
      <c r="B33" s="65" t="s">
        <v>100</v>
      </c>
      <c r="C33" s="41" t="s">
        <v>39</v>
      </c>
      <c r="D33" s="41">
        <v>500</v>
      </c>
      <c r="E33" s="41"/>
      <c r="F33" s="41"/>
      <c r="G33" s="82">
        <f t="shared" si="2"/>
        <v>500</v>
      </c>
      <c r="H33" s="44">
        <v>600</v>
      </c>
      <c r="I33" s="44">
        <v>682</v>
      </c>
    </row>
    <row r="34" spans="1:9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0</v>
      </c>
      <c r="I34" s="44">
        <v>0</v>
      </c>
    </row>
    <row r="35" spans="1:9" ht="12.75" customHeight="1" x14ac:dyDescent="0.25">
      <c r="A35" s="2"/>
      <c r="B35" s="65" t="s">
        <v>31</v>
      </c>
      <c r="C35" s="41" t="s">
        <v>319</v>
      </c>
      <c r="D35" s="41"/>
      <c r="E35" s="41"/>
      <c r="F35" s="41"/>
      <c r="G35" s="82">
        <f t="shared" si="2"/>
        <v>0</v>
      </c>
      <c r="H35" s="44">
        <v>4</v>
      </c>
      <c r="I35" s="44">
        <v>4</v>
      </c>
    </row>
    <row r="36" spans="1:9" ht="12.75" customHeight="1" x14ac:dyDescent="0.25">
      <c r="A36" s="2"/>
      <c r="B36" s="65" t="s">
        <v>32</v>
      </c>
      <c r="C36" s="41" t="s">
        <v>288</v>
      </c>
      <c r="D36" s="41">
        <v>0</v>
      </c>
      <c r="E36" s="41"/>
      <c r="F36" s="41"/>
      <c r="G36" s="82">
        <f t="shared" si="2"/>
        <v>0</v>
      </c>
      <c r="H36" s="44">
        <v>0</v>
      </c>
      <c r="I36" s="44">
        <v>3</v>
      </c>
    </row>
    <row r="37" spans="1:9" ht="12.75" customHeight="1" x14ac:dyDescent="0.25">
      <c r="A37" s="2"/>
      <c r="B37" s="49" t="s">
        <v>151</v>
      </c>
      <c r="C37" s="42" t="s">
        <v>33</v>
      </c>
      <c r="D37" s="42">
        <f>SUM(D28:D36)</f>
        <v>2400</v>
      </c>
      <c r="E37" s="42">
        <f>SUM(E28:E36)</f>
        <v>0</v>
      </c>
      <c r="F37" s="42">
        <f>SUM(F28:F36)</f>
        <v>0</v>
      </c>
      <c r="G37" s="84">
        <f>SUM(G28:G36)</f>
        <v>2400</v>
      </c>
      <c r="H37" s="63">
        <f>H28+H29+H30+H31+H32+H33+H34+H35+H36</f>
        <v>3104</v>
      </c>
      <c r="I37" s="63">
        <f>I28+I29+I30+I31+I32+I33+I34+I35+I36</f>
        <v>2902</v>
      </c>
    </row>
    <row r="38" spans="1:9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  <c r="I38" s="44"/>
    </row>
    <row r="39" spans="1:9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  <c r="I39" s="44"/>
    </row>
    <row r="40" spans="1:9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  <c r="I40" s="44">
        <v>315</v>
      </c>
    </row>
    <row r="41" spans="1:9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  <c r="I41" s="63">
        <v>315</v>
      </c>
    </row>
    <row r="42" spans="1:9" ht="21.75" customHeight="1" x14ac:dyDescent="0.25">
      <c r="A42" s="2"/>
      <c r="B42" s="64" t="s">
        <v>108</v>
      </c>
      <c r="C42" s="41" t="s">
        <v>289</v>
      </c>
      <c r="D42" s="41"/>
      <c r="E42" s="41"/>
      <c r="F42" s="41"/>
      <c r="G42" s="96">
        <f>SUM(D42:F42)</f>
        <v>0</v>
      </c>
      <c r="H42" s="44">
        <v>500</v>
      </c>
      <c r="I42" s="44"/>
    </row>
    <row r="43" spans="1:9" ht="12.75" customHeight="1" x14ac:dyDescent="0.25">
      <c r="A43" s="2"/>
      <c r="B43" s="65" t="s">
        <v>290</v>
      </c>
      <c r="C43" s="41" t="s">
        <v>291</v>
      </c>
      <c r="D43" s="41"/>
      <c r="E43" s="41"/>
      <c r="F43" s="41"/>
      <c r="G43" s="82">
        <f>SUM(D43:F43)</f>
        <v>0</v>
      </c>
      <c r="H43" s="44"/>
      <c r="I43" s="44"/>
    </row>
    <row r="44" spans="1:9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500</v>
      </c>
      <c r="I44" s="63">
        <f>I42+I43</f>
        <v>0</v>
      </c>
    </row>
    <row r="45" spans="1:9" ht="21.75" customHeight="1" x14ac:dyDescent="0.25">
      <c r="A45" s="2"/>
      <c r="B45" s="64" t="s">
        <v>113</v>
      </c>
      <c r="C45" s="41" t="s">
        <v>292</v>
      </c>
      <c r="D45" s="41"/>
      <c r="E45" s="41"/>
      <c r="F45" s="41"/>
      <c r="G45" s="96">
        <f>SUM(D45:F45)</f>
        <v>0</v>
      </c>
      <c r="H45" s="44"/>
      <c r="I45" s="44"/>
    </row>
    <row r="46" spans="1:9" ht="12.75" customHeight="1" x14ac:dyDescent="0.25">
      <c r="A46" s="2"/>
      <c r="B46" s="65" t="s">
        <v>115</v>
      </c>
      <c r="C46" s="41" t="s">
        <v>293</v>
      </c>
      <c r="D46" s="41"/>
      <c r="E46" s="41"/>
      <c r="F46" s="41"/>
      <c r="G46" s="82">
        <f>SUM(D46:F46)</f>
        <v>0</v>
      </c>
      <c r="H46" s="44"/>
      <c r="I46" s="44"/>
    </row>
    <row r="47" spans="1:9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  <c r="I47" s="63">
        <f>I45+I46</f>
        <v>0</v>
      </c>
    </row>
    <row r="48" spans="1:9" ht="12.75" customHeight="1" x14ac:dyDescent="0.25">
      <c r="A48" s="2"/>
      <c r="B48" s="49" t="s">
        <v>155</v>
      </c>
      <c r="C48" s="42" t="s">
        <v>118</v>
      </c>
      <c r="D48" s="42">
        <f>D16+D20+D27+D37+D41+D44+D47</f>
        <v>68816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68816</v>
      </c>
      <c r="H48" s="63">
        <f>H16+H20+H27+H37+H41+H44+H47</f>
        <v>115137</v>
      </c>
      <c r="I48" s="63">
        <f>I16+I20+I27+I37+I41+I44+I47</f>
        <v>115035</v>
      </c>
    </row>
    <row r="49" spans="1:9" ht="12.75" customHeight="1" x14ac:dyDescent="0.25">
      <c r="A49" s="2"/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  <c r="I49" s="44"/>
    </row>
    <row r="50" spans="1:9" ht="12.75" customHeight="1" x14ac:dyDescent="0.25">
      <c r="A50" s="2"/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  <c r="I50" s="44"/>
    </row>
    <row r="51" spans="1:9" ht="12.75" customHeight="1" x14ac:dyDescent="0.25">
      <c r="A51" s="2"/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  <c r="I51" s="44">
        <v>0</v>
      </c>
    </row>
    <row r="52" spans="1:9" ht="12.75" customHeight="1" x14ac:dyDescent="0.25">
      <c r="A52" s="2"/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  <c r="I52" s="44">
        <v>0</v>
      </c>
    </row>
    <row r="53" spans="1:9" ht="12.75" customHeight="1" x14ac:dyDescent="0.25">
      <c r="A53" s="2"/>
      <c r="B53" s="64" t="s">
        <v>121</v>
      </c>
      <c r="C53" s="61" t="s">
        <v>130</v>
      </c>
      <c r="D53" s="44">
        <v>19242</v>
      </c>
      <c r="E53" s="44"/>
      <c r="F53" s="44"/>
      <c r="G53" s="87">
        <f>SUM(D53:F53)</f>
        <v>19242</v>
      </c>
      <c r="H53" s="44">
        <v>19204</v>
      </c>
      <c r="I53" s="44">
        <v>19204</v>
      </c>
    </row>
    <row r="54" spans="1:9" ht="12.75" customHeight="1" x14ac:dyDescent="0.25">
      <c r="A54" s="2"/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  <c r="I54" s="44"/>
    </row>
    <row r="55" spans="1:9" ht="12.75" customHeight="1" x14ac:dyDescent="0.25">
      <c r="A55" s="2"/>
      <c r="B55" s="48" t="s">
        <v>157</v>
      </c>
      <c r="C55" s="32" t="s">
        <v>128</v>
      </c>
      <c r="D55" s="63">
        <f>SUM(D53:D54)</f>
        <v>19242</v>
      </c>
      <c r="E55" s="63">
        <f>SUM(E53:E54)</f>
        <v>0</v>
      </c>
      <c r="F55" s="63">
        <f>SUM(F53:F54)</f>
        <v>0</v>
      </c>
      <c r="G55" s="99">
        <f>SUM(G53:G54)</f>
        <v>19242</v>
      </c>
      <c r="H55" s="99">
        <f>SUM(H53:H54)</f>
        <v>19204</v>
      </c>
      <c r="I55" s="63">
        <f>I53+I54</f>
        <v>19204</v>
      </c>
    </row>
    <row r="56" spans="1:9" ht="12.75" customHeight="1" x14ac:dyDescent="0.25">
      <c r="A56" s="2"/>
      <c r="B56" s="48" t="s">
        <v>176</v>
      </c>
      <c r="C56" s="32" t="s">
        <v>177</v>
      </c>
      <c r="D56" s="63">
        <v>0</v>
      </c>
      <c r="E56" s="63"/>
      <c r="F56" s="63"/>
      <c r="G56" s="99"/>
      <c r="H56" s="63"/>
      <c r="I56" s="63">
        <v>1458</v>
      </c>
    </row>
    <row r="57" spans="1:9" ht="12.75" customHeight="1" x14ac:dyDescent="0.25">
      <c r="A57" s="2"/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  <c r="I57" s="44"/>
    </row>
    <row r="58" spans="1:9" ht="12.75" customHeight="1" x14ac:dyDescent="0.25">
      <c r="A58" s="2"/>
      <c r="B58" s="49" t="s">
        <v>158</v>
      </c>
      <c r="C58" s="32" t="s">
        <v>126</v>
      </c>
      <c r="D58" s="63">
        <f>SUM(D55,D52)</f>
        <v>19242</v>
      </c>
      <c r="E58" s="44">
        <f>SUM(E55)</f>
        <v>0</v>
      </c>
      <c r="F58" s="44">
        <f>SUM(F55)</f>
        <v>0</v>
      </c>
      <c r="G58" s="99">
        <f>G52+G55</f>
        <v>19242</v>
      </c>
      <c r="H58" s="63">
        <f>H52+H55+H56</f>
        <v>19204</v>
      </c>
      <c r="I58" s="63">
        <f>I52+I55+I56</f>
        <v>20662</v>
      </c>
    </row>
    <row r="59" spans="1:9" ht="12.75" customHeight="1" x14ac:dyDescent="0.25">
      <c r="A59" s="2"/>
      <c r="B59" s="55" t="s">
        <v>159</v>
      </c>
      <c r="C59" s="32" t="s">
        <v>125</v>
      </c>
      <c r="D59" s="63">
        <f>SUM(D58)</f>
        <v>19242</v>
      </c>
      <c r="E59" s="44"/>
      <c r="F59" s="44"/>
      <c r="G59" s="99">
        <f>SUM(G58)</f>
        <v>19242</v>
      </c>
      <c r="H59" s="63">
        <f>H55+H56</f>
        <v>19204</v>
      </c>
      <c r="I59" s="63">
        <f>I58</f>
        <v>20662</v>
      </c>
    </row>
    <row r="60" spans="1:9" ht="12.75" customHeight="1" x14ac:dyDescent="0.25">
      <c r="A60" s="2"/>
      <c r="B60" s="56"/>
      <c r="C60" s="44"/>
      <c r="D60" s="44"/>
      <c r="E60" s="44"/>
      <c r="F60" s="44"/>
      <c r="G60" s="87"/>
      <c r="H60" s="44"/>
      <c r="I60" s="44"/>
    </row>
    <row r="61" spans="1:9" ht="18.75" customHeight="1" thickBot="1" x14ac:dyDescent="0.3">
      <c r="A61" s="2"/>
      <c r="B61" s="67" t="s">
        <v>135</v>
      </c>
      <c r="C61" s="68"/>
      <c r="D61" s="69">
        <f>SUM(D48,D59)</f>
        <v>88058</v>
      </c>
      <c r="E61" s="68">
        <f>SUM(E58,E48)</f>
        <v>0</v>
      </c>
      <c r="F61" s="68">
        <f>SUM(F58,F48)</f>
        <v>0</v>
      </c>
      <c r="G61" s="100">
        <f>SUM(G59,G48)</f>
        <v>88058</v>
      </c>
      <c r="H61" s="63">
        <f>H48+H59</f>
        <v>134341</v>
      </c>
      <c r="I61" s="63">
        <f>I48+I59</f>
        <v>135697</v>
      </c>
    </row>
    <row r="62" spans="1:9" x14ac:dyDescent="0.25">
      <c r="A62" s="2"/>
      <c r="B62" s="17"/>
      <c r="C62" s="14"/>
      <c r="D62" s="2"/>
      <c r="E62" s="2"/>
      <c r="F62" s="2"/>
      <c r="G62" s="2"/>
    </row>
    <row r="63" spans="1:9" x14ac:dyDescent="0.25">
      <c r="A63" s="2"/>
      <c r="B63" s="13"/>
      <c r="C63" s="14"/>
      <c r="D63" s="2"/>
      <c r="E63" s="2"/>
      <c r="F63" s="2"/>
      <c r="G63" s="2"/>
    </row>
    <row r="64" spans="1:9" x14ac:dyDescent="0.25">
      <c r="A64" s="2"/>
      <c r="B64" s="17"/>
      <c r="C64" s="14"/>
      <c r="D64" s="2"/>
      <c r="E64" s="2"/>
      <c r="F64" s="2"/>
      <c r="G64" s="2"/>
    </row>
    <row r="65" spans="2:3" x14ac:dyDescent="0.25">
      <c r="B65" s="15"/>
      <c r="C65" s="16"/>
    </row>
    <row r="66" spans="2:3" x14ac:dyDescent="0.25">
      <c r="B66" s="18"/>
      <c r="C66" s="16"/>
    </row>
    <row r="67" spans="2:3" x14ac:dyDescent="0.25">
      <c r="B67" s="24"/>
      <c r="C67" s="13"/>
    </row>
    <row r="68" spans="2:3" x14ac:dyDescent="0.25">
      <c r="B68" s="17"/>
      <c r="C68" s="13"/>
    </row>
    <row r="69" spans="2:3" x14ac:dyDescent="0.25">
      <c r="B69" s="24"/>
      <c r="C69" s="13"/>
    </row>
    <row r="70" spans="2:3" x14ac:dyDescent="0.25">
      <c r="B70" s="18"/>
      <c r="C70" s="15"/>
    </row>
    <row r="71" spans="2:3" x14ac:dyDescent="0.25">
      <c r="B71" s="17"/>
      <c r="C71" s="13"/>
    </row>
    <row r="72" spans="2:3" x14ac:dyDescent="0.25">
      <c r="B72" s="24"/>
      <c r="C72" s="13"/>
    </row>
    <row r="73" spans="2:3" x14ac:dyDescent="0.25">
      <c r="B73" s="17"/>
      <c r="C73" s="13"/>
    </row>
    <row r="74" spans="2:3" x14ac:dyDescent="0.25">
      <c r="B74" s="24"/>
      <c r="C74" s="13"/>
    </row>
    <row r="75" spans="2:3" x14ac:dyDescent="0.25">
      <c r="B75" s="25"/>
      <c r="C75" s="15"/>
    </row>
    <row r="76" spans="2:3" x14ac:dyDescent="0.25">
      <c r="B76" s="13"/>
      <c r="C76" s="13"/>
    </row>
    <row r="77" spans="2:3" x14ac:dyDescent="0.25">
      <c r="B77" s="13"/>
      <c r="C77" s="13"/>
    </row>
    <row r="78" spans="2:3" x14ac:dyDescent="0.25">
      <c r="B78" s="15"/>
      <c r="C78" s="15"/>
    </row>
    <row r="79" spans="2:3" x14ac:dyDescent="0.25">
      <c r="B79" s="24"/>
      <c r="C79" s="13"/>
    </row>
    <row r="80" spans="2:3" x14ac:dyDescent="0.25">
      <c r="B80" s="24"/>
      <c r="C80" s="13"/>
    </row>
    <row r="81" spans="2:3" x14ac:dyDescent="0.25">
      <c r="B81" s="24"/>
      <c r="C81" s="13"/>
    </row>
    <row r="82" spans="2:3" x14ac:dyDescent="0.25">
      <c r="B82" s="24"/>
      <c r="C82" s="13"/>
    </row>
    <row r="83" spans="2:3" x14ac:dyDescent="0.25">
      <c r="B83" s="17"/>
      <c r="C83" s="13"/>
    </row>
    <row r="84" spans="2:3" x14ac:dyDescent="0.25">
      <c r="B84" s="18"/>
      <c r="C84" s="15"/>
    </row>
    <row r="85" spans="2:3" x14ac:dyDescent="0.25">
      <c r="B85" s="17"/>
      <c r="C85" s="13"/>
    </row>
    <row r="86" spans="2:3" x14ac:dyDescent="0.25">
      <c r="B86" s="17"/>
      <c r="C86" s="13"/>
    </row>
    <row r="87" spans="2:3" x14ac:dyDescent="0.25">
      <c r="B87" s="24"/>
      <c r="C87" s="13"/>
    </row>
    <row r="88" spans="2:3" x14ac:dyDescent="0.25">
      <c r="B88" s="24"/>
      <c r="C88" s="13"/>
    </row>
    <row r="89" spans="2:3" x14ac:dyDescent="0.25">
      <c r="B89" s="25"/>
      <c r="C89" s="15"/>
    </row>
    <row r="90" spans="2:3" x14ac:dyDescent="0.25">
      <c r="B90" s="17"/>
      <c r="C90" s="13"/>
    </row>
    <row r="91" spans="2:3" x14ac:dyDescent="0.25">
      <c r="B91" s="25"/>
      <c r="C91" s="15"/>
    </row>
    <row r="92" spans="2:3" x14ac:dyDescent="0.25">
      <c r="B92" s="20"/>
      <c r="C92" s="20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/2019.(V.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35" style="120" customWidth="1"/>
    <col min="2" max="2" width="17.140625" style="120" customWidth="1"/>
    <col min="3" max="3" width="13.85546875" style="120" customWidth="1"/>
    <col min="4" max="4" width="14.140625" style="120" customWidth="1"/>
    <col min="5" max="16384" width="9.140625" style="120"/>
  </cols>
  <sheetData>
    <row r="1" spans="1:4" ht="18" x14ac:dyDescent="0.25">
      <c r="A1" s="308" t="s">
        <v>230</v>
      </c>
      <c r="B1" s="308"/>
      <c r="C1" s="308"/>
      <c r="D1" s="308"/>
    </row>
    <row r="2" spans="1:4" ht="18" x14ac:dyDescent="0.25">
      <c r="A2" s="308" t="s">
        <v>229</v>
      </c>
      <c r="B2" s="308"/>
      <c r="C2" s="308"/>
      <c r="D2" s="308"/>
    </row>
    <row r="3" spans="1:4" x14ac:dyDescent="0.2">
      <c r="A3" s="205"/>
      <c r="B3" s="206"/>
      <c r="C3" s="207"/>
      <c r="D3" s="207"/>
    </row>
    <row r="4" spans="1:4" x14ac:dyDescent="0.2">
      <c r="A4" s="207"/>
      <c r="B4" s="207"/>
      <c r="C4" s="207"/>
      <c r="D4" s="208" t="s">
        <v>160</v>
      </c>
    </row>
    <row r="5" spans="1:4" ht="15.75" x14ac:dyDescent="0.25">
      <c r="A5" s="259" t="s">
        <v>228</v>
      </c>
      <c r="B5" s="260" t="s">
        <v>495</v>
      </c>
      <c r="C5" s="260" t="s">
        <v>493</v>
      </c>
      <c r="D5" s="260" t="s">
        <v>483</v>
      </c>
    </row>
    <row r="6" spans="1:4" ht="15.75" x14ac:dyDescent="0.25">
      <c r="A6" s="259"/>
      <c r="B6" s="260"/>
      <c r="C6" s="260"/>
      <c r="D6" s="260"/>
    </row>
    <row r="7" spans="1:4" x14ac:dyDescent="0.2">
      <c r="A7" s="261" t="s">
        <v>424</v>
      </c>
      <c r="B7" s="262"/>
      <c r="C7" s="262"/>
      <c r="D7" s="262"/>
    </row>
    <row r="8" spans="1:4" x14ac:dyDescent="0.2">
      <c r="A8" s="263"/>
      <c r="B8" s="264"/>
      <c r="C8" s="264"/>
      <c r="D8" s="264"/>
    </row>
    <row r="9" spans="1:4" x14ac:dyDescent="0.2">
      <c r="A9" s="265"/>
      <c r="B9" s="264"/>
      <c r="C9" s="264"/>
      <c r="D9" s="264"/>
    </row>
    <row r="10" spans="1:4" x14ac:dyDescent="0.2">
      <c r="A10" s="265"/>
      <c r="B10" s="264"/>
      <c r="C10" s="264"/>
      <c r="D10" s="264"/>
    </row>
    <row r="11" spans="1:4" x14ac:dyDescent="0.2">
      <c r="A11" s="266"/>
      <c r="B11" s="264"/>
      <c r="C11" s="264"/>
      <c r="D11" s="264"/>
    </row>
    <row r="12" spans="1:4" x14ac:dyDescent="0.2">
      <c r="A12" s="261" t="s">
        <v>227</v>
      </c>
      <c r="B12" s="262">
        <v>7200</v>
      </c>
      <c r="C12" s="262">
        <v>7200</v>
      </c>
      <c r="D12" s="262">
        <f>D13+D14+D15+D16+D17+D18+D19+D20+D21+D22+D23+D24+D25</f>
        <v>5041</v>
      </c>
    </row>
    <row r="13" spans="1:4" x14ac:dyDescent="0.2">
      <c r="A13" s="265" t="s">
        <v>496</v>
      </c>
      <c r="B13" s="264"/>
      <c r="C13" s="264"/>
      <c r="D13" s="264">
        <v>4735</v>
      </c>
    </row>
    <row r="14" spans="1:4" x14ac:dyDescent="0.2">
      <c r="A14" s="265" t="s">
        <v>497</v>
      </c>
      <c r="B14" s="264"/>
      <c r="C14" s="264"/>
      <c r="D14" s="264">
        <v>306</v>
      </c>
    </row>
    <row r="15" spans="1:4" x14ac:dyDescent="0.2">
      <c r="A15" s="265"/>
      <c r="B15" s="264"/>
      <c r="C15" s="264"/>
      <c r="D15" s="264"/>
    </row>
    <row r="16" spans="1:4" x14ac:dyDescent="0.2">
      <c r="A16" s="265"/>
      <c r="B16" s="264"/>
      <c r="C16" s="264"/>
      <c r="D16" s="264"/>
    </row>
    <row r="17" spans="1:4" x14ac:dyDescent="0.2">
      <c r="A17" s="265"/>
      <c r="B17" s="264"/>
      <c r="C17" s="264"/>
      <c r="D17" s="264"/>
    </row>
    <row r="18" spans="1:4" x14ac:dyDescent="0.2">
      <c r="A18" s="265"/>
      <c r="B18" s="264"/>
      <c r="C18" s="264"/>
      <c r="D18" s="264"/>
    </row>
    <row r="19" spans="1:4" x14ac:dyDescent="0.2">
      <c r="A19" s="265"/>
      <c r="B19" s="264"/>
      <c r="C19" s="264"/>
      <c r="D19" s="264"/>
    </row>
    <row r="20" spans="1:4" x14ac:dyDescent="0.2">
      <c r="A20" s="265"/>
      <c r="B20" s="264"/>
      <c r="C20" s="264"/>
      <c r="D20" s="264"/>
    </row>
    <row r="21" spans="1:4" x14ac:dyDescent="0.2">
      <c r="A21" s="265"/>
      <c r="B21" s="264"/>
      <c r="C21" s="264"/>
      <c r="D21" s="264"/>
    </row>
    <row r="22" spans="1:4" x14ac:dyDescent="0.2">
      <c r="A22" s="265"/>
      <c r="B22" s="264"/>
      <c r="C22" s="264"/>
      <c r="D22" s="264"/>
    </row>
    <row r="23" spans="1:4" x14ac:dyDescent="0.2">
      <c r="A23" s="265"/>
      <c r="B23" s="264"/>
      <c r="C23" s="264"/>
      <c r="D23" s="264"/>
    </row>
    <row r="24" spans="1:4" x14ac:dyDescent="0.2">
      <c r="A24" s="265"/>
      <c r="B24" s="264"/>
      <c r="C24" s="264"/>
      <c r="D24" s="264"/>
    </row>
    <row r="25" spans="1:4" x14ac:dyDescent="0.2">
      <c r="A25" s="265"/>
      <c r="B25" s="264"/>
      <c r="C25" s="264"/>
      <c r="D25" s="264"/>
    </row>
    <row r="26" spans="1:4" x14ac:dyDescent="0.2">
      <c r="A26" s="266"/>
      <c r="B26" s="264"/>
      <c r="C26" s="264"/>
      <c r="D26" s="264"/>
    </row>
    <row r="27" spans="1:4" x14ac:dyDescent="0.2">
      <c r="A27" s="261" t="s">
        <v>226</v>
      </c>
      <c r="B27" s="262">
        <v>2000</v>
      </c>
      <c r="C27" s="262">
        <v>200</v>
      </c>
      <c r="D27" s="262">
        <v>1361</v>
      </c>
    </row>
    <row r="28" spans="1:4" x14ac:dyDescent="0.2">
      <c r="A28" s="265"/>
      <c r="B28" s="264"/>
      <c r="C28" s="264"/>
      <c r="D28" s="264"/>
    </row>
    <row r="29" spans="1:4" x14ac:dyDescent="0.2">
      <c r="A29" s="261"/>
      <c r="B29" s="262"/>
      <c r="C29" s="267"/>
      <c r="D29" s="261"/>
    </row>
    <row r="30" spans="1:4" x14ac:dyDescent="0.2">
      <c r="A30" s="268"/>
      <c r="B30" s="268"/>
      <c r="C30" s="268"/>
      <c r="D30" s="268"/>
    </row>
    <row r="31" spans="1:4" ht="15.75" x14ac:dyDescent="0.25">
      <c r="A31" s="259" t="s">
        <v>225</v>
      </c>
      <c r="B31" s="269">
        <f>B7+B12+B27</f>
        <v>9200</v>
      </c>
      <c r="C31" s="269">
        <f>C8+C12+C27</f>
        <v>7400</v>
      </c>
      <c r="D31" s="269">
        <f>D7+D12+D27</f>
        <v>6402</v>
      </c>
    </row>
    <row r="32" spans="1:4" x14ac:dyDescent="0.2">
      <c r="A32" s="268"/>
      <c r="B32" s="268"/>
      <c r="C32" s="268"/>
      <c r="D32" s="268"/>
    </row>
    <row r="33" spans="1:4" x14ac:dyDescent="0.2">
      <c r="A33" s="268"/>
      <c r="B33" s="268"/>
      <c r="C33" s="268"/>
      <c r="D33" s="268"/>
    </row>
    <row r="34" spans="1:4" ht="18" x14ac:dyDescent="0.25">
      <c r="A34" s="270" t="s">
        <v>224</v>
      </c>
      <c r="B34" s="271">
        <f>B7+B12+B27</f>
        <v>9200</v>
      </c>
      <c r="C34" s="271">
        <f>SUM(C31)</f>
        <v>7400</v>
      </c>
      <c r="D34" s="271">
        <f>SUM(D31)</f>
        <v>6402</v>
      </c>
    </row>
    <row r="35" spans="1:4" x14ac:dyDescent="0.2">
      <c r="A35" s="272"/>
      <c r="B35" s="272"/>
      <c r="C35" s="272"/>
      <c r="D35" s="272"/>
    </row>
    <row r="36" spans="1:4" x14ac:dyDescent="0.2">
      <c r="A36" s="272"/>
      <c r="B36" s="272"/>
      <c r="C36" s="272"/>
      <c r="D36" s="272"/>
    </row>
    <row r="37" spans="1:4" x14ac:dyDescent="0.2">
      <c r="A37" s="272"/>
      <c r="B37" s="272"/>
      <c r="C37" s="272"/>
      <c r="D37" s="272"/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/2019.(V.  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Layout" zoomScaleNormal="100" workbookViewId="0">
      <selection activeCell="B27" sqref="B27"/>
    </sheetView>
  </sheetViews>
  <sheetFormatPr defaultRowHeight="12.75" x14ac:dyDescent="0.2"/>
  <cols>
    <col min="1" max="1" width="38.140625" style="120" customWidth="1"/>
    <col min="2" max="2" width="16" style="120" customWidth="1"/>
    <col min="3" max="3" width="16.140625" style="120" customWidth="1"/>
    <col min="4" max="4" width="15.5703125" style="120" customWidth="1"/>
    <col min="5" max="16384" width="9.140625" style="120"/>
  </cols>
  <sheetData>
    <row r="1" spans="1:7" ht="18" x14ac:dyDescent="0.25">
      <c r="A1" s="303" t="s">
        <v>235</v>
      </c>
      <c r="B1" s="303"/>
      <c r="C1" s="303"/>
      <c r="D1" s="303"/>
    </row>
    <row r="2" spans="1:7" ht="18" x14ac:dyDescent="0.25">
      <c r="A2" s="303" t="s">
        <v>234</v>
      </c>
      <c r="B2" s="303"/>
      <c r="C2" s="303"/>
      <c r="D2" s="303"/>
    </row>
    <row r="3" spans="1:7" ht="18" x14ac:dyDescent="0.25">
      <c r="A3" s="147"/>
      <c r="B3" s="147"/>
      <c r="C3" s="147"/>
      <c r="D3" s="147"/>
    </row>
    <row r="4" spans="1:7" x14ac:dyDescent="0.2">
      <c r="A4" s="143"/>
    </row>
    <row r="5" spans="1:7" x14ac:dyDescent="0.2">
      <c r="D5" s="129" t="s">
        <v>160</v>
      </c>
    </row>
    <row r="6" spans="1:7" ht="15.75" x14ac:dyDescent="0.25">
      <c r="A6" s="141" t="s">
        <v>233</v>
      </c>
      <c r="B6" s="140" t="s">
        <v>492</v>
      </c>
      <c r="C6" s="128" t="s">
        <v>493</v>
      </c>
      <c r="D6" s="128" t="s">
        <v>483</v>
      </c>
    </row>
    <row r="7" spans="1:7" x14ac:dyDescent="0.2">
      <c r="A7" s="137"/>
      <c r="B7" s="137"/>
      <c r="C7" s="137"/>
      <c r="D7" s="137"/>
      <c r="E7" s="137"/>
      <c r="F7" s="137"/>
      <c r="G7" s="137"/>
    </row>
    <row r="8" spans="1:7" x14ac:dyDescent="0.2">
      <c r="A8" s="139" t="s">
        <v>67</v>
      </c>
      <c r="B8" s="139">
        <v>787</v>
      </c>
      <c r="C8" s="139">
        <v>1000</v>
      </c>
      <c r="D8" s="139">
        <v>1000</v>
      </c>
      <c r="E8" s="137"/>
      <c r="F8" s="137"/>
      <c r="G8" s="137"/>
    </row>
    <row r="9" spans="1:7" x14ac:dyDescent="0.2">
      <c r="A9" s="136" t="s">
        <v>494</v>
      </c>
      <c r="B9" s="138">
        <v>787</v>
      </c>
      <c r="C9" s="138">
        <v>1000</v>
      </c>
      <c r="D9" s="135"/>
      <c r="E9" s="137"/>
      <c r="F9" s="137"/>
      <c r="G9" s="137"/>
    </row>
    <row r="10" spans="1:7" x14ac:dyDescent="0.2">
      <c r="A10" s="136" t="s">
        <v>502</v>
      </c>
      <c r="B10" s="138"/>
      <c r="C10" s="138">
        <v>13600</v>
      </c>
      <c r="D10" s="137"/>
      <c r="E10" s="137"/>
      <c r="F10" s="137"/>
      <c r="G10" s="137"/>
    </row>
    <row r="11" spans="1:7" x14ac:dyDescent="0.2">
      <c r="A11" s="136" t="s">
        <v>503</v>
      </c>
      <c r="B11" s="138"/>
      <c r="C11" s="138">
        <v>10100</v>
      </c>
      <c r="D11" s="146"/>
      <c r="E11" s="137"/>
      <c r="F11" s="137"/>
      <c r="G11" s="137"/>
    </row>
    <row r="12" spans="1:7" x14ac:dyDescent="0.2">
      <c r="A12" s="138"/>
      <c r="B12" s="138"/>
      <c r="C12" s="138"/>
      <c r="D12" s="137"/>
      <c r="E12" s="137"/>
      <c r="F12" s="137"/>
      <c r="G12" s="137"/>
    </row>
    <row r="13" spans="1:7" x14ac:dyDescent="0.2">
      <c r="A13" s="134" t="s">
        <v>232</v>
      </c>
      <c r="B13" s="145">
        <v>213</v>
      </c>
      <c r="C13" s="145">
        <v>6397</v>
      </c>
      <c r="D13" s="134"/>
    </row>
    <row r="14" spans="1:7" x14ac:dyDescent="0.2">
      <c r="A14" s="154"/>
      <c r="B14" s="154"/>
      <c r="C14" s="154"/>
    </row>
    <row r="15" spans="1:7" ht="15.75" x14ac:dyDescent="0.25">
      <c r="A15" s="132" t="s">
        <v>225</v>
      </c>
      <c r="B15" s="141">
        <f>B8+B13</f>
        <v>1000</v>
      </c>
      <c r="C15" s="141">
        <v>31097</v>
      </c>
      <c r="D15" s="121">
        <f>D8+D13</f>
        <v>1000</v>
      </c>
    </row>
    <row r="16" spans="1:7" x14ac:dyDescent="0.2">
      <c r="A16" s="154"/>
      <c r="B16" s="154"/>
      <c r="C16" s="154"/>
    </row>
    <row r="17" spans="1:4" x14ac:dyDescent="0.2">
      <c r="A17" s="149"/>
      <c r="B17" s="149"/>
      <c r="C17" s="149"/>
    </row>
    <row r="18" spans="1:4" ht="18" x14ac:dyDescent="0.25">
      <c r="A18" s="131" t="s">
        <v>231</v>
      </c>
      <c r="B18" s="144">
        <f>SUM(B15)</f>
        <v>1000</v>
      </c>
      <c r="C18" s="144">
        <v>31097</v>
      </c>
      <c r="D18" s="144">
        <f>SUM(D15)</f>
        <v>1000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 /2019.(V.  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5"/>
  <sheetViews>
    <sheetView view="pageLayout" zoomScaleNormal="100" workbookViewId="0">
      <selection activeCell="G43" sqref="G43"/>
    </sheetView>
  </sheetViews>
  <sheetFormatPr defaultRowHeight="12.75" x14ac:dyDescent="0.2"/>
  <cols>
    <col min="1" max="1" width="6.7109375" style="120" customWidth="1"/>
    <col min="2" max="4" width="9.140625" style="120"/>
    <col min="5" max="5" width="19.85546875" style="120" customWidth="1"/>
    <col min="6" max="6" width="16" style="120" customWidth="1"/>
    <col min="7" max="7" width="15.85546875" style="120" customWidth="1"/>
    <col min="8" max="16384" width="9.140625" style="120"/>
  </cols>
  <sheetData>
    <row r="3" spans="1:8" ht="18" x14ac:dyDescent="0.25">
      <c r="A3" s="303" t="s">
        <v>498</v>
      </c>
      <c r="B3" s="303"/>
      <c r="C3" s="303"/>
      <c r="D3" s="303"/>
      <c r="E3" s="303"/>
      <c r="F3" s="303"/>
      <c r="G3" s="303"/>
      <c r="H3" s="151"/>
    </row>
    <row r="5" spans="1:8" x14ac:dyDescent="0.2">
      <c r="G5" s="129" t="s">
        <v>221</v>
      </c>
    </row>
    <row r="6" spans="1:8" ht="15.75" x14ac:dyDescent="0.25">
      <c r="F6" s="121" t="s">
        <v>264</v>
      </c>
      <c r="G6" s="128" t="s">
        <v>220</v>
      </c>
    </row>
    <row r="7" spans="1:8" ht="15.75" x14ac:dyDescent="0.25">
      <c r="A7" s="121" t="s">
        <v>263</v>
      </c>
      <c r="B7" s="121"/>
    </row>
    <row r="9" spans="1:8" ht="15.75" x14ac:dyDescent="0.25">
      <c r="A9" s="143" t="s">
        <v>262</v>
      </c>
      <c r="B9" s="121"/>
      <c r="C9" s="121"/>
      <c r="D9" s="121"/>
      <c r="E9" s="121"/>
      <c r="F9" s="128">
        <f>SUM(F10:F13)</f>
        <v>86862</v>
      </c>
      <c r="G9" s="128">
        <f>SUM(G10:G13)</f>
        <v>79620</v>
      </c>
    </row>
    <row r="10" spans="1:8" ht="15" x14ac:dyDescent="0.2">
      <c r="A10" s="123"/>
      <c r="B10" s="123" t="s">
        <v>261</v>
      </c>
      <c r="C10" s="123"/>
      <c r="D10" s="123"/>
      <c r="E10" s="123"/>
      <c r="F10" s="124">
        <v>6973</v>
      </c>
      <c r="G10" s="124">
        <v>2661</v>
      </c>
    </row>
    <row r="11" spans="1:8" ht="15" x14ac:dyDescent="0.2">
      <c r="A11" s="123"/>
      <c r="B11" s="123" t="s">
        <v>260</v>
      </c>
      <c r="C11" s="123"/>
      <c r="D11" s="123"/>
      <c r="E11" s="123"/>
      <c r="F11" s="124">
        <v>79789</v>
      </c>
      <c r="G11" s="124">
        <v>76859</v>
      </c>
    </row>
    <row r="12" spans="1:8" ht="15" x14ac:dyDescent="0.2">
      <c r="A12" s="123"/>
      <c r="B12" s="123" t="s">
        <v>259</v>
      </c>
      <c r="C12" s="123"/>
      <c r="D12" s="123"/>
      <c r="E12" s="123"/>
      <c r="F12" s="124">
        <v>100</v>
      </c>
      <c r="G12" s="124">
        <v>100</v>
      </c>
    </row>
    <row r="13" spans="1:8" ht="15" x14ac:dyDescent="0.2">
      <c r="A13" s="123"/>
      <c r="B13" s="123" t="s">
        <v>258</v>
      </c>
      <c r="C13" s="123"/>
      <c r="D13" s="123"/>
      <c r="E13" s="123"/>
      <c r="F13" s="124"/>
      <c r="G13" s="124"/>
    </row>
    <row r="14" spans="1:8" ht="15.75" x14ac:dyDescent="0.25">
      <c r="A14" s="143" t="s">
        <v>257</v>
      </c>
      <c r="B14" s="143"/>
      <c r="C14" s="143"/>
      <c r="D14" s="143"/>
      <c r="E14" s="143"/>
      <c r="F14" s="128">
        <f>F15+F16</f>
        <v>1215</v>
      </c>
      <c r="G14" s="128">
        <f>G15+G16</f>
        <v>1560</v>
      </c>
    </row>
    <row r="15" spans="1:8" ht="14.25" customHeight="1" x14ac:dyDescent="0.2">
      <c r="A15" s="123"/>
      <c r="B15" s="123" t="s">
        <v>256</v>
      </c>
      <c r="C15" s="123"/>
      <c r="D15" s="123"/>
      <c r="E15" s="123"/>
      <c r="F15" s="123">
        <v>1215</v>
      </c>
      <c r="G15" s="123">
        <v>1560</v>
      </c>
    </row>
    <row r="16" spans="1:8" ht="15" hidden="1" x14ac:dyDescent="0.2">
      <c r="A16" s="123"/>
      <c r="B16" s="123" t="s">
        <v>255</v>
      </c>
      <c r="C16" s="123"/>
      <c r="D16" s="123"/>
      <c r="E16" s="123"/>
      <c r="F16" s="124"/>
      <c r="G16" s="124"/>
    </row>
    <row r="17" spans="1:7" ht="15.75" x14ac:dyDescent="0.25">
      <c r="A17" s="309" t="s">
        <v>254</v>
      </c>
      <c r="B17" s="309"/>
      <c r="C17" s="309"/>
      <c r="D17" s="150"/>
      <c r="E17" s="123"/>
      <c r="F17" s="121">
        <v>19212</v>
      </c>
      <c r="G17" s="121">
        <v>46299</v>
      </c>
    </row>
    <row r="18" spans="1:7" ht="15.75" x14ac:dyDescent="0.25">
      <c r="A18" s="309" t="s">
        <v>253</v>
      </c>
      <c r="B18" s="309"/>
      <c r="C18" s="309"/>
      <c r="D18" s="123"/>
      <c r="E18" s="123"/>
      <c r="F18" s="121">
        <f>F19+F20+F21</f>
        <v>1069</v>
      </c>
      <c r="G18" s="121">
        <f>G19+G20+G21</f>
        <v>3370</v>
      </c>
    </row>
    <row r="19" spans="1:7" ht="15" x14ac:dyDescent="0.2">
      <c r="A19" s="123"/>
      <c r="B19" s="122" t="s">
        <v>252</v>
      </c>
      <c r="C19" s="123"/>
      <c r="D19" s="123"/>
      <c r="E19" s="123"/>
      <c r="F19" s="124">
        <v>880</v>
      </c>
      <c r="G19" s="124">
        <v>1099</v>
      </c>
    </row>
    <row r="20" spans="1:7" ht="15" x14ac:dyDescent="0.2">
      <c r="A20" s="123"/>
      <c r="B20" s="122" t="s">
        <v>251</v>
      </c>
      <c r="C20" s="123"/>
      <c r="D20" s="123"/>
      <c r="E20" s="123"/>
      <c r="F20" s="124">
        <v>0</v>
      </c>
      <c r="G20" s="124">
        <v>1713</v>
      </c>
    </row>
    <row r="21" spans="1:7" ht="15" x14ac:dyDescent="0.2">
      <c r="B21" s="122" t="s">
        <v>250</v>
      </c>
      <c r="F21" s="125">
        <v>189</v>
      </c>
      <c r="G21" s="125">
        <v>558</v>
      </c>
    </row>
    <row r="22" spans="1:7" ht="15.75" x14ac:dyDescent="0.25">
      <c r="A22" s="143" t="s">
        <v>249</v>
      </c>
      <c r="B22" s="149"/>
      <c r="C22" s="149"/>
      <c r="D22" s="149"/>
      <c r="E22" s="149"/>
      <c r="F22" s="128">
        <v>-191</v>
      </c>
      <c r="G22" s="128">
        <v>-351</v>
      </c>
    </row>
    <row r="23" spans="1:7" ht="15.75" x14ac:dyDescent="0.25">
      <c r="A23" s="143" t="s">
        <v>248</v>
      </c>
      <c r="B23" s="149"/>
      <c r="C23" s="149"/>
      <c r="D23" s="149"/>
      <c r="E23" s="149"/>
      <c r="F23" s="128">
        <v>0</v>
      </c>
      <c r="G23" s="128">
        <v>0</v>
      </c>
    </row>
    <row r="24" spans="1:7" ht="18" x14ac:dyDescent="0.25">
      <c r="A24" s="144" t="s">
        <v>247</v>
      </c>
      <c r="B24" s="144"/>
      <c r="C24" s="144"/>
      <c r="D24" s="144"/>
      <c r="E24" s="144"/>
      <c r="F24" s="148">
        <f>F9+F14+F17+F18+F22</f>
        <v>108167</v>
      </c>
      <c r="G24" s="148">
        <f>G9+G14+G17+G18+G22</f>
        <v>130498</v>
      </c>
    </row>
    <row r="28" spans="1:7" ht="15.75" x14ac:dyDescent="0.25">
      <c r="A28" s="121" t="s">
        <v>246</v>
      </c>
      <c r="B28" s="122"/>
      <c r="C28" s="122"/>
      <c r="D28" s="122"/>
      <c r="E28" s="122"/>
      <c r="F28" s="122"/>
      <c r="G28" s="122"/>
    </row>
    <row r="29" spans="1:7" ht="15" x14ac:dyDescent="0.2">
      <c r="A29" s="122"/>
      <c r="B29" s="122"/>
      <c r="C29" s="122"/>
      <c r="D29" s="122"/>
      <c r="E29" s="122"/>
      <c r="F29" s="122"/>
      <c r="G29" s="122"/>
    </row>
    <row r="30" spans="1:7" ht="15.75" x14ac:dyDescent="0.25">
      <c r="A30" s="143" t="s">
        <v>245</v>
      </c>
      <c r="B30" s="121"/>
      <c r="C30" s="121"/>
      <c r="D30" s="121"/>
      <c r="E30" s="121"/>
      <c r="F30" s="128">
        <f>SUM(F31:F34)</f>
        <v>94988</v>
      </c>
      <c r="G30" s="128">
        <f>SUM(G31:G34)</f>
        <v>116667</v>
      </c>
    </row>
    <row r="31" spans="1:7" ht="15" x14ac:dyDescent="0.2">
      <c r="A31" s="122"/>
      <c r="B31" s="122" t="s">
        <v>244</v>
      </c>
      <c r="C31" s="122"/>
      <c r="D31" s="122"/>
      <c r="E31" s="122"/>
      <c r="F31" s="125">
        <v>152555</v>
      </c>
      <c r="G31" s="125">
        <v>152555</v>
      </c>
    </row>
    <row r="32" spans="1:7" ht="15" x14ac:dyDescent="0.2">
      <c r="A32" s="122"/>
      <c r="B32" s="122" t="s">
        <v>323</v>
      </c>
      <c r="C32" s="122"/>
      <c r="D32" s="122"/>
      <c r="E32" s="122"/>
      <c r="F32" s="125">
        <v>0</v>
      </c>
      <c r="G32" s="125">
        <v>0</v>
      </c>
    </row>
    <row r="33" spans="1:7" ht="15" x14ac:dyDescent="0.2">
      <c r="A33" s="122"/>
      <c r="B33" s="122" t="s">
        <v>299</v>
      </c>
      <c r="C33" s="122"/>
      <c r="D33" s="122"/>
      <c r="E33" s="122"/>
      <c r="F33" s="125">
        <v>-57305</v>
      </c>
      <c r="G33" s="125">
        <v>-57567</v>
      </c>
    </row>
    <row r="34" spans="1:7" ht="15" x14ac:dyDescent="0.2">
      <c r="A34" s="122"/>
      <c r="B34" s="122" t="s">
        <v>243</v>
      </c>
      <c r="C34" s="122"/>
      <c r="D34" s="122"/>
      <c r="E34" s="122"/>
      <c r="F34" s="125">
        <v>-262</v>
      </c>
      <c r="G34" s="125">
        <v>21679</v>
      </c>
    </row>
    <row r="35" spans="1:7" ht="15" x14ac:dyDescent="0.2">
      <c r="A35" s="122"/>
      <c r="B35" s="122"/>
      <c r="C35" s="122"/>
      <c r="D35" s="122"/>
      <c r="E35" s="122"/>
      <c r="F35" s="125"/>
      <c r="G35" s="125"/>
    </row>
    <row r="36" spans="1:7" ht="15.75" x14ac:dyDescent="0.25">
      <c r="A36" s="143" t="s">
        <v>242</v>
      </c>
      <c r="B36" s="121"/>
      <c r="C36" s="121"/>
      <c r="D36" s="121"/>
      <c r="E36" s="121"/>
      <c r="F36" s="128">
        <f>F37+F38+F39</f>
        <v>1814</v>
      </c>
      <c r="G36" s="128">
        <f>G37+G38+G39</f>
        <v>2403</v>
      </c>
    </row>
    <row r="37" spans="1:7" ht="15" x14ac:dyDescent="0.2">
      <c r="A37" s="122"/>
      <c r="B37" s="122" t="s">
        <v>241</v>
      </c>
      <c r="C37" s="122"/>
      <c r="D37" s="122"/>
      <c r="E37" s="122"/>
      <c r="F37" s="125">
        <v>257</v>
      </c>
      <c r="G37" s="125">
        <v>104</v>
      </c>
    </row>
    <row r="38" spans="1:7" ht="15" x14ac:dyDescent="0.2">
      <c r="A38" s="122"/>
      <c r="B38" s="122" t="s">
        <v>240</v>
      </c>
      <c r="C38" s="122"/>
      <c r="D38" s="122"/>
      <c r="E38" s="122"/>
      <c r="F38" s="125">
        <v>1366</v>
      </c>
      <c r="G38" s="125">
        <v>1536</v>
      </c>
    </row>
    <row r="39" spans="1:7" ht="15" x14ac:dyDescent="0.2">
      <c r="A39" s="122"/>
      <c r="B39" s="122" t="s">
        <v>239</v>
      </c>
      <c r="C39" s="122"/>
      <c r="D39" s="122"/>
      <c r="E39" s="122"/>
      <c r="F39" s="125">
        <v>191</v>
      </c>
      <c r="G39" s="125">
        <v>763</v>
      </c>
    </row>
    <row r="40" spans="1:7" ht="15.75" x14ac:dyDescent="0.25">
      <c r="A40" s="143" t="s">
        <v>238</v>
      </c>
      <c r="B40" s="121"/>
      <c r="C40" s="121"/>
      <c r="D40" s="121"/>
      <c r="E40" s="121"/>
      <c r="F40" s="128"/>
      <c r="G40" s="128"/>
    </row>
    <row r="41" spans="1:7" ht="15.75" x14ac:dyDescent="0.25">
      <c r="A41" s="309" t="s">
        <v>324</v>
      </c>
      <c r="B41" s="309"/>
      <c r="C41" s="309"/>
      <c r="D41" s="309"/>
      <c r="E41" s="309"/>
      <c r="F41" s="128">
        <f>F42</f>
        <v>11365</v>
      </c>
      <c r="G41" s="128">
        <f>G42</f>
        <v>11428</v>
      </c>
    </row>
    <row r="42" spans="1:7" ht="15" x14ac:dyDescent="0.2">
      <c r="A42" s="122"/>
      <c r="B42" s="122" t="s">
        <v>237</v>
      </c>
      <c r="C42" s="122"/>
      <c r="D42" s="122"/>
      <c r="E42" s="122"/>
      <c r="F42" s="125">
        <v>11365</v>
      </c>
      <c r="G42" s="125">
        <v>11428</v>
      </c>
    </row>
    <row r="43" spans="1:7" ht="15" x14ac:dyDescent="0.2">
      <c r="A43" s="122"/>
      <c r="B43" s="122"/>
      <c r="C43" s="122"/>
      <c r="D43" s="122"/>
      <c r="E43" s="122"/>
      <c r="F43" s="125"/>
      <c r="G43" s="125"/>
    </row>
    <row r="44" spans="1:7" x14ac:dyDescent="0.2">
      <c r="F44" s="129"/>
      <c r="G44" s="129"/>
    </row>
    <row r="45" spans="1:7" ht="18" x14ac:dyDescent="0.25">
      <c r="A45" s="144" t="s">
        <v>236</v>
      </c>
      <c r="B45" s="144"/>
      <c r="C45" s="144"/>
      <c r="D45" s="144"/>
      <c r="E45" s="128">
        <f>E46</f>
        <v>0</v>
      </c>
      <c r="F45" s="148">
        <f>F30+F36+F40+F41</f>
        <v>108167</v>
      </c>
      <c r="G45" s="148">
        <f>G30+G36+G40+G41</f>
        <v>130498</v>
      </c>
    </row>
  </sheetData>
  <mergeCells count="4">
    <mergeCell ref="A3:G3"/>
    <mergeCell ref="A18:C18"/>
    <mergeCell ref="A41:E41"/>
    <mergeCell ref="A17:C17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/2019.(V.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topLeftCell="A4" zoomScaleNormal="100" workbookViewId="0">
      <selection activeCell="D31" sqref="D31"/>
    </sheetView>
  </sheetViews>
  <sheetFormatPr defaultRowHeight="12.75" x14ac:dyDescent="0.2"/>
  <cols>
    <col min="1" max="1" width="37.140625" style="120" customWidth="1"/>
    <col min="2" max="2" width="18" style="120" customWidth="1"/>
    <col min="3" max="3" width="16.28515625" style="120" customWidth="1"/>
    <col min="4" max="4" width="13.7109375" style="120" customWidth="1"/>
    <col min="5" max="16384" width="9.140625" style="120"/>
  </cols>
  <sheetData>
    <row r="1" spans="1:8" ht="18" x14ac:dyDescent="0.25">
      <c r="A1" s="303" t="s">
        <v>271</v>
      </c>
      <c r="B1" s="303"/>
      <c r="C1" s="303"/>
      <c r="D1" s="303"/>
    </row>
    <row r="4" spans="1:8" x14ac:dyDescent="0.2">
      <c r="D4" s="142" t="s">
        <v>160</v>
      </c>
    </row>
    <row r="5" spans="1:8" ht="15.75" x14ac:dyDescent="0.25">
      <c r="A5" s="141" t="s">
        <v>270</v>
      </c>
      <c r="B5" s="140" t="s">
        <v>492</v>
      </c>
      <c r="C5" s="128" t="s">
        <v>493</v>
      </c>
      <c r="D5" s="128" t="s">
        <v>483</v>
      </c>
      <c r="H5" s="129"/>
    </row>
    <row r="6" spans="1:8" x14ac:dyDescent="0.2">
      <c r="A6" s="133"/>
      <c r="B6" s="133"/>
    </row>
    <row r="7" spans="1:8" x14ac:dyDescent="0.2">
      <c r="A7" s="133"/>
      <c r="B7" s="133"/>
    </row>
    <row r="8" spans="1:8" x14ac:dyDescent="0.2">
      <c r="A8" s="133"/>
      <c r="B8" s="133"/>
    </row>
    <row r="9" spans="1:8" ht="15.75" x14ac:dyDescent="0.25">
      <c r="A9" s="156" t="s">
        <v>269</v>
      </c>
      <c r="B9" s="135"/>
    </row>
    <row r="10" spans="1:8" ht="14.25" customHeight="1" x14ac:dyDescent="0.2">
      <c r="A10" s="155"/>
      <c r="B10" s="135"/>
      <c r="C10" s="135"/>
    </row>
    <row r="11" spans="1:8" x14ac:dyDescent="0.2">
      <c r="A11" s="155"/>
      <c r="B11" s="133"/>
      <c r="C11" s="133"/>
    </row>
    <row r="12" spans="1:8" x14ac:dyDescent="0.2">
      <c r="A12" s="154" t="s">
        <v>268</v>
      </c>
      <c r="B12" s="133">
        <v>0</v>
      </c>
      <c r="C12" s="133">
        <v>0</v>
      </c>
      <c r="D12" s="120">
        <v>0</v>
      </c>
    </row>
    <row r="13" spans="1:8" x14ac:dyDescent="0.2">
      <c r="A13" s="133"/>
    </row>
    <row r="14" spans="1:8" x14ac:dyDescent="0.2">
      <c r="A14" s="153"/>
    </row>
    <row r="15" spans="1:8" x14ac:dyDescent="0.2">
      <c r="A15" s="204" t="s">
        <v>418</v>
      </c>
      <c r="B15" s="143"/>
      <c r="C15" s="143">
        <v>580</v>
      </c>
      <c r="D15" s="143">
        <v>577</v>
      </c>
    </row>
    <row r="16" spans="1:8" x14ac:dyDescent="0.2">
      <c r="A16" s="133"/>
    </row>
    <row r="17" spans="1:4" x14ac:dyDescent="0.2">
      <c r="A17" s="133"/>
    </row>
    <row r="18" spans="1:4" x14ac:dyDescent="0.2">
      <c r="A18" s="182"/>
    </row>
    <row r="19" spans="1:4" x14ac:dyDescent="0.2">
      <c r="A19" s="133" t="s">
        <v>267</v>
      </c>
    </row>
    <row r="20" spans="1:4" x14ac:dyDescent="0.2">
      <c r="A20" s="133"/>
    </row>
    <row r="21" spans="1:4" x14ac:dyDescent="0.2">
      <c r="A21" s="133" t="s">
        <v>266</v>
      </c>
    </row>
    <row r="22" spans="1:4" x14ac:dyDescent="0.2">
      <c r="A22" s="133"/>
    </row>
    <row r="23" spans="1:4" x14ac:dyDescent="0.2">
      <c r="A23" s="152" t="s">
        <v>300</v>
      </c>
      <c r="D23" s="120">
        <v>1586</v>
      </c>
    </row>
    <row r="25" spans="1:4" x14ac:dyDescent="0.2">
      <c r="A25" s="149" t="s">
        <v>417</v>
      </c>
      <c r="D25" s="120">
        <v>1314</v>
      </c>
    </row>
    <row r="27" spans="1:4" ht="15.75" x14ac:dyDescent="0.25">
      <c r="A27" s="121" t="s">
        <v>416</v>
      </c>
      <c r="B27" s="121">
        <v>5700</v>
      </c>
      <c r="C27" s="121">
        <v>5180</v>
      </c>
      <c r="D27" s="121">
        <f>SUM(D18:D26)</f>
        <v>2900</v>
      </c>
    </row>
    <row r="28" spans="1:4" x14ac:dyDescent="0.2">
      <c r="D28" s="143"/>
    </row>
    <row r="29" spans="1:4" x14ac:dyDescent="0.2">
      <c r="D29" s="143"/>
    </row>
    <row r="30" spans="1:4" ht="15.75" x14ac:dyDescent="0.25">
      <c r="A30" s="143" t="s">
        <v>265</v>
      </c>
      <c r="B30" s="121">
        <f>SUM(B27)</f>
        <v>5700</v>
      </c>
      <c r="C30" s="121">
        <v>5760</v>
      </c>
      <c r="D30" s="121">
        <v>3477</v>
      </c>
    </row>
    <row r="31" spans="1:4" ht="18" x14ac:dyDescent="0.25">
      <c r="A31" s="131"/>
      <c r="B31" s="144"/>
      <c r="C31" s="144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/2019.(V.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view="pageLayout" topLeftCell="A4" zoomScaleNormal="100" workbookViewId="0">
      <selection activeCell="A5" sqref="A5"/>
    </sheetView>
  </sheetViews>
  <sheetFormatPr defaultRowHeight="12.75" x14ac:dyDescent="0.2"/>
  <cols>
    <col min="1" max="1" width="8" style="120" customWidth="1"/>
    <col min="2" max="2" width="9.140625" style="120"/>
    <col min="3" max="3" width="32" style="120" customWidth="1"/>
    <col min="4" max="5" width="9.5703125" style="120" customWidth="1"/>
    <col min="6" max="6" width="14.85546875" style="120" customWidth="1"/>
    <col min="7" max="7" width="15.140625" style="120" customWidth="1"/>
    <col min="8" max="16384" width="9.140625" style="120"/>
  </cols>
  <sheetData>
    <row r="2" spans="1:10" x14ac:dyDescent="0.2">
      <c r="C2" s="186" t="s">
        <v>336</v>
      </c>
    </row>
    <row r="3" spans="1:10" ht="18" x14ac:dyDescent="0.25">
      <c r="A3" s="303" t="s">
        <v>287</v>
      </c>
      <c r="B3" s="303"/>
      <c r="C3" s="303"/>
      <c r="D3" s="303"/>
      <c r="E3" s="303"/>
      <c r="F3" s="303"/>
      <c r="G3" s="151"/>
      <c r="H3" s="160"/>
      <c r="I3" s="160"/>
      <c r="J3" s="160"/>
    </row>
    <row r="4" spans="1:10" ht="18" customHeight="1" x14ac:dyDescent="0.25">
      <c r="A4" s="303" t="s">
        <v>488</v>
      </c>
      <c r="B4" s="303"/>
      <c r="C4" s="303"/>
      <c r="D4" s="303"/>
      <c r="E4" s="303"/>
      <c r="F4" s="303"/>
      <c r="G4" s="151"/>
      <c r="H4" s="159"/>
      <c r="I4" s="158"/>
      <c r="J4" s="158"/>
    </row>
    <row r="5" spans="1:10" ht="18" customHeight="1" x14ac:dyDescent="0.25">
      <c r="A5" s="130"/>
      <c r="B5" s="130"/>
      <c r="C5" s="130"/>
      <c r="D5" s="130"/>
      <c r="E5" s="130"/>
      <c r="F5" s="130"/>
      <c r="G5" s="130"/>
      <c r="H5" s="130"/>
      <c r="I5" s="158"/>
      <c r="J5" s="158"/>
    </row>
    <row r="6" spans="1:10" ht="17.25" customHeight="1" x14ac:dyDescent="0.2">
      <c r="F6" s="129" t="s">
        <v>221</v>
      </c>
      <c r="G6" s="129"/>
    </row>
    <row r="7" spans="1:10" ht="12" customHeight="1" x14ac:dyDescent="0.2">
      <c r="F7" s="129"/>
      <c r="G7" s="129"/>
    </row>
    <row r="8" spans="1:10" ht="15.75" x14ac:dyDescent="0.25">
      <c r="D8" s="128" t="s">
        <v>476</v>
      </c>
      <c r="E8" s="128" t="s">
        <v>477</v>
      </c>
      <c r="F8" s="128" t="s">
        <v>5</v>
      </c>
    </row>
    <row r="10" spans="1:10" ht="15" x14ac:dyDescent="0.2">
      <c r="A10" s="149" t="s">
        <v>286</v>
      </c>
      <c r="B10" s="149"/>
      <c r="C10" s="149"/>
      <c r="D10" s="149">
        <v>115035</v>
      </c>
      <c r="E10" s="149">
        <v>3</v>
      </c>
      <c r="F10" s="123">
        <v>115038</v>
      </c>
    </row>
    <row r="11" spans="1:10" ht="15" x14ac:dyDescent="0.2">
      <c r="A11" s="149"/>
      <c r="B11" s="149"/>
      <c r="C11" s="149"/>
      <c r="D11" s="149"/>
      <c r="E11" s="149"/>
      <c r="F11" s="123"/>
    </row>
    <row r="12" spans="1:10" ht="15" x14ac:dyDescent="0.2">
      <c r="A12" s="149" t="s">
        <v>285</v>
      </c>
      <c r="B12" s="149"/>
      <c r="C12" s="149"/>
      <c r="D12" s="149">
        <v>75562</v>
      </c>
      <c r="E12" s="149">
        <v>12690</v>
      </c>
      <c r="F12" s="123">
        <v>88252</v>
      </c>
    </row>
    <row r="13" spans="1:10" ht="15" x14ac:dyDescent="0.2">
      <c r="A13" s="149"/>
      <c r="B13" s="149"/>
      <c r="C13" s="149"/>
      <c r="D13" s="149"/>
      <c r="E13" s="149"/>
      <c r="F13" s="123"/>
    </row>
    <row r="14" spans="1:10" x14ac:dyDescent="0.2">
      <c r="A14" s="143" t="s">
        <v>284</v>
      </c>
      <c r="B14" s="143"/>
      <c r="C14" s="143"/>
      <c r="D14" s="143">
        <f>D10-D12</f>
        <v>39473</v>
      </c>
      <c r="E14" s="143">
        <f t="shared" ref="E14:F14" si="0">E10-E12</f>
        <v>-12687</v>
      </c>
      <c r="F14" s="143">
        <f t="shared" si="0"/>
        <v>26786</v>
      </c>
    </row>
    <row r="15" spans="1:10" ht="15" x14ac:dyDescent="0.2">
      <c r="A15" s="149"/>
      <c r="B15" s="149"/>
      <c r="C15" s="149"/>
      <c r="D15" s="149"/>
      <c r="E15" s="149"/>
      <c r="F15" s="123"/>
    </row>
    <row r="16" spans="1:10" ht="15" x14ac:dyDescent="0.2">
      <c r="A16" s="149" t="s">
        <v>283</v>
      </c>
      <c r="B16" s="149"/>
      <c r="C16" s="149"/>
      <c r="D16" s="149">
        <v>20662</v>
      </c>
      <c r="E16" s="149">
        <v>12775</v>
      </c>
      <c r="F16" s="123">
        <v>33437</v>
      </c>
    </row>
    <row r="17" spans="1:6" ht="15" x14ac:dyDescent="0.2">
      <c r="A17" s="149"/>
      <c r="B17" s="149"/>
      <c r="C17" s="149"/>
      <c r="D17" s="149"/>
      <c r="E17" s="149"/>
      <c r="F17" s="123"/>
    </row>
    <row r="18" spans="1:6" ht="15" x14ac:dyDescent="0.2">
      <c r="A18" s="149" t="s">
        <v>282</v>
      </c>
      <c r="B18" s="149"/>
      <c r="C18" s="149"/>
      <c r="D18" s="149">
        <v>14090</v>
      </c>
      <c r="E18" s="149"/>
      <c r="F18" s="123">
        <v>14090</v>
      </c>
    </row>
    <row r="19" spans="1:6" ht="15" x14ac:dyDescent="0.2">
      <c r="A19" s="149"/>
      <c r="B19" s="149"/>
      <c r="C19" s="149"/>
      <c r="D19" s="149"/>
      <c r="E19" s="149"/>
      <c r="F19" s="123"/>
    </row>
    <row r="20" spans="1:6" x14ac:dyDescent="0.2">
      <c r="A20" s="143" t="s">
        <v>281</v>
      </c>
      <c r="B20" s="143"/>
      <c r="C20" s="143"/>
      <c r="D20" s="157">
        <f>D16-D18</f>
        <v>6572</v>
      </c>
      <c r="E20" s="157">
        <f t="shared" ref="E20:F20" si="1">E16-E18</f>
        <v>12775</v>
      </c>
      <c r="F20" s="157">
        <f t="shared" si="1"/>
        <v>19347</v>
      </c>
    </row>
    <row r="21" spans="1:6" ht="15" x14ac:dyDescent="0.2">
      <c r="A21" s="149"/>
      <c r="B21" s="149"/>
      <c r="C21" s="149"/>
      <c r="D21" s="149"/>
      <c r="E21" s="149"/>
      <c r="F21" s="123"/>
    </row>
    <row r="22" spans="1:6" x14ac:dyDescent="0.2">
      <c r="A22" s="143" t="s">
        <v>280</v>
      </c>
      <c r="B22" s="149"/>
      <c r="C22" s="149"/>
      <c r="D22" s="143">
        <f>D14+D20</f>
        <v>46045</v>
      </c>
      <c r="E22" s="143">
        <f t="shared" ref="E22:F22" si="2">E14+E20</f>
        <v>88</v>
      </c>
      <c r="F22" s="143">
        <f t="shared" si="2"/>
        <v>46133</v>
      </c>
    </row>
    <row r="23" spans="1:6" ht="15" x14ac:dyDescent="0.2">
      <c r="A23" s="149"/>
      <c r="B23" s="149"/>
      <c r="C23" s="149"/>
      <c r="D23" s="149"/>
      <c r="E23" s="149"/>
      <c r="F23" s="123"/>
    </row>
    <row r="24" spans="1:6" ht="15.75" x14ac:dyDescent="0.25">
      <c r="A24" s="143" t="s">
        <v>279</v>
      </c>
      <c r="B24" s="143"/>
      <c r="C24" s="143"/>
      <c r="D24" s="157">
        <v>0</v>
      </c>
      <c r="E24" s="157"/>
      <c r="F24" s="126"/>
    </row>
    <row r="25" spans="1:6" ht="15" x14ac:dyDescent="0.2">
      <c r="A25" s="149"/>
      <c r="B25" s="149"/>
      <c r="C25" s="149"/>
      <c r="D25" s="149"/>
      <c r="E25" s="149"/>
      <c r="F25" s="123"/>
    </row>
    <row r="26" spans="1:6" ht="15" x14ac:dyDescent="0.2">
      <c r="A26" s="143" t="s">
        <v>278</v>
      </c>
      <c r="B26" s="149"/>
      <c r="C26" s="149"/>
      <c r="D26" s="157">
        <v>0</v>
      </c>
      <c r="E26" s="157"/>
      <c r="F26" s="124"/>
    </row>
    <row r="27" spans="1:6" ht="15" x14ac:dyDescent="0.2">
      <c r="A27" s="149"/>
      <c r="B27" s="149"/>
      <c r="C27" s="149"/>
      <c r="D27" s="149"/>
      <c r="E27" s="149"/>
      <c r="F27" s="123"/>
    </row>
    <row r="28" spans="1:6" ht="15" x14ac:dyDescent="0.2">
      <c r="A28" s="143" t="s">
        <v>277</v>
      </c>
      <c r="B28" s="149"/>
      <c r="C28" s="149"/>
      <c r="D28" s="143">
        <v>0</v>
      </c>
      <c r="E28" s="143"/>
      <c r="F28" s="123"/>
    </row>
    <row r="29" spans="1:6" x14ac:dyDescent="0.2">
      <c r="A29" s="149"/>
      <c r="B29" s="149"/>
      <c r="C29" s="149"/>
      <c r="D29" s="149"/>
      <c r="E29" s="149"/>
    </row>
    <row r="30" spans="1:6" x14ac:dyDescent="0.2">
      <c r="A30" s="143" t="s">
        <v>276</v>
      </c>
      <c r="B30" s="149"/>
      <c r="C30" s="149"/>
      <c r="D30" s="143">
        <v>46045</v>
      </c>
      <c r="E30" s="143">
        <v>88</v>
      </c>
      <c r="F30" s="143">
        <v>46133</v>
      </c>
    </row>
    <row r="31" spans="1:6" x14ac:dyDescent="0.2">
      <c r="A31" s="149"/>
      <c r="B31" s="149"/>
      <c r="C31" s="149"/>
      <c r="D31" s="149"/>
      <c r="E31" s="149"/>
    </row>
    <row r="32" spans="1:6" x14ac:dyDescent="0.2">
      <c r="A32" s="143" t="s">
        <v>275</v>
      </c>
      <c r="B32" s="149"/>
      <c r="C32" s="149"/>
      <c r="D32" s="143">
        <v>0</v>
      </c>
      <c r="E32" s="143">
        <v>0</v>
      </c>
      <c r="F32" s="143"/>
    </row>
    <row r="33" spans="1:6" x14ac:dyDescent="0.2">
      <c r="A33" s="149"/>
      <c r="B33" s="149"/>
      <c r="C33" s="149"/>
      <c r="D33" s="149"/>
      <c r="E33" s="149"/>
    </row>
    <row r="34" spans="1:6" x14ac:dyDescent="0.2">
      <c r="A34" s="143" t="s">
        <v>274</v>
      </c>
      <c r="B34" s="149"/>
      <c r="C34" s="149"/>
      <c r="D34" s="143">
        <v>46045</v>
      </c>
      <c r="E34" s="143">
        <v>88</v>
      </c>
      <c r="F34" s="143">
        <v>46133</v>
      </c>
    </row>
    <row r="36" spans="1:6" x14ac:dyDescent="0.2">
      <c r="A36" s="143" t="s">
        <v>273</v>
      </c>
      <c r="D36" s="143">
        <v>0</v>
      </c>
      <c r="E36" s="143"/>
      <c r="F36" s="120">
        <v>0</v>
      </c>
    </row>
    <row r="38" spans="1:6" x14ac:dyDescent="0.2">
      <c r="A38" s="143" t="s">
        <v>272</v>
      </c>
      <c r="D38" s="143">
        <v>0</v>
      </c>
      <c r="E38" s="143"/>
      <c r="F38" s="120">
        <v>0</v>
      </c>
    </row>
  </sheetData>
  <mergeCells count="2">
    <mergeCell ref="A3:F3"/>
    <mergeCell ref="A4:F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/2019.(V. 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selection activeCell="J40" sqref="J40"/>
    </sheetView>
  </sheetViews>
  <sheetFormatPr defaultRowHeight="15" x14ac:dyDescent="0.25"/>
  <sheetData>
    <row r="1" spans="1:13" x14ac:dyDescent="0.25">
      <c r="L1" t="s">
        <v>325</v>
      </c>
    </row>
    <row r="2" spans="1:13" ht="15.75" x14ac:dyDescent="0.25">
      <c r="A2" s="312" t="s">
        <v>301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5.75" x14ac:dyDescent="0.2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3" ht="15.75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6" spans="1:13" ht="15.75" thickBot="1" x14ac:dyDescent="0.3">
      <c r="A6" s="162"/>
      <c r="B6" s="163"/>
      <c r="D6" s="163"/>
      <c r="K6" s="164"/>
    </row>
    <row r="7" spans="1:13" ht="15.75" thickBot="1" x14ac:dyDescent="0.3">
      <c r="A7" s="165" t="s">
        <v>302</v>
      </c>
      <c r="B7" s="166"/>
      <c r="C7" s="166"/>
      <c r="D7" s="166"/>
      <c r="E7" s="166"/>
      <c r="F7" s="166"/>
      <c r="G7" s="166"/>
      <c r="H7" s="166"/>
      <c r="I7" s="166"/>
      <c r="J7" s="167"/>
      <c r="K7" s="168" t="s">
        <v>303</v>
      </c>
      <c r="L7" s="169" t="s">
        <v>304</v>
      </c>
    </row>
    <row r="8" spans="1:13" x14ac:dyDescent="0.25">
      <c r="A8" s="314" t="s">
        <v>305</v>
      </c>
      <c r="B8" s="315"/>
      <c r="C8" s="315"/>
      <c r="D8" s="315"/>
      <c r="E8" s="315"/>
      <c r="F8" s="315"/>
      <c r="G8" s="315"/>
      <c r="H8" s="315"/>
      <c r="I8" s="315"/>
      <c r="J8" s="316"/>
      <c r="K8" s="170"/>
      <c r="L8" s="171"/>
    </row>
    <row r="9" spans="1:13" x14ac:dyDescent="0.25">
      <c r="A9" s="317" t="s">
        <v>306</v>
      </c>
      <c r="B9" s="318"/>
      <c r="C9" s="318"/>
      <c r="D9" s="318"/>
      <c r="E9" s="318"/>
      <c r="F9" s="318"/>
      <c r="G9" s="318"/>
      <c r="H9" s="318"/>
      <c r="I9" s="318"/>
      <c r="J9" s="319"/>
      <c r="K9" s="172"/>
      <c r="L9" s="173"/>
    </row>
    <row r="10" spans="1:13" x14ac:dyDescent="0.25">
      <c r="A10" s="317" t="s">
        <v>307</v>
      </c>
      <c r="B10" s="318"/>
      <c r="C10" s="318"/>
      <c r="D10" s="318"/>
      <c r="E10" s="318"/>
      <c r="F10" s="318"/>
      <c r="G10" s="318"/>
      <c r="H10" s="318"/>
      <c r="I10" s="318"/>
      <c r="J10" s="319"/>
      <c r="K10" s="174"/>
      <c r="L10" s="173"/>
    </row>
    <row r="11" spans="1:13" x14ac:dyDescent="0.25">
      <c r="A11" s="175" t="s">
        <v>308</v>
      </c>
      <c r="B11" s="320" t="s">
        <v>309</v>
      </c>
      <c r="C11" s="321"/>
      <c r="D11" s="321"/>
      <c r="E11" s="321"/>
      <c r="F11" s="321"/>
      <c r="G11" s="321"/>
      <c r="H11" s="321"/>
      <c r="I11" s="321"/>
      <c r="J11" s="322"/>
      <c r="K11" s="174"/>
      <c r="L11" s="176"/>
    </row>
    <row r="12" spans="1:13" x14ac:dyDescent="0.25">
      <c r="A12" s="177"/>
      <c r="B12" s="320" t="s">
        <v>310</v>
      </c>
      <c r="C12" s="321"/>
      <c r="D12" s="321"/>
      <c r="E12" s="321"/>
      <c r="F12" s="321"/>
      <c r="G12" s="321"/>
      <c r="H12" s="321"/>
      <c r="I12" s="321"/>
      <c r="J12" s="322"/>
      <c r="K12" s="174"/>
      <c r="L12" s="176"/>
    </row>
    <row r="13" spans="1:13" x14ac:dyDescent="0.25">
      <c r="A13" s="177"/>
      <c r="B13" s="320" t="s">
        <v>311</v>
      </c>
      <c r="C13" s="321"/>
      <c r="D13" s="321"/>
      <c r="E13" s="321"/>
      <c r="F13" s="321"/>
      <c r="G13" s="321"/>
      <c r="H13" s="321"/>
      <c r="I13" s="321"/>
      <c r="J13" s="322"/>
      <c r="K13" s="174"/>
      <c r="L13" s="176"/>
    </row>
    <row r="14" spans="1:13" x14ac:dyDescent="0.25">
      <c r="A14" s="177"/>
      <c r="B14" s="320"/>
      <c r="C14" s="321"/>
      <c r="D14" s="321"/>
      <c r="E14" s="321"/>
      <c r="F14" s="321"/>
      <c r="G14" s="321"/>
      <c r="H14" s="321"/>
      <c r="I14" s="321"/>
      <c r="J14" s="322"/>
      <c r="K14" s="174"/>
      <c r="L14" s="176"/>
    </row>
    <row r="15" spans="1:13" x14ac:dyDescent="0.25">
      <c r="A15" s="317" t="s">
        <v>312</v>
      </c>
      <c r="B15" s="318"/>
      <c r="C15" s="318"/>
      <c r="D15" s="318"/>
      <c r="E15" s="318"/>
      <c r="F15" s="318"/>
      <c r="G15" s="318"/>
      <c r="H15" s="318"/>
      <c r="I15" s="318"/>
      <c r="J15" s="319"/>
      <c r="K15" s="174"/>
      <c r="L15" s="176"/>
    </row>
    <row r="16" spans="1:13" ht="15.75" thickBot="1" x14ac:dyDescent="0.3">
      <c r="A16" s="323" t="s">
        <v>313</v>
      </c>
      <c r="B16" s="324"/>
      <c r="C16" s="324"/>
      <c r="D16" s="324"/>
      <c r="E16" s="324"/>
      <c r="F16" s="324"/>
      <c r="G16" s="324"/>
      <c r="H16" s="324"/>
      <c r="I16" s="324"/>
      <c r="J16" s="325"/>
      <c r="K16" s="178"/>
      <c r="L16" s="179"/>
    </row>
    <row r="17" spans="1:16" ht="15.75" thickBot="1" x14ac:dyDescent="0.3">
      <c r="A17" s="310" t="s">
        <v>314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180">
        <f>K10+K13</f>
        <v>0</v>
      </c>
      <c r="L17" s="181">
        <f>L10+L13</f>
        <v>0</v>
      </c>
    </row>
    <row r="20" spans="1:16" x14ac:dyDescent="0.25">
      <c r="A20" t="s">
        <v>315</v>
      </c>
    </row>
    <row r="21" spans="1:16" x14ac:dyDescent="0.25">
      <c r="A21" t="s">
        <v>326</v>
      </c>
      <c r="B21" s="203"/>
      <c r="C21" s="203"/>
      <c r="D21" s="203"/>
      <c r="E21" s="203"/>
      <c r="F21" s="203"/>
      <c r="G21" s="203"/>
      <c r="H21" s="203"/>
    </row>
    <row r="23" spans="1:16" x14ac:dyDescent="0.25">
      <c r="A23" s="203" t="s">
        <v>316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</row>
    <row r="24" spans="1:16" x14ac:dyDescent="0.25">
      <c r="A24" s="203" t="s">
        <v>318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</row>
    <row r="25" spans="1:16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</row>
    <row r="26" spans="1:16" x14ac:dyDescent="0.25">
      <c r="A26" s="203" t="s">
        <v>317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</row>
    <row r="27" spans="1:16" x14ac:dyDescent="0.25">
      <c r="A27" s="203" t="s">
        <v>327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</row>
    <row r="28" spans="1:16" x14ac:dyDescent="0.25">
      <c r="A28" s="203" t="s">
        <v>328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</row>
  </sheetData>
  <mergeCells count="12">
    <mergeCell ref="A17:J17"/>
    <mergeCell ref="A2:M2"/>
    <mergeCell ref="A3:M3"/>
    <mergeCell ref="A8:J8"/>
    <mergeCell ref="A9:J9"/>
    <mergeCell ref="A10:J10"/>
    <mergeCell ref="B11:J11"/>
    <mergeCell ref="B12:J12"/>
    <mergeCell ref="B13:J13"/>
    <mergeCell ref="B14:J14"/>
    <mergeCell ref="A15:J15"/>
    <mergeCell ref="A16:J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activeCell="J6" sqref="J6"/>
    </sheetView>
  </sheetViews>
  <sheetFormatPr defaultRowHeight="15" x14ac:dyDescent="0.25"/>
  <cols>
    <col min="1" max="1" width="50.5703125" customWidth="1"/>
    <col min="5" max="5" width="9.140625" customWidth="1"/>
    <col min="6" max="6" width="9.140625" hidden="1" customWidth="1"/>
  </cols>
  <sheetData>
    <row r="1" spans="1:6" x14ac:dyDescent="0.25">
      <c r="A1" s="300" t="s">
        <v>478</v>
      </c>
      <c r="B1" s="300"/>
      <c r="C1" s="300"/>
      <c r="D1" s="300"/>
      <c r="E1" s="300"/>
      <c r="F1" s="300"/>
    </row>
    <row r="2" spans="1:6" ht="15.75" x14ac:dyDescent="0.25">
      <c r="A2" s="328" t="s">
        <v>392</v>
      </c>
      <c r="B2" s="329"/>
      <c r="C2" s="329"/>
      <c r="D2" s="329"/>
    </row>
    <row r="3" spans="1:6" ht="15.75" x14ac:dyDescent="0.25">
      <c r="A3" s="328" t="s">
        <v>337</v>
      </c>
      <c r="B3" s="330"/>
      <c r="C3" s="330"/>
      <c r="D3" s="330"/>
      <c r="E3" s="330"/>
    </row>
    <row r="4" spans="1:6" ht="15.75" x14ac:dyDescent="0.25">
      <c r="A4" s="187"/>
    </row>
    <row r="5" spans="1:6" ht="24" customHeight="1" x14ac:dyDescent="0.25">
      <c r="A5" s="187" t="s">
        <v>338</v>
      </c>
    </row>
    <row r="6" spans="1:6" ht="15.75" customHeight="1" x14ac:dyDescent="0.25">
      <c r="A6" s="187" t="s">
        <v>339</v>
      </c>
    </row>
    <row r="7" spans="1:6" ht="19.5" customHeight="1" x14ac:dyDescent="0.25">
      <c r="A7" s="187" t="s">
        <v>340</v>
      </c>
    </row>
    <row r="8" spans="1:6" x14ac:dyDescent="0.25">
      <c r="A8" s="331" t="s">
        <v>341</v>
      </c>
      <c r="B8" s="327"/>
      <c r="C8" s="327"/>
      <c r="D8" s="327"/>
      <c r="E8" s="327"/>
    </row>
    <row r="9" spans="1:6" x14ac:dyDescent="0.25">
      <c r="A9" s="331" t="s">
        <v>342</v>
      </c>
      <c r="B9" s="327"/>
      <c r="C9" s="327"/>
      <c r="D9" s="327"/>
      <c r="E9" s="327"/>
    </row>
    <row r="10" spans="1:6" ht="15.75" x14ac:dyDescent="0.25">
      <c r="A10" s="187"/>
    </row>
    <row r="11" spans="1:6" ht="27" customHeight="1" x14ac:dyDescent="0.25">
      <c r="A11" s="188" t="s">
        <v>343</v>
      </c>
    </row>
    <row r="12" spans="1:6" x14ac:dyDescent="0.25">
      <c r="A12" s="332" t="s">
        <v>344</v>
      </c>
      <c r="B12" s="333"/>
      <c r="C12" s="333"/>
      <c r="D12" s="333"/>
      <c r="E12" s="333"/>
    </row>
    <row r="13" spans="1:6" x14ac:dyDescent="0.25">
      <c r="A13" s="326" t="s">
        <v>345</v>
      </c>
      <c r="B13" s="327"/>
      <c r="C13" s="327"/>
      <c r="D13" s="327"/>
      <c r="E13" s="327"/>
    </row>
    <row r="14" spans="1:6" x14ac:dyDescent="0.25">
      <c r="A14" s="326" t="s">
        <v>346</v>
      </c>
      <c r="B14" s="327"/>
      <c r="C14" s="327"/>
      <c r="D14" s="327"/>
      <c r="E14" s="327"/>
    </row>
    <row r="15" spans="1:6" ht="15.75" x14ac:dyDescent="0.25">
      <c r="A15" s="187"/>
    </row>
    <row r="16" spans="1:6" ht="36" customHeight="1" x14ac:dyDescent="0.25">
      <c r="A16" s="189" t="s">
        <v>347</v>
      </c>
    </row>
    <row r="17" spans="1:5" ht="16.5" thickBot="1" x14ac:dyDescent="0.3">
      <c r="A17" s="188"/>
    </row>
    <row r="18" spans="1:5" ht="15.75" thickBot="1" x14ac:dyDescent="0.3">
      <c r="A18" s="336" t="s">
        <v>348</v>
      </c>
      <c r="B18" s="336" t="s">
        <v>349</v>
      </c>
      <c r="C18" s="338" t="s">
        <v>350</v>
      </c>
      <c r="D18" s="339"/>
      <c r="E18" s="340"/>
    </row>
    <row r="19" spans="1:5" ht="30.75" thickBot="1" x14ac:dyDescent="0.3">
      <c r="A19" s="337"/>
      <c r="B19" s="337"/>
      <c r="C19" s="190" t="s">
        <v>479</v>
      </c>
      <c r="D19" s="190" t="s">
        <v>480</v>
      </c>
      <c r="E19" s="190" t="s">
        <v>351</v>
      </c>
    </row>
    <row r="20" spans="1:5" ht="15.75" thickBot="1" x14ac:dyDescent="0.3">
      <c r="A20" s="341" t="s">
        <v>352</v>
      </c>
      <c r="B20" s="342"/>
      <c r="C20" s="342"/>
      <c r="D20" s="342"/>
      <c r="E20" s="343"/>
    </row>
    <row r="21" spans="1:5" ht="15.75" thickBot="1" x14ac:dyDescent="0.3">
      <c r="A21" s="334" t="s">
        <v>353</v>
      </c>
      <c r="B21" s="335"/>
      <c r="C21" s="191"/>
      <c r="D21" s="191"/>
      <c r="E21" s="191"/>
    </row>
    <row r="22" spans="1:5" ht="15.75" thickBot="1" x14ac:dyDescent="0.3">
      <c r="A22" s="192"/>
      <c r="B22" s="193"/>
      <c r="C22" s="191"/>
      <c r="D22" s="191"/>
      <c r="E22" s="191"/>
    </row>
    <row r="23" spans="1:5" ht="15.75" thickBot="1" x14ac:dyDescent="0.3">
      <c r="A23" s="192"/>
      <c r="B23" s="193"/>
      <c r="C23" s="191"/>
      <c r="D23" s="191"/>
      <c r="E23" s="191"/>
    </row>
    <row r="24" spans="1:5" ht="15.75" thickBot="1" x14ac:dyDescent="0.3">
      <c r="A24" s="334" t="s">
        <v>354</v>
      </c>
      <c r="B24" s="335"/>
      <c r="C24" s="191"/>
      <c r="D24" s="191"/>
      <c r="E24" s="191"/>
    </row>
    <row r="25" spans="1:5" ht="15.75" thickBot="1" x14ac:dyDescent="0.3">
      <c r="A25" s="192"/>
      <c r="B25" s="193"/>
      <c r="C25" s="191"/>
      <c r="D25" s="191"/>
      <c r="E25" s="191"/>
    </row>
    <row r="26" spans="1:5" ht="15.75" thickBot="1" x14ac:dyDescent="0.3">
      <c r="A26" s="192"/>
      <c r="B26" s="193"/>
      <c r="C26" s="191"/>
      <c r="D26" s="191"/>
      <c r="E26" s="191"/>
    </row>
    <row r="27" spans="1:5" ht="15.75" thickBot="1" x14ac:dyDescent="0.3">
      <c r="A27" s="334" t="s">
        <v>355</v>
      </c>
      <c r="B27" s="335"/>
      <c r="C27" s="191"/>
      <c r="D27" s="191"/>
      <c r="E27" s="191"/>
    </row>
    <row r="28" spans="1:5" ht="15.75" thickBot="1" x14ac:dyDescent="0.3">
      <c r="A28" s="192"/>
      <c r="B28" s="193"/>
      <c r="C28" s="191"/>
      <c r="D28" s="191"/>
      <c r="E28" s="191"/>
    </row>
    <row r="29" spans="1:5" ht="15.75" thickBot="1" x14ac:dyDescent="0.3">
      <c r="A29" s="192"/>
      <c r="B29" s="193"/>
      <c r="C29" s="191"/>
      <c r="D29" s="191"/>
      <c r="E29" s="191"/>
    </row>
    <row r="30" spans="1:5" ht="15.75" thickBot="1" x14ac:dyDescent="0.3">
      <c r="A30" s="334" t="s">
        <v>356</v>
      </c>
      <c r="B30" s="335"/>
      <c r="C30" s="191"/>
      <c r="D30" s="191"/>
      <c r="E30" s="191"/>
    </row>
    <row r="31" spans="1:5" ht="15.75" thickBot="1" x14ac:dyDescent="0.3">
      <c r="A31" s="192"/>
      <c r="B31" s="193"/>
      <c r="C31" s="191"/>
      <c r="D31" s="191"/>
      <c r="E31" s="191"/>
    </row>
    <row r="32" spans="1:5" ht="15.75" thickBot="1" x14ac:dyDescent="0.3">
      <c r="A32" s="192"/>
      <c r="B32" s="193"/>
      <c r="C32" s="191"/>
      <c r="D32" s="191"/>
      <c r="E32" s="191"/>
    </row>
    <row r="33" spans="1:5" ht="15.75" thickBot="1" x14ac:dyDescent="0.3">
      <c r="A33" s="334" t="s">
        <v>357</v>
      </c>
      <c r="B33" s="335"/>
      <c r="C33" s="191"/>
      <c r="D33" s="191"/>
      <c r="E33" s="191"/>
    </row>
    <row r="34" spans="1:5" ht="15.75" thickBot="1" x14ac:dyDescent="0.3">
      <c r="A34" s="192"/>
      <c r="B34" s="193"/>
      <c r="C34" s="191"/>
      <c r="D34" s="191"/>
      <c r="E34" s="191"/>
    </row>
    <row r="35" spans="1:5" ht="15.75" thickBot="1" x14ac:dyDescent="0.3">
      <c r="A35" s="192"/>
      <c r="B35" s="193"/>
      <c r="C35" s="191"/>
      <c r="D35" s="191"/>
      <c r="E35" s="191"/>
    </row>
    <row r="36" spans="1:5" ht="15.75" thickBot="1" x14ac:dyDescent="0.3">
      <c r="A36" s="334" t="s">
        <v>358</v>
      </c>
      <c r="B36" s="335"/>
      <c r="C36" s="191"/>
      <c r="D36" s="191"/>
      <c r="E36" s="191"/>
    </row>
    <row r="37" spans="1:5" ht="15.75" thickBot="1" x14ac:dyDescent="0.3">
      <c r="A37" s="192"/>
      <c r="B37" s="193"/>
      <c r="C37" s="191"/>
      <c r="D37" s="191"/>
      <c r="E37" s="191"/>
    </row>
    <row r="38" spans="1:5" ht="15.75" thickBot="1" x14ac:dyDescent="0.3">
      <c r="A38" s="192"/>
      <c r="B38" s="193"/>
      <c r="C38" s="191"/>
      <c r="D38" s="191"/>
      <c r="E38" s="191"/>
    </row>
    <row r="39" spans="1:5" ht="15.75" thickBot="1" x14ac:dyDescent="0.3">
      <c r="A39" s="334" t="s">
        <v>359</v>
      </c>
      <c r="B39" s="335"/>
      <c r="C39" s="191"/>
      <c r="D39" s="191"/>
      <c r="E39" s="191"/>
    </row>
    <row r="40" spans="1:5" ht="15.75" thickBot="1" x14ac:dyDescent="0.3">
      <c r="A40" s="341" t="s">
        <v>360</v>
      </c>
      <c r="B40" s="342"/>
      <c r="C40" s="342"/>
      <c r="D40" s="342"/>
      <c r="E40" s="343"/>
    </row>
    <row r="41" spans="1:5" ht="15.75" thickBot="1" x14ac:dyDescent="0.3">
      <c r="A41" s="334" t="s">
        <v>361</v>
      </c>
      <c r="B41" s="335"/>
      <c r="C41" s="191"/>
      <c r="D41" s="191"/>
      <c r="E41" s="191"/>
    </row>
    <row r="42" spans="1:5" ht="15.75" thickBot="1" x14ac:dyDescent="0.3">
      <c r="A42" s="192"/>
      <c r="B42" s="193"/>
      <c r="C42" s="191"/>
      <c r="D42" s="191"/>
      <c r="E42" s="191"/>
    </row>
    <row r="43" spans="1:5" ht="15.75" thickBot="1" x14ac:dyDescent="0.3">
      <c r="A43" s="192"/>
      <c r="B43" s="193"/>
      <c r="C43" s="191"/>
      <c r="D43" s="191"/>
      <c r="E43" s="191"/>
    </row>
    <row r="44" spans="1:5" ht="15.75" thickBot="1" x14ac:dyDescent="0.3">
      <c r="A44" s="334" t="s">
        <v>362</v>
      </c>
      <c r="B44" s="335"/>
      <c r="C44" s="191"/>
      <c r="D44" s="191"/>
      <c r="E44" s="191"/>
    </row>
    <row r="45" spans="1:5" ht="15.75" thickBot="1" x14ac:dyDescent="0.3">
      <c r="A45" s="192"/>
      <c r="B45" s="193"/>
      <c r="C45" s="191"/>
      <c r="D45" s="191"/>
      <c r="E45" s="191"/>
    </row>
    <row r="46" spans="1:5" ht="15.75" thickBot="1" x14ac:dyDescent="0.3">
      <c r="A46" s="192"/>
      <c r="B46" s="193"/>
      <c r="C46" s="191"/>
      <c r="D46" s="191"/>
      <c r="E46" s="191"/>
    </row>
    <row r="47" spans="1:5" ht="15.75" thickBot="1" x14ac:dyDescent="0.3">
      <c r="A47" s="334" t="s">
        <v>363</v>
      </c>
      <c r="B47" s="335"/>
      <c r="C47" s="191"/>
      <c r="D47" s="191"/>
      <c r="E47" s="191"/>
    </row>
    <row r="48" spans="1:5" ht="15.75" thickBot="1" x14ac:dyDescent="0.3">
      <c r="A48" s="192"/>
      <c r="B48" s="193"/>
      <c r="C48" s="191"/>
      <c r="D48" s="191"/>
      <c r="E48" s="191"/>
    </row>
    <row r="49" spans="1:5" ht="15.75" thickBot="1" x14ac:dyDescent="0.3">
      <c r="A49" s="192"/>
      <c r="B49" s="193"/>
      <c r="C49" s="191"/>
      <c r="D49" s="191"/>
      <c r="E49" s="191"/>
    </row>
    <row r="50" spans="1:5" ht="15.75" thickBot="1" x14ac:dyDescent="0.3">
      <c r="A50" s="334" t="s">
        <v>364</v>
      </c>
      <c r="B50" s="335"/>
      <c r="C50" s="191"/>
      <c r="D50" s="191"/>
      <c r="E50" s="191"/>
    </row>
    <row r="51" spans="1:5" ht="15.75" thickBot="1" x14ac:dyDescent="0.3">
      <c r="A51" s="192"/>
      <c r="B51" s="193"/>
      <c r="C51" s="191"/>
      <c r="D51" s="191"/>
      <c r="E51" s="191"/>
    </row>
    <row r="52" spans="1:5" ht="15.75" thickBot="1" x14ac:dyDescent="0.3">
      <c r="A52" s="192"/>
      <c r="B52" s="193"/>
      <c r="C52" s="191"/>
      <c r="D52" s="191"/>
      <c r="E52" s="191"/>
    </row>
    <row r="53" spans="1:5" ht="15.75" thickBot="1" x14ac:dyDescent="0.3">
      <c r="A53" s="334" t="s">
        <v>365</v>
      </c>
      <c r="B53" s="335"/>
      <c r="C53" s="191"/>
      <c r="D53" s="191"/>
      <c r="E53" s="191"/>
    </row>
    <row r="54" spans="1:5" ht="30.75" thickBot="1" x14ac:dyDescent="0.3">
      <c r="A54" s="346" t="s">
        <v>349</v>
      </c>
      <c r="B54" s="347"/>
      <c r="C54" s="194" t="s">
        <v>479</v>
      </c>
      <c r="D54" s="194" t="s">
        <v>480</v>
      </c>
      <c r="E54" s="194" t="s">
        <v>351</v>
      </c>
    </row>
    <row r="55" spans="1:5" ht="15.75" thickBot="1" x14ac:dyDescent="0.3">
      <c r="A55" s="346" t="s">
        <v>366</v>
      </c>
      <c r="B55" s="347"/>
      <c r="C55" s="195"/>
      <c r="D55" s="195"/>
      <c r="E55" s="195"/>
    </row>
    <row r="56" spans="1:5" ht="15.75" thickBot="1" x14ac:dyDescent="0.3">
      <c r="A56" s="346" t="s">
        <v>367</v>
      </c>
      <c r="B56" s="347"/>
      <c r="C56" s="195"/>
      <c r="D56" s="195"/>
      <c r="E56" s="195"/>
    </row>
    <row r="57" spans="1:5" ht="15.75" thickBot="1" x14ac:dyDescent="0.3">
      <c r="A57" s="346" t="s">
        <v>368</v>
      </c>
      <c r="B57" s="347"/>
      <c r="C57" s="195"/>
      <c r="D57" s="195"/>
      <c r="E57" s="195"/>
    </row>
    <row r="58" spans="1:5" ht="15.75" x14ac:dyDescent="0.25">
      <c r="A58" s="188" t="s">
        <v>369</v>
      </c>
    </row>
    <row r="59" spans="1:5" ht="15.75" x14ac:dyDescent="0.25">
      <c r="A59" s="187"/>
    </row>
    <row r="60" spans="1:5" x14ac:dyDescent="0.25">
      <c r="A60" s="331" t="s">
        <v>370</v>
      </c>
      <c r="B60" s="327"/>
      <c r="C60" s="327"/>
      <c r="D60" s="327"/>
      <c r="E60" s="327"/>
    </row>
    <row r="61" spans="1:5" ht="15.75" x14ac:dyDescent="0.25">
      <c r="A61" s="187"/>
    </row>
    <row r="62" spans="1:5" x14ac:dyDescent="0.25">
      <c r="A62" s="331" t="s">
        <v>371</v>
      </c>
      <c r="B62" s="327"/>
      <c r="C62" s="327"/>
      <c r="D62" s="327"/>
      <c r="E62" s="327"/>
    </row>
    <row r="63" spans="1:5" ht="28.5" customHeight="1" x14ac:dyDescent="0.25">
      <c r="A63" s="187" t="s">
        <v>372</v>
      </c>
    </row>
    <row r="64" spans="1:5" ht="15.75" x14ac:dyDescent="0.25">
      <c r="A64" s="187"/>
    </row>
    <row r="65" spans="1:5" x14ac:dyDescent="0.25">
      <c r="A65" s="331" t="s">
        <v>373</v>
      </c>
      <c r="B65" s="327"/>
      <c r="C65" s="327"/>
      <c r="D65" s="327"/>
      <c r="E65" s="327"/>
    </row>
    <row r="66" spans="1:5" ht="48.75" customHeight="1" x14ac:dyDescent="0.25">
      <c r="A66" s="187" t="s">
        <v>374</v>
      </c>
      <c r="B66" s="187" t="s">
        <v>375</v>
      </c>
    </row>
    <row r="67" spans="1:5" x14ac:dyDescent="0.25">
      <c r="A67" s="331" t="s">
        <v>376</v>
      </c>
      <c r="B67" s="327"/>
      <c r="C67" s="327"/>
      <c r="D67" s="327"/>
      <c r="E67" s="327"/>
    </row>
    <row r="68" spans="1:5" ht="15.75" x14ac:dyDescent="0.25">
      <c r="A68" s="187"/>
    </row>
    <row r="69" spans="1:5" x14ac:dyDescent="0.25">
      <c r="A69" s="344" t="s">
        <v>377</v>
      </c>
      <c r="B69" s="333"/>
      <c r="C69" s="333"/>
      <c r="D69" s="333"/>
      <c r="E69" s="333"/>
    </row>
    <row r="70" spans="1:5" ht="15.75" x14ac:dyDescent="0.25">
      <c r="A70" s="187"/>
    </row>
    <row r="71" spans="1:5" x14ac:dyDescent="0.25">
      <c r="A71" s="345" t="s">
        <v>378</v>
      </c>
      <c r="B71" s="327"/>
      <c r="C71" s="327"/>
      <c r="D71" s="327"/>
      <c r="E71" s="327"/>
    </row>
    <row r="72" spans="1:5" x14ac:dyDescent="0.25">
      <c r="A72" s="344" t="s">
        <v>379</v>
      </c>
      <c r="B72" s="333"/>
      <c r="C72" s="333"/>
      <c r="D72" s="333"/>
      <c r="E72" s="333"/>
    </row>
    <row r="73" spans="1:5" ht="16.5" thickBot="1" x14ac:dyDescent="0.3">
      <c r="A73" s="187"/>
    </row>
    <row r="74" spans="1:5" ht="15.75" thickBot="1" x14ac:dyDescent="0.3">
      <c r="A74" s="338" t="s">
        <v>380</v>
      </c>
      <c r="B74" s="339"/>
      <c r="C74" s="339"/>
      <c r="D74" s="339"/>
      <c r="E74" s="340"/>
    </row>
    <row r="75" spans="1:5" ht="15.75" thickBot="1" x14ac:dyDescent="0.3">
      <c r="A75" s="336" t="s">
        <v>381</v>
      </c>
      <c r="B75" s="336" t="s">
        <v>382</v>
      </c>
      <c r="C75" s="338" t="s">
        <v>350</v>
      </c>
      <c r="D75" s="339"/>
      <c r="E75" s="340"/>
    </row>
    <row r="76" spans="1:5" ht="30.75" thickBot="1" x14ac:dyDescent="0.3">
      <c r="A76" s="337"/>
      <c r="B76" s="337"/>
      <c r="C76" s="190" t="s">
        <v>479</v>
      </c>
      <c r="D76" s="190" t="s">
        <v>480</v>
      </c>
      <c r="E76" s="190" t="s">
        <v>351</v>
      </c>
    </row>
    <row r="77" spans="1:5" ht="15.75" thickBot="1" x14ac:dyDescent="0.3">
      <c r="A77" s="192" t="s">
        <v>383</v>
      </c>
      <c r="B77" s="193"/>
      <c r="C77" s="196"/>
      <c r="D77" s="196"/>
      <c r="E77" s="196"/>
    </row>
    <row r="78" spans="1:5" ht="15.75" thickBot="1" x14ac:dyDescent="0.3">
      <c r="A78" s="192" t="s">
        <v>384</v>
      </c>
      <c r="B78" s="193"/>
      <c r="C78" s="196"/>
      <c r="D78" s="196"/>
      <c r="E78" s="196"/>
    </row>
    <row r="79" spans="1:5" ht="15.75" thickBot="1" x14ac:dyDescent="0.3">
      <c r="A79" s="192" t="s">
        <v>385</v>
      </c>
      <c r="B79" s="193"/>
      <c r="C79" s="196"/>
      <c r="D79" s="196"/>
      <c r="E79" s="196"/>
    </row>
    <row r="80" spans="1:5" ht="15.75" thickBot="1" x14ac:dyDescent="0.3">
      <c r="A80" s="334" t="s">
        <v>386</v>
      </c>
      <c r="B80" s="335"/>
      <c r="C80" s="196"/>
      <c r="D80" s="196"/>
      <c r="E80" s="196"/>
    </row>
    <row r="81" spans="1:5" ht="15.75" thickBot="1" x14ac:dyDescent="0.3">
      <c r="A81" s="192" t="s">
        <v>383</v>
      </c>
      <c r="B81" s="193"/>
      <c r="C81" s="196"/>
      <c r="D81" s="196"/>
      <c r="E81" s="196"/>
    </row>
    <row r="82" spans="1:5" ht="15.75" thickBot="1" x14ac:dyDescent="0.3">
      <c r="A82" s="192" t="s">
        <v>384</v>
      </c>
      <c r="B82" s="193"/>
      <c r="C82" s="196"/>
      <c r="D82" s="196"/>
      <c r="E82" s="196"/>
    </row>
    <row r="83" spans="1:5" ht="15.75" thickBot="1" x14ac:dyDescent="0.3">
      <c r="A83" s="192" t="s">
        <v>385</v>
      </c>
      <c r="B83" s="193"/>
      <c r="C83" s="196"/>
      <c r="D83" s="196"/>
      <c r="E83" s="196"/>
    </row>
    <row r="84" spans="1:5" ht="15.75" thickBot="1" x14ac:dyDescent="0.3">
      <c r="A84" s="334" t="s">
        <v>387</v>
      </c>
      <c r="B84" s="335"/>
      <c r="C84" s="196"/>
      <c r="D84" s="196"/>
      <c r="E84" s="196"/>
    </row>
    <row r="85" spans="1:5" ht="15.75" thickBot="1" x14ac:dyDescent="0.3">
      <c r="A85" s="334" t="s">
        <v>388</v>
      </c>
      <c r="B85" s="335"/>
      <c r="C85" s="196"/>
      <c r="D85" s="196"/>
      <c r="E85" s="196"/>
    </row>
    <row r="86" spans="1:5" ht="16.5" thickBot="1" x14ac:dyDescent="0.3">
      <c r="A86" s="187"/>
    </row>
    <row r="87" spans="1:5" ht="15.75" thickBot="1" x14ac:dyDescent="0.3">
      <c r="A87" s="338" t="s">
        <v>389</v>
      </c>
      <c r="B87" s="339"/>
      <c r="C87" s="339"/>
      <c r="D87" s="339"/>
      <c r="E87" s="340"/>
    </row>
    <row r="88" spans="1:5" ht="15.75" thickBot="1" x14ac:dyDescent="0.3">
      <c r="A88" s="336" t="s">
        <v>381</v>
      </c>
      <c r="B88" s="336" t="s">
        <v>390</v>
      </c>
      <c r="C88" s="338" t="s">
        <v>350</v>
      </c>
      <c r="D88" s="339"/>
      <c r="E88" s="340"/>
    </row>
    <row r="89" spans="1:5" ht="30.75" thickBot="1" x14ac:dyDescent="0.3">
      <c r="A89" s="337"/>
      <c r="B89" s="337"/>
      <c r="C89" s="190" t="s">
        <v>479</v>
      </c>
      <c r="D89" s="190" t="s">
        <v>480</v>
      </c>
      <c r="E89" s="190" t="s">
        <v>351</v>
      </c>
    </row>
    <row r="90" spans="1:5" ht="15.75" thickBot="1" x14ac:dyDescent="0.3">
      <c r="A90" s="192" t="s">
        <v>383</v>
      </c>
      <c r="B90" s="193"/>
      <c r="C90" s="196"/>
      <c r="D90" s="196"/>
      <c r="E90" s="196"/>
    </row>
    <row r="91" spans="1:5" ht="15.75" thickBot="1" x14ac:dyDescent="0.3">
      <c r="A91" s="192" t="s">
        <v>384</v>
      </c>
      <c r="B91" s="193"/>
      <c r="C91" s="196"/>
      <c r="D91" s="196"/>
      <c r="E91" s="196"/>
    </row>
    <row r="92" spans="1:5" ht="15.75" thickBot="1" x14ac:dyDescent="0.3">
      <c r="A92" s="192" t="s">
        <v>385</v>
      </c>
      <c r="B92" s="193"/>
      <c r="C92" s="196"/>
      <c r="D92" s="196"/>
      <c r="E92" s="196"/>
    </row>
    <row r="93" spans="1:5" ht="15.75" thickBot="1" x14ac:dyDescent="0.3">
      <c r="A93" s="334" t="s">
        <v>391</v>
      </c>
      <c r="B93" s="335"/>
      <c r="C93" s="196"/>
      <c r="D93" s="196"/>
      <c r="E93" s="196"/>
    </row>
  </sheetData>
  <mergeCells count="48">
    <mergeCell ref="A1:F1"/>
    <mergeCell ref="A87:E87"/>
    <mergeCell ref="A88:A89"/>
    <mergeCell ref="B88:B89"/>
    <mergeCell ref="C88:E88"/>
    <mergeCell ref="A62:E62"/>
    <mergeCell ref="A40:E40"/>
    <mergeCell ref="A41:B41"/>
    <mergeCell ref="A44:B44"/>
    <mergeCell ref="A47:B47"/>
    <mergeCell ref="A50:B50"/>
    <mergeCell ref="A53:B53"/>
    <mergeCell ref="A54:B54"/>
    <mergeCell ref="A55:B55"/>
    <mergeCell ref="A56:B56"/>
    <mergeCell ref="A57:B57"/>
    <mergeCell ref="A93:B93"/>
    <mergeCell ref="A85:B85"/>
    <mergeCell ref="A65:E65"/>
    <mergeCell ref="A67:E67"/>
    <mergeCell ref="A69:E69"/>
    <mergeCell ref="A71:E71"/>
    <mergeCell ref="A72:E72"/>
    <mergeCell ref="A74:E74"/>
    <mergeCell ref="A75:A76"/>
    <mergeCell ref="B75:B76"/>
    <mergeCell ref="C75:E75"/>
    <mergeCell ref="A80:B80"/>
    <mergeCell ref="A84:B84"/>
    <mergeCell ref="A60:E60"/>
    <mergeCell ref="A39:B39"/>
    <mergeCell ref="A14:E14"/>
    <mergeCell ref="A18:A19"/>
    <mergeCell ref="B18:B19"/>
    <mergeCell ref="C18:E18"/>
    <mergeCell ref="A20:E20"/>
    <mergeCell ref="A21:B21"/>
    <mergeCell ref="A24:B24"/>
    <mergeCell ref="A27:B27"/>
    <mergeCell ref="A30:B30"/>
    <mergeCell ref="A33:B33"/>
    <mergeCell ref="A36:B36"/>
    <mergeCell ref="A13:E13"/>
    <mergeCell ref="A2:D2"/>
    <mergeCell ref="A3:E3"/>
    <mergeCell ref="A8:E8"/>
    <mergeCell ref="A9:E9"/>
    <mergeCell ref="A12:E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15" sqref="K15"/>
    </sheetView>
  </sheetViews>
  <sheetFormatPr defaultRowHeight="15" x14ac:dyDescent="0.25"/>
  <cols>
    <col min="2" max="2" width="21" customWidth="1"/>
  </cols>
  <sheetData>
    <row r="1" spans="1:8" x14ac:dyDescent="0.25">
      <c r="A1" s="327" t="s">
        <v>481</v>
      </c>
      <c r="B1" s="327"/>
      <c r="C1" s="327"/>
      <c r="D1" s="327"/>
      <c r="E1" s="327"/>
      <c r="F1" s="327"/>
      <c r="G1" s="327"/>
      <c r="H1" s="327"/>
    </row>
    <row r="2" spans="1:8" ht="15.75" x14ac:dyDescent="0.25">
      <c r="A2" s="350" t="s">
        <v>336</v>
      </c>
      <c r="B2" s="327"/>
      <c r="C2" s="327"/>
      <c r="D2" s="327"/>
      <c r="E2" s="327"/>
      <c r="F2" s="327"/>
      <c r="G2" s="327"/>
      <c r="H2" s="327"/>
    </row>
    <row r="3" spans="1:8" x14ac:dyDescent="0.25">
      <c r="A3" s="326" t="s">
        <v>393</v>
      </c>
      <c r="B3" s="327"/>
      <c r="C3" s="327"/>
      <c r="D3" s="327"/>
      <c r="E3" s="327"/>
      <c r="F3" s="327"/>
      <c r="G3" s="327"/>
      <c r="H3" s="327"/>
    </row>
    <row r="4" spans="1:8" ht="15.75" x14ac:dyDescent="0.25">
      <c r="A4" s="187"/>
    </row>
    <row r="5" spans="1:8" x14ac:dyDescent="0.25">
      <c r="A5" s="331" t="s">
        <v>394</v>
      </c>
      <c r="B5" s="327"/>
      <c r="C5" s="327"/>
      <c r="D5" s="327"/>
      <c r="E5" s="327"/>
      <c r="F5" s="327"/>
      <c r="G5" s="327"/>
      <c r="H5" s="327"/>
    </row>
    <row r="6" spans="1:8" ht="15.75" thickBot="1" x14ac:dyDescent="0.3">
      <c r="A6" s="197"/>
    </row>
    <row r="7" spans="1:8" ht="15.75" thickBot="1" x14ac:dyDescent="0.3">
      <c r="A7" s="348" t="s">
        <v>395</v>
      </c>
      <c r="B7" s="198" t="s">
        <v>396</v>
      </c>
      <c r="C7" s="352" t="s">
        <v>397</v>
      </c>
      <c r="D7" s="353"/>
      <c r="E7" s="353"/>
      <c r="F7" s="353"/>
      <c r="G7" s="353"/>
      <c r="H7" s="354"/>
    </row>
    <row r="8" spans="1:8" ht="25.5" x14ac:dyDescent="0.25">
      <c r="A8" s="351"/>
      <c r="B8" s="199" t="s">
        <v>398</v>
      </c>
      <c r="C8" s="348" t="s">
        <v>482</v>
      </c>
      <c r="D8" s="348" t="s">
        <v>399</v>
      </c>
      <c r="E8" s="348" t="s">
        <v>483</v>
      </c>
      <c r="F8" s="348" t="s">
        <v>400</v>
      </c>
      <c r="G8" s="348" t="s">
        <v>401</v>
      </c>
      <c r="H8" s="348" t="s">
        <v>484</v>
      </c>
    </row>
    <row r="9" spans="1:8" ht="15.75" thickBot="1" x14ac:dyDescent="0.3">
      <c r="A9" s="349"/>
      <c r="B9" s="200" t="s">
        <v>402</v>
      </c>
      <c r="C9" s="349"/>
      <c r="D9" s="349"/>
      <c r="E9" s="349"/>
      <c r="F9" s="349"/>
      <c r="G9" s="349"/>
      <c r="H9" s="349"/>
    </row>
    <row r="10" spans="1:8" ht="15.75" thickBot="1" x14ac:dyDescent="0.3">
      <c r="A10" s="348" t="s">
        <v>383</v>
      </c>
      <c r="B10" s="201" t="s">
        <v>413</v>
      </c>
      <c r="C10" s="201" t="s">
        <v>403</v>
      </c>
      <c r="D10" s="201" t="s">
        <v>414</v>
      </c>
      <c r="E10" s="201" t="s">
        <v>499</v>
      </c>
      <c r="F10" s="201" t="s">
        <v>500</v>
      </c>
      <c r="G10" s="201" t="s">
        <v>403</v>
      </c>
      <c r="H10" s="201" t="s">
        <v>403</v>
      </c>
    </row>
    <row r="11" spans="1:8" ht="15.75" thickBot="1" x14ac:dyDescent="0.3">
      <c r="A11" s="349"/>
      <c r="B11" s="201"/>
      <c r="C11" s="201" t="s">
        <v>415</v>
      </c>
      <c r="D11" s="201" t="s">
        <v>404</v>
      </c>
      <c r="E11" s="201" t="s">
        <v>404</v>
      </c>
      <c r="F11" s="201" t="s">
        <v>404</v>
      </c>
      <c r="G11" s="201" t="s">
        <v>404</v>
      </c>
      <c r="H11" s="201" t="s">
        <v>404</v>
      </c>
    </row>
    <row r="12" spans="1:8" ht="15.75" thickBot="1" x14ac:dyDescent="0.3">
      <c r="A12" s="348" t="s">
        <v>384</v>
      </c>
      <c r="B12" s="202" t="s">
        <v>422</v>
      </c>
      <c r="C12" s="201" t="s">
        <v>403</v>
      </c>
      <c r="D12" s="201" t="s">
        <v>485</v>
      </c>
      <c r="E12" s="201" t="s">
        <v>485</v>
      </c>
      <c r="F12" s="201" t="s">
        <v>486</v>
      </c>
      <c r="G12" s="201" t="s">
        <v>403</v>
      </c>
      <c r="H12" s="201" t="s">
        <v>403</v>
      </c>
    </row>
    <row r="13" spans="1:8" ht="15.75" thickBot="1" x14ac:dyDescent="0.3">
      <c r="A13" s="349"/>
      <c r="B13" s="201"/>
      <c r="C13" s="201" t="s">
        <v>423</v>
      </c>
      <c r="D13" s="201" t="s">
        <v>404</v>
      </c>
      <c r="E13" s="201" t="s">
        <v>404</v>
      </c>
      <c r="F13" s="201" t="s">
        <v>404</v>
      </c>
      <c r="G13" s="201" t="s">
        <v>404</v>
      </c>
      <c r="H13" s="201" t="s">
        <v>404</v>
      </c>
    </row>
    <row r="14" spans="1:8" ht="15.75" thickBot="1" x14ac:dyDescent="0.3">
      <c r="A14" s="348" t="s">
        <v>385</v>
      </c>
      <c r="B14" s="202"/>
      <c r="C14" s="201" t="s">
        <v>403</v>
      </c>
      <c r="D14" s="201" t="s">
        <v>403</v>
      </c>
      <c r="E14" s="201" t="s">
        <v>403</v>
      </c>
      <c r="F14" s="201" t="s">
        <v>403</v>
      </c>
      <c r="G14" s="201" t="s">
        <v>403</v>
      </c>
      <c r="H14" s="201" t="s">
        <v>403</v>
      </c>
    </row>
    <row r="15" spans="1:8" ht="15.75" thickBot="1" x14ac:dyDescent="0.3">
      <c r="A15" s="349"/>
      <c r="B15" s="201"/>
      <c r="C15" s="201" t="s">
        <v>404</v>
      </c>
      <c r="D15" s="201" t="s">
        <v>404</v>
      </c>
      <c r="E15" s="201" t="s">
        <v>404</v>
      </c>
      <c r="F15" s="201" t="s">
        <v>404</v>
      </c>
      <c r="G15" s="201" t="s">
        <v>404</v>
      </c>
      <c r="H15" s="201" t="s">
        <v>404</v>
      </c>
    </row>
    <row r="16" spans="1:8" ht="15.75" thickBot="1" x14ac:dyDescent="0.3">
      <c r="A16" s="348" t="s">
        <v>406</v>
      </c>
      <c r="B16" s="202"/>
      <c r="C16" s="201" t="s">
        <v>403</v>
      </c>
      <c r="D16" s="201" t="s">
        <v>403</v>
      </c>
      <c r="E16" s="201" t="s">
        <v>403</v>
      </c>
      <c r="F16" s="201" t="s">
        <v>403</v>
      </c>
      <c r="G16" s="201" t="s">
        <v>403</v>
      </c>
      <c r="H16" s="201" t="s">
        <v>403</v>
      </c>
    </row>
    <row r="17" spans="1:8" ht="15.75" thickBot="1" x14ac:dyDescent="0.3">
      <c r="A17" s="349"/>
      <c r="B17" s="201" t="s">
        <v>405</v>
      </c>
      <c r="C17" s="201" t="s">
        <v>404</v>
      </c>
      <c r="D17" s="201" t="s">
        <v>404</v>
      </c>
      <c r="E17" s="201" t="s">
        <v>404</v>
      </c>
      <c r="F17" s="201" t="s">
        <v>404</v>
      </c>
      <c r="G17" s="201" t="s">
        <v>404</v>
      </c>
      <c r="H17" s="201" t="s">
        <v>404</v>
      </c>
    </row>
    <row r="18" spans="1:8" ht="15.75" thickBot="1" x14ac:dyDescent="0.3">
      <c r="A18" s="348" t="s">
        <v>407</v>
      </c>
      <c r="B18" s="201" t="s">
        <v>405</v>
      </c>
      <c r="C18" s="201" t="s">
        <v>403</v>
      </c>
      <c r="D18" s="201" t="s">
        <v>403</v>
      </c>
      <c r="E18" s="201" t="s">
        <v>403</v>
      </c>
      <c r="F18" s="201" t="s">
        <v>403</v>
      </c>
      <c r="G18" s="201" t="s">
        <v>403</v>
      </c>
      <c r="H18" s="201" t="s">
        <v>403</v>
      </c>
    </row>
    <row r="19" spans="1:8" ht="15.75" thickBot="1" x14ac:dyDescent="0.3">
      <c r="A19" s="349"/>
      <c r="B19" s="201" t="s">
        <v>405</v>
      </c>
      <c r="C19" s="201" t="s">
        <v>404</v>
      </c>
      <c r="D19" s="201" t="s">
        <v>404</v>
      </c>
      <c r="E19" s="201" t="s">
        <v>404</v>
      </c>
      <c r="F19" s="201" t="s">
        <v>404</v>
      </c>
      <c r="G19" s="201" t="s">
        <v>404</v>
      </c>
      <c r="H19" s="201" t="s">
        <v>404</v>
      </c>
    </row>
    <row r="20" spans="1:8" ht="15.75" thickBot="1" x14ac:dyDescent="0.3">
      <c r="A20" s="348" t="s">
        <v>408</v>
      </c>
      <c r="B20" s="201" t="s">
        <v>405</v>
      </c>
      <c r="C20" s="201" t="s">
        <v>403</v>
      </c>
      <c r="D20" s="201" t="s">
        <v>403</v>
      </c>
      <c r="E20" s="201" t="s">
        <v>403</v>
      </c>
      <c r="F20" s="201" t="s">
        <v>403</v>
      </c>
      <c r="G20" s="201" t="s">
        <v>403</v>
      </c>
      <c r="H20" s="201" t="s">
        <v>403</v>
      </c>
    </row>
    <row r="21" spans="1:8" ht="15.75" thickBot="1" x14ac:dyDescent="0.3">
      <c r="A21" s="349"/>
      <c r="B21" s="201" t="s">
        <v>405</v>
      </c>
      <c r="C21" s="201" t="s">
        <v>404</v>
      </c>
      <c r="D21" s="201" t="s">
        <v>404</v>
      </c>
      <c r="E21" s="201" t="s">
        <v>404</v>
      </c>
      <c r="F21" s="201" t="s">
        <v>404</v>
      </c>
      <c r="G21" s="201" t="s">
        <v>404</v>
      </c>
      <c r="H21" s="201" t="s">
        <v>404</v>
      </c>
    </row>
    <row r="22" spans="1:8" ht="15.75" thickBot="1" x14ac:dyDescent="0.3">
      <c r="A22" s="348" t="s">
        <v>409</v>
      </c>
      <c r="B22" s="201" t="s">
        <v>405</v>
      </c>
      <c r="C22" s="201" t="s">
        <v>403</v>
      </c>
      <c r="D22" s="201" t="s">
        <v>403</v>
      </c>
      <c r="E22" s="201" t="s">
        <v>403</v>
      </c>
      <c r="F22" s="201" t="s">
        <v>403</v>
      </c>
      <c r="G22" s="201" t="s">
        <v>403</v>
      </c>
      <c r="H22" s="201" t="s">
        <v>403</v>
      </c>
    </row>
    <row r="23" spans="1:8" ht="15.75" thickBot="1" x14ac:dyDescent="0.3">
      <c r="A23" s="349"/>
      <c r="B23" s="201" t="s">
        <v>405</v>
      </c>
      <c r="C23" s="201" t="s">
        <v>404</v>
      </c>
      <c r="D23" s="201" t="s">
        <v>404</v>
      </c>
      <c r="E23" s="201" t="s">
        <v>404</v>
      </c>
      <c r="F23" s="201" t="s">
        <v>404</v>
      </c>
      <c r="G23" s="201" t="s">
        <v>404</v>
      </c>
      <c r="H23" s="201" t="s">
        <v>404</v>
      </c>
    </row>
    <row r="24" spans="1:8" ht="15.75" thickBot="1" x14ac:dyDescent="0.3">
      <c r="A24" s="348" t="s">
        <v>410</v>
      </c>
      <c r="B24" s="201" t="s">
        <v>405</v>
      </c>
      <c r="C24" s="201" t="s">
        <v>403</v>
      </c>
      <c r="D24" s="201" t="s">
        <v>403</v>
      </c>
      <c r="E24" s="201" t="s">
        <v>403</v>
      </c>
      <c r="F24" s="201" t="s">
        <v>403</v>
      </c>
      <c r="G24" s="201" t="s">
        <v>403</v>
      </c>
      <c r="H24" s="201" t="s">
        <v>403</v>
      </c>
    </row>
    <row r="25" spans="1:8" ht="15.75" thickBot="1" x14ac:dyDescent="0.3">
      <c r="A25" s="349"/>
      <c r="B25" s="201" t="s">
        <v>405</v>
      </c>
      <c r="C25" s="201" t="s">
        <v>404</v>
      </c>
      <c r="D25" s="201" t="s">
        <v>404</v>
      </c>
      <c r="E25" s="201" t="s">
        <v>404</v>
      </c>
      <c r="F25" s="201" t="s">
        <v>404</v>
      </c>
      <c r="G25" s="201" t="s">
        <v>404</v>
      </c>
      <c r="H25" s="201" t="s">
        <v>404</v>
      </c>
    </row>
    <row r="26" spans="1:8" ht="15.75" thickBot="1" x14ac:dyDescent="0.3">
      <c r="A26" s="348" t="s">
        <v>411</v>
      </c>
      <c r="B26" s="201" t="s">
        <v>405</v>
      </c>
      <c r="C26" s="201" t="s">
        <v>403</v>
      </c>
      <c r="D26" s="201" t="s">
        <v>403</v>
      </c>
      <c r="E26" s="201" t="s">
        <v>403</v>
      </c>
      <c r="F26" s="201" t="s">
        <v>403</v>
      </c>
      <c r="G26" s="201" t="s">
        <v>403</v>
      </c>
      <c r="H26" s="201" t="s">
        <v>403</v>
      </c>
    </row>
    <row r="27" spans="1:8" ht="15.75" thickBot="1" x14ac:dyDescent="0.3">
      <c r="A27" s="349"/>
      <c r="B27" s="201" t="s">
        <v>405</v>
      </c>
      <c r="C27" s="201" t="s">
        <v>404</v>
      </c>
      <c r="D27" s="201" t="s">
        <v>404</v>
      </c>
      <c r="E27" s="201" t="s">
        <v>404</v>
      </c>
      <c r="F27" s="201" t="s">
        <v>404</v>
      </c>
      <c r="G27" s="201" t="s">
        <v>404</v>
      </c>
      <c r="H27" s="201" t="s">
        <v>404</v>
      </c>
    </row>
    <row r="28" spans="1:8" ht="15.75" thickBot="1" x14ac:dyDescent="0.3">
      <c r="A28" s="348" t="s">
        <v>412</v>
      </c>
      <c r="B28" s="201" t="s">
        <v>405</v>
      </c>
      <c r="C28" s="201" t="s">
        <v>403</v>
      </c>
      <c r="D28" s="201" t="s">
        <v>403</v>
      </c>
      <c r="E28" s="201" t="s">
        <v>403</v>
      </c>
      <c r="F28" s="201" t="s">
        <v>403</v>
      </c>
      <c r="G28" s="201" t="s">
        <v>403</v>
      </c>
      <c r="H28" s="201" t="s">
        <v>403</v>
      </c>
    </row>
    <row r="29" spans="1:8" ht="15.75" thickBot="1" x14ac:dyDescent="0.3">
      <c r="A29" s="349"/>
      <c r="B29" s="201" t="s">
        <v>405</v>
      </c>
      <c r="C29" s="201" t="s">
        <v>404</v>
      </c>
      <c r="D29" s="201" t="s">
        <v>404</v>
      </c>
      <c r="E29" s="201" t="s">
        <v>404</v>
      </c>
      <c r="F29" s="201" t="s">
        <v>404</v>
      </c>
      <c r="G29" s="201" t="s">
        <v>404</v>
      </c>
      <c r="H29" s="201" t="s">
        <v>404</v>
      </c>
    </row>
  </sheetData>
  <mergeCells count="22">
    <mergeCell ref="A1:H1"/>
    <mergeCell ref="A20:A21"/>
    <mergeCell ref="A22:A23"/>
    <mergeCell ref="A24:A25"/>
    <mergeCell ref="A26:A27"/>
    <mergeCell ref="A16:A17"/>
    <mergeCell ref="A28:A29"/>
    <mergeCell ref="A18:A19"/>
    <mergeCell ref="A2:H2"/>
    <mergeCell ref="A3:H3"/>
    <mergeCell ref="A5:H5"/>
    <mergeCell ref="A7:A9"/>
    <mergeCell ref="C7:H7"/>
    <mergeCell ref="C8:C9"/>
    <mergeCell ref="D8:D9"/>
    <mergeCell ref="E8:E9"/>
    <mergeCell ref="F8:F9"/>
    <mergeCell ref="G8:G9"/>
    <mergeCell ref="H8:H9"/>
    <mergeCell ref="A10:A11"/>
    <mergeCell ref="A12:A13"/>
    <mergeCell ref="A14:A1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view="pageLayout" zoomScaleNormal="100" workbookViewId="0">
      <selection activeCell="B13" sqref="B13"/>
    </sheetView>
  </sheetViews>
  <sheetFormatPr defaultRowHeight="15" x14ac:dyDescent="0.25"/>
  <cols>
    <col min="2" max="2" width="34.7109375" customWidth="1"/>
    <col min="3" max="3" width="15.42578125" customWidth="1"/>
    <col min="4" max="4" width="13.85546875" customWidth="1"/>
    <col min="5" max="5" width="15.28515625" customWidth="1"/>
  </cols>
  <sheetData>
    <row r="3" spans="1:5" ht="28.5" customHeight="1" x14ac:dyDescent="0.25">
      <c r="A3" s="355" t="s">
        <v>489</v>
      </c>
      <c r="B3" s="355"/>
      <c r="C3" s="355"/>
      <c r="D3" s="355"/>
      <c r="E3" s="355"/>
    </row>
    <row r="5" spans="1:5" ht="15.75" thickBot="1" x14ac:dyDescent="0.3"/>
    <row r="6" spans="1:5" ht="43.5" thickBot="1" x14ac:dyDescent="0.3">
      <c r="A6" s="209" t="s">
        <v>381</v>
      </c>
      <c r="B6" s="210" t="s">
        <v>349</v>
      </c>
      <c r="C6" s="211" t="s">
        <v>336</v>
      </c>
      <c r="D6" s="211" t="s">
        <v>330</v>
      </c>
      <c r="E6" s="212" t="s">
        <v>425</v>
      </c>
    </row>
    <row r="7" spans="1:5" ht="30" x14ac:dyDescent="0.25">
      <c r="A7" s="213" t="s">
        <v>383</v>
      </c>
      <c r="B7" s="214" t="s">
        <v>490</v>
      </c>
      <c r="C7" s="215">
        <f>SUM(C8:C9)</f>
        <v>19161</v>
      </c>
      <c r="D7" s="216">
        <f>SUM(D8:D9)</f>
        <v>51</v>
      </c>
      <c r="E7" s="215">
        <f t="shared" ref="E7:E14" si="0">SUM(C7:D7)</f>
        <v>19212</v>
      </c>
    </row>
    <row r="8" spans="1:5" x14ac:dyDescent="0.25">
      <c r="A8" s="217" t="s">
        <v>384</v>
      </c>
      <c r="B8" s="218" t="s">
        <v>426</v>
      </c>
      <c r="C8" s="219">
        <v>18990</v>
      </c>
      <c r="D8" s="220">
        <v>5</v>
      </c>
      <c r="E8" s="221">
        <f t="shared" si="0"/>
        <v>18995</v>
      </c>
    </row>
    <row r="9" spans="1:5" ht="15.75" thickBot="1" x14ac:dyDescent="0.3">
      <c r="A9" s="217" t="s">
        <v>385</v>
      </c>
      <c r="B9" s="218" t="s">
        <v>427</v>
      </c>
      <c r="C9" s="219">
        <v>171</v>
      </c>
      <c r="D9" s="222">
        <v>46</v>
      </c>
      <c r="E9" s="221">
        <f t="shared" si="0"/>
        <v>217</v>
      </c>
    </row>
    <row r="10" spans="1:5" x14ac:dyDescent="0.25">
      <c r="A10" s="217" t="s">
        <v>406</v>
      </c>
      <c r="B10" s="223" t="s">
        <v>428</v>
      </c>
      <c r="C10" s="219">
        <v>128914</v>
      </c>
      <c r="D10" s="220">
        <v>557</v>
      </c>
      <c r="E10" s="221">
        <f t="shared" si="0"/>
        <v>129471</v>
      </c>
    </row>
    <row r="11" spans="1:5" ht="15.75" thickBot="1" x14ac:dyDescent="0.3">
      <c r="A11" s="224" t="s">
        <v>407</v>
      </c>
      <c r="B11" s="225" t="s">
        <v>429</v>
      </c>
      <c r="C11" s="226">
        <v>101864</v>
      </c>
      <c r="D11" s="220">
        <v>520</v>
      </c>
      <c r="E11" s="227">
        <f t="shared" si="0"/>
        <v>102384</v>
      </c>
    </row>
    <row r="12" spans="1:5" ht="30" x14ac:dyDescent="0.25">
      <c r="A12" s="228" t="s">
        <v>408</v>
      </c>
      <c r="B12" s="229" t="s">
        <v>491</v>
      </c>
      <c r="C12" s="215">
        <f>C7+C10-C11</f>
        <v>46211</v>
      </c>
      <c r="D12" s="230">
        <f>D7+D10-D11</f>
        <v>88</v>
      </c>
      <c r="E12" s="215">
        <f t="shared" si="0"/>
        <v>46299</v>
      </c>
    </row>
    <row r="13" spans="1:5" x14ac:dyDescent="0.25">
      <c r="A13" s="217" t="s">
        <v>409</v>
      </c>
      <c r="B13" s="218" t="s">
        <v>426</v>
      </c>
      <c r="C13" s="219">
        <v>46013</v>
      </c>
      <c r="D13" s="220">
        <v>42</v>
      </c>
      <c r="E13" s="221">
        <f t="shared" si="0"/>
        <v>46055</v>
      </c>
    </row>
    <row r="14" spans="1:5" ht="15.75" thickBot="1" x14ac:dyDescent="0.3">
      <c r="A14" s="231" t="s">
        <v>410</v>
      </c>
      <c r="B14" s="232" t="s">
        <v>430</v>
      </c>
      <c r="C14" s="226">
        <v>198</v>
      </c>
      <c r="D14" s="222">
        <v>46</v>
      </c>
      <c r="E14" s="227">
        <f t="shared" si="0"/>
        <v>244</v>
      </c>
    </row>
  </sheetData>
  <mergeCells count="1">
    <mergeCell ref="A3:E3"/>
  </mergeCells>
  <conditionalFormatting sqref="C12:D12">
    <cfRule type="cellIs" dxfId="0" priority="1" stopIfTrue="1" operator="notEqual">
      <formula>SUM(C13:C14)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                                                                                                          14.melléklet   /2019.(V.  ).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workbookViewId="0">
      <selection activeCell="C2" sqref="C2"/>
    </sheetView>
  </sheetViews>
  <sheetFormatPr defaultRowHeight="15" x14ac:dyDescent="0.25"/>
  <cols>
    <col min="1" max="1" width="8.7109375" customWidth="1"/>
    <col min="2" max="2" width="44.42578125" customWidth="1"/>
    <col min="3" max="3" width="17" customWidth="1"/>
    <col min="4" max="4" width="17.140625" customWidth="1"/>
  </cols>
  <sheetData>
    <row r="1" spans="1:4" x14ac:dyDescent="0.25">
      <c r="B1" s="300" t="s">
        <v>772</v>
      </c>
      <c r="C1" s="300"/>
      <c r="D1" s="300"/>
    </row>
    <row r="2" spans="1:4" ht="15.75" x14ac:dyDescent="0.25">
      <c r="A2" s="282"/>
    </row>
    <row r="3" spans="1:4" ht="15.75" x14ac:dyDescent="0.25">
      <c r="A3" s="282" t="s">
        <v>666</v>
      </c>
    </row>
    <row r="4" spans="1:4" ht="16.5" thickBot="1" x14ac:dyDescent="0.3">
      <c r="A4" s="290" t="s">
        <v>749</v>
      </c>
      <c r="B4" s="291"/>
    </row>
    <row r="5" spans="1:4" ht="31.5" x14ac:dyDescent="0.25">
      <c r="A5" s="283" t="s">
        <v>349</v>
      </c>
      <c r="B5" s="356"/>
      <c r="C5" s="358" t="s">
        <v>667</v>
      </c>
      <c r="D5" s="358" t="s">
        <v>668</v>
      </c>
    </row>
    <row r="6" spans="1:4" ht="32.25" thickBot="1" x14ac:dyDescent="0.3">
      <c r="A6" s="284" t="s">
        <v>263</v>
      </c>
      <c r="B6" s="357"/>
      <c r="C6" s="359"/>
      <c r="D6" s="359"/>
    </row>
    <row r="7" spans="1:4" ht="16.5" thickBot="1" x14ac:dyDescent="0.3">
      <c r="A7" s="285" t="s">
        <v>669</v>
      </c>
      <c r="B7" s="286" t="s">
        <v>670</v>
      </c>
      <c r="C7" s="287" t="s">
        <v>750</v>
      </c>
      <c r="D7" s="287" t="s">
        <v>722</v>
      </c>
    </row>
    <row r="8" spans="1:4" ht="16.5" thickBot="1" x14ac:dyDescent="0.3">
      <c r="A8" s="285" t="s">
        <v>671</v>
      </c>
      <c r="B8" s="286" t="s">
        <v>672</v>
      </c>
      <c r="C8" s="287" t="s">
        <v>751</v>
      </c>
      <c r="D8" s="287" t="s">
        <v>723</v>
      </c>
    </row>
    <row r="9" spans="1:4" ht="16.5" thickBot="1" x14ac:dyDescent="0.3">
      <c r="A9" s="285" t="s">
        <v>673</v>
      </c>
      <c r="B9" s="286" t="s">
        <v>674</v>
      </c>
      <c r="C9" s="287" t="s">
        <v>752</v>
      </c>
      <c r="D9" s="287" t="s">
        <v>724</v>
      </c>
    </row>
    <row r="10" spans="1:4" ht="16.5" thickBot="1" x14ac:dyDescent="0.3">
      <c r="A10" s="285" t="s">
        <v>383</v>
      </c>
      <c r="B10" s="286" t="s">
        <v>675</v>
      </c>
      <c r="C10" s="287" t="s">
        <v>753</v>
      </c>
      <c r="D10" s="287" t="s">
        <v>725</v>
      </c>
    </row>
    <row r="11" spans="1:4" ht="16.5" thickBot="1" x14ac:dyDescent="0.3">
      <c r="A11" s="285" t="s">
        <v>384</v>
      </c>
      <c r="B11" s="286" t="s">
        <v>676</v>
      </c>
      <c r="C11" s="287" t="s">
        <v>754</v>
      </c>
      <c r="D11" s="287" t="s">
        <v>726</v>
      </c>
    </row>
    <row r="12" spans="1:4" ht="16.5" thickBot="1" x14ac:dyDescent="0.3">
      <c r="A12" s="285" t="s">
        <v>385</v>
      </c>
      <c r="B12" s="286" t="s">
        <v>677</v>
      </c>
      <c r="C12" s="287" t="s">
        <v>727</v>
      </c>
      <c r="D12" s="287" t="s">
        <v>727</v>
      </c>
    </row>
    <row r="13" spans="1:4" ht="16.5" thickBot="1" x14ac:dyDescent="0.3">
      <c r="A13" s="285" t="s">
        <v>678</v>
      </c>
      <c r="B13" s="286" t="s">
        <v>679</v>
      </c>
      <c r="C13" s="287" t="s">
        <v>728</v>
      </c>
      <c r="D13" s="287" t="s">
        <v>728</v>
      </c>
    </row>
    <row r="14" spans="1:4" ht="16.5" thickBot="1" x14ac:dyDescent="0.3">
      <c r="A14" s="285" t="s">
        <v>680</v>
      </c>
      <c r="B14" s="286" t="s">
        <v>681</v>
      </c>
      <c r="C14" s="287" t="s">
        <v>755</v>
      </c>
      <c r="D14" s="287" t="s">
        <v>729</v>
      </c>
    </row>
    <row r="15" spans="1:4" ht="16.5" thickBot="1" x14ac:dyDescent="0.3">
      <c r="A15" s="285" t="s">
        <v>682</v>
      </c>
      <c r="B15" s="286" t="s">
        <v>683</v>
      </c>
      <c r="C15" s="287" t="s">
        <v>755</v>
      </c>
      <c r="D15" s="287" t="s">
        <v>729</v>
      </c>
    </row>
    <row r="16" spans="1:4" ht="16.5" thickBot="1" x14ac:dyDescent="0.3">
      <c r="A16" s="285" t="s">
        <v>684</v>
      </c>
      <c r="B16" s="286" t="s">
        <v>685</v>
      </c>
      <c r="C16" s="287"/>
      <c r="D16" s="287"/>
    </row>
    <row r="17" spans="1:4" ht="16.5" thickBot="1" x14ac:dyDescent="0.3">
      <c r="A17" s="285" t="s">
        <v>686</v>
      </c>
      <c r="B17" s="286" t="s">
        <v>687</v>
      </c>
      <c r="C17" s="287" t="s">
        <v>756</v>
      </c>
      <c r="D17" s="287" t="s">
        <v>730</v>
      </c>
    </row>
    <row r="18" spans="1:4" ht="16.5" thickBot="1" x14ac:dyDescent="0.3">
      <c r="A18" s="285" t="s">
        <v>682</v>
      </c>
      <c r="B18" s="286" t="s">
        <v>688</v>
      </c>
      <c r="C18" s="287"/>
      <c r="D18" s="287"/>
    </row>
    <row r="19" spans="1:4" ht="16.5" thickBot="1" x14ac:dyDescent="0.3">
      <c r="A19" s="285" t="s">
        <v>684</v>
      </c>
      <c r="B19" s="286" t="s">
        <v>689</v>
      </c>
      <c r="C19" s="287" t="s">
        <v>757</v>
      </c>
      <c r="D19" s="287" t="s">
        <v>716</v>
      </c>
    </row>
    <row r="20" spans="1:4" ht="16.5" thickBot="1" x14ac:dyDescent="0.3">
      <c r="A20" s="285" t="s">
        <v>690</v>
      </c>
      <c r="B20" s="286" t="s">
        <v>691</v>
      </c>
      <c r="C20" s="287" t="s">
        <v>758</v>
      </c>
      <c r="D20" s="287" t="s">
        <v>731</v>
      </c>
    </row>
    <row r="21" spans="1:4" ht="16.5" thickBot="1" x14ac:dyDescent="0.3">
      <c r="A21" s="285" t="s">
        <v>692</v>
      </c>
      <c r="B21" s="286" t="s">
        <v>693</v>
      </c>
      <c r="C21" s="287"/>
      <c r="D21" s="287"/>
    </row>
    <row r="22" spans="1:4" ht="16.5" thickBot="1" x14ac:dyDescent="0.3">
      <c r="A22" s="285" t="s">
        <v>694</v>
      </c>
      <c r="B22" s="286" t="s">
        <v>695</v>
      </c>
      <c r="C22" s="287" t="s">
        <v>759</v>
      </c>
      <c r="D22" s="287" t="s">
        <v>732</v>
      </c>
    </row>
    <row r="23" spans="1:4" ht="16.5" thickBot="1" x14ac:dyDescent="0.3">
      <c r="A23" s="285" t="s">
        <v>682</v>
      </c>
      <c r="B23" s="286" t="s">
        <v>696</v>
      </c>
      <c r="C23" s="287" t="s">
        <v>760</v>
      </c>
      <c r="D23" s="287" t="s">
        <v>733</v>
      </c>
    </row>
    <row r="24" spans="1:4" ht="32.25" thickBot="1" x14ac:dyDescent="0.3">
      <c r="A24" s="285" t="s">
        <v>684</v>
      </c>
      <c r="B24" s="286" t="s">
        <v>697</v>
      </c>
      <c r="C24" s="287" t="s">
        <v>727</v>
      </c>
      <c r="D24" s="287" t="s">
        <v>734</v>
      </c>
    </row>
    <row r="25" spans="1:4" ht="16.5" thickBot="1" x14ac:dyDescent="0.3">
      <c r="A25" s="285" t="s">
        <v>678</v>
      </c>
      <c r="B25" s="286" t="s">
        <v>698</v>
      </c>
      <c r="C25" s="287" t="s">
        <v>761</v>
      </c>
      <c r="D25" s="287" t="s">
        <v>735</v>
      </c>
    </row>
    <row r="26" spans="1:4" ht="16.5" thickBot="1" x14ac:dyDescent="0.3">
      <c r="A26" s="285" t="s">
        <v>699</v>
      </c>
      <c r="B26" s="286" t="s">
        <v>700</v>
      </c>
      <c r="C26" s="287" t="s">
        <v>762</v>
      </c>
      <c r="D26" s="287" t="s">
        <v>736</v>
      </c>
    </row>
    <row r="27" spans="1:4" ht="16.5" thickBot="1" x14ac:dyDescent="0.3">
      <c r="A27" s="285" t="s">
        <v>701</v>
      </c>
      <c r="B27" s="286" t="s">
        <v>702</v>
      </c>
      <c r="C27" s="287" t="s">
        <v>405</v>
      </c>
      <c r="D27" s="287" t="s">
        <v>405</v>
      </c>
    </row>
    <row r="28" spans="1:4" ht="16.5" thickBot="1" x14ac:dyDescent="0.3">
      <c r="A28" s="285"/>
      <c r="B28" s="288" t="s">
        <v>247</v>
      </c>
      <c r="C28" s="289" t="s">
        <v>763</v>
      </c>
      <c r="D28" s="289" t="s">
        <v>737</v>
      </c>
    </row>
    <row r="29" spans="1:4" ht="32.25" thickBot="1" x14ac:dyDescent="0.3">
      <c r="A29" s="284" t="s">
        <v>246</v>
      </c>
      <c r="B29" s="286"/>
      <c r="C29" s="287"/>
      <c r="D29" s="287"/>
    </row>
    <row r="30" spans="1:4" ht="16.5" thickBot="1" x14ac:dyDescent="0.3">
      <c r="A30" s="285" t="s">
        <v>703</v>
      </c>
      <c r="B30" s="286" t="s">
        <v>704</v>
      </c>
      <c r="C30" s="287" t="s">
        <v>764</v>
      </c>
      <c r="D30" s="287" t="s">
        <v>738</v>
      </c>
    </row>
    <row r="31" spans="1:4" ht="16.5" thickBot="1" x14ac:dyDescent="0.3">
      <c r="A31" s="285" t="s">
        <v>682</v>
      </c>
      <c r="B31" s="286" t="s">
        <v>705</v>
      </c>
      <c r="C31" s="287" t="s">
        <v>739</v>
      </c>
      <c r="D31" s="287" t="s">
        <v>739</v>
      </c>
    </row>
    <row r="32" spans="1:4" ht="16.5" thickBot="1" x14ac:dyDescent="0.3">
      <c r="A32" s="285" t="s">
        <v>684</v>
      </c>
      <c r="B32" s="286" t="s">
        <v>706</v>
      </c>
      <c r="C32" s="287" t="s">
        <v>740</v>
      </c>
      <c r="D32" s="287" t="s">
        <v>740</v>
      </c>
    </row>
    <row r="33" spans="1:4" ht="16.5" thickBot="1" x14ac:dyDescent="0.3">
      <c r="A33" s="285" t="s">
        <v>678</v>
      </c>
      <c r="B33" s="286" t="s">
        <v>707</v>
      </c>
      <c r="C33" s="287" t="s">
        <v>741</v>
      </c>
      <c r="D33" s="287" t="s">
        <v>741</v>
      </c>
    </row>
    <row r="34" spans="1:4" ht="16.5" thickBot="1" x14ac:dyDescent="0.3">
      <c r="A34" s="285" t="s">
        <v>708</v>
      </c>
      <c r="B34" s="286" t="s">
        <v>709</v>
      </c>
      <c r="C34" s="287" t="s">
        <v>765</v>
      </c>
      <c r="D34" s="287" t="s">
        <v>742</v>
      </c>
    </row>
    <row r="35" spans="1:4" ht="16.5" thickBot="1" x14ac:dyDescent="0.3">
      <c r="A35" s="285" t="s">
        <v>692</v>
      </c>
      <c r="B35" s="286" t="s">
        <v>710</v>
      </c>
      <c r="C35" s="287" t="s">
        <v>405</v>
      </c>
      <c r="D35" s="287" t="s">
        <v>405</v>
      </c>
    </row>
    <row r="36" spans="1:4" ht="16.5" thickBot="1" x14ac:dyDescent="0.3">
      <c r="A36" s="285" t="s">
        <v>711</v>
      </c>
      <c r="B36" s="286" t="s">
        <v>712</v>
      </c>
      <c r="C36" s="287" t="s">
        <v>766</v>
      </c>
      <c r="D36" s="287" t="s">
        <v>743</v>
      </c>
    </row>
    <row r="37" spans="1:4" ht="16.5" thickBot="1" x14ac:dyDescent="0.3">
      <c r="A37" s="285" t="s">
        <v>713</v>
      </c>
      <c r="B37" s="286" t="s">
        <v>714</v>
      </c>
      <c r="C37" s="287" t="s">
        <v>767</v>
      </c>
      <c r="D37" s="287" t="s">
        <v>744</v>
      </c>
    </row>
    <row r="38" spans="1:4" ht="16.5" thickBot="1" x14ac:dyDescent="0.3">
      <c r="A38" s="285" t="s">
        <v>682</v>
      </c>
      <c r="B38" s="286" t="s">
        <v>715</v>
      </c>
      <c r="C38" s="287" t="s">
        <v>768</v>
      </c>
      <c r="D38" s="287" t="s">
        <v>745</v>
      </c>
    </row>
    <row r="39" spans="1:4" ht="32.25" thickBot="1" x14ac:dyDescent="0.3">
      <c r="A39" s="285" t="s">
        <v>684</v>
      </c>
      <c r="B39" s="286" t="s">
        <v>717</v>
      </c>
      <c r="C39" s="287" t="s">
        <v>769</v>
      </c>
      <c r="D39" s="287" t="s">
        <v>746</v>
      </c>
    </row>
    <row r="40" spans="1:4" ht="16.5" thickBot="1" x14ac:dyDescent="0.3">
      <c r="A40" s="285" t="s">
        <v>678</v>
      </c>
      <c r="B40" s="286" t="s">
        <v>718</v>
      </c>
      <c r="C40" s="287" t="s">
        <v>770</v>
      </c>
      <c r="D40" s="287" t="s">
        <v>747</v>
      </c>
    </row>
    <row r="41" spans="1:4" ht="16.5" thickBot="1" x14ac:dyDescent="0.3">
      <c r="A41" s="285" t="s">
        <v>671</v>
      </c>
      <c r="B41" s="286" t="s">
        <v>719</v>
      </c>
      <c r="C41" s="287" t="s">
        <v>405</v>
      </c>
      <c r="D41" s="287" t="s">
        <v>405</v>
      </c>
    </row>
    <row r="42" spans="1:4" ht="16.5" thickBot="1" x14ac:dyDescent="0.3">
      <c r="A42" s="285" t="s">
        <v>720</v>
      </c>
      <c r="B42" s="286" t="s">
        <v>721</v>
      </c>
      <c r="C42" s="287" t="s">
        <v>771</v>
      </c>
      <c r="D42" s="287" t="s">
        <v>748</v>
      </c>
    </row>
    <row r="43" spans="1:4" ht="16.5" thickBot="1" x14ac:dyDescent="0.3">
      <c r="A43" s="285"/>
      <c r="B43" s="288" t="s">
        <v>236</v>
      </c>
      <c r="C43" s="289" t="s">
        <v>763</v>
      </c>
      <c r="D43" s="289" t="s">
        <v>737</v>
      </c>
    </row>
  </sheetData>
  <mergeCells count="4">
    <mergeCell ref="B5:B6"/>
    <mergeCell ref="C5:C6"/>
    <mergeCell ref="D5:D6"/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5"/>
  <sheetViews>
    <sheetView view="pageLayout" topLeftCell="A25" zoomScaleNormal="100" workbookViewId="0">
      <selection activeCell="G56" sqref="G56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  <col min="8" max="8" width="10.140625" bestFit="1" customWidth="1"/>
  </cols>
  <sheetData>
    <row r="1" spans="1:8" ht="18.75" x14ac:dyDescent="0.3">
      <c r="A1" s="292" t="s">
        <v>330</v>
      </c>
      <c r="B1" s="292"/>
      <c r="C1" s="292"/>
      <c r="D1" s="292"/>
      <c r="E1" s="292"/>
      <c r="F1" s="292"/>
    </row>
    <row r="2" spans="1:8" ht="18.75" x14ac:dyDescent="0.3">
      <c r="A2" s="292" t="s">
        <v>472</v>
      </c>
      <c r="B2" s="292"/>
      <c r="C2" s="292"/>
      <c r="D2" s="292"/>
      <c r="E2" s="292"/>
      <c r="F2" s="292"/>
    </row>
    <row r="3" spans="1:8" ht="15.75" thickBot="1" x14ac:dyDescent="0.3">
      <c r="E3" s="300" t="s">
        <v>160</v>
      </c>
      <c r="F3" s="300"/>
      <c r="H3" s="113"/>
    </row>
    <row r="4" spans="1:8" ht="13.5" customHeight="1" thickBot="1" x14ac:dyDescent="0.3">
      <c r="A4" s="294" t="s">
        <v>0</v>
      </c>
      <c r="B4" s="296" t="s">
        <v>1</v>
      </c>
      <c r="C4" s="298" t="s">
        <v>473</v>
      </c>
      <c r="D4" s="298"/>
      <c r="E4" s="298"/>
      <c r="F4" s="301"/>
      <c r="G4" s="102" t="s">
        <v>169</v>
      </c>
      <c r="H4" s="102" t="s">
        <v>170</v>
      </c>
    </row>
    <row r="5" spans="1:8" ht="32.25" customHeight="1" x14ac:dyDescent="0.25">
      <c r="A5" s="295"/>
      <c r="B5" s="297"/>
      <c r="C5" s="28" t="s">
        <v>2</v>
      </c>
      <c r="D5" s="28" t="s">
        <v>3</v>
      </c>
      <c r="E5" s="28" t="s">
        <v>4</v>
      </c>
      <c r="F5" s="46" t="s">
        <v>5</v>
      </c>
      <c r="G5" s="114" t="s">
        <v>2</v>
      </c>
      <c r="H5" s="114" t="s">
        <v>2</v>
      </c>
    </row>
    <row r="6" spans="1:8" ht="12.75" customHeight="1" x14ac:dyDescent="0.25">
      <c r="A6" s="64" t="s">
        <v>82</v>
      </c>
      <c r="B6" s="41" t="s">
        <v>11</v>
      </c>
      <c r="C6" s="41"/>
      <c r="D6" s="41"/>
      <c r="E6" s="41"/>
      <c r="F6" s="96">
        <f>SUM(C6:E6)</f>
        <v>0</v>
      </c>
      <c r="G6" s="44"/>
      <c r="H6" s="44"/>
    </row>
    <row r="7" spans="1:8" ht="12.75" customHeight="1" x14ac:dyDescent="0.25">
      <c r="A7" s="64" t="s">
        <v>83</v>
      </c>
      <c r="B7" s="41" t="s">
        <v>8</v>
      </c>
      <c r="C7" s="41"/>
      <c r="D7" s="41"/>
      <c r="E7" s="41"/>
      <c r="F7" s="96">
        <f>SUM(C7:E7)</f>
        <v>0</v>
      </c>
      <c r="G7" s="44"/>
      <c r="H7" s="44"/>
    </row>
    <row r="8" spans="1:8" ht="22.5" customHeight="1" x14ac:dyDescent="0.25">
      <c r="A8" s="64" t="s">
        <v>84</v>
      </c>
      <c r="B8" s="41" t="s">
        <v>9</v>
      </c>
      <c r="C8" s="41"/>
      <c r="D8" s="41"/>
      <c r="E8" s="41"/>
      <c r="F8" s="96">
        <f t="shared" ref="F8:F11" si="0">SUM(C8:E8)</f>
        <v>0</v>
      </c>
      <c r="G8" s="44"/>
      <c r="H8" s="44"/>
    </row>
    <row r="9" spans="1:8" ht="12.75" customHeight="1" x14ac:dyDescent="0.25">
      <c r="A9" s="64" t="s">
        <v>85</v>
      </c>
      <c r="B9" s="41" t="s">
        <v>10</v>
      </c>
      <c r="C9" s="41"/>
      <c r="D9" s="41"/>
      <c r="E9" s="41"/>
      <c r="F9" s="96">
        <f t="shared" si="0"/>
        <v>0</v>
      </c>
      <c r="G9" s="44"/>
      <c r="H9" s="44"/>
    </row>
    <row r="10" spans="1:8" ht="12.75" customHeight="1" x14ac:dyDescent="0.25">
      <c r="A10" s="64" t="s">
        <v>7</v>
      </c>
      <c r="B10" s="41" t="s">
        <v>12</v>
      </c>
      <c r="C10" s="41"/>
      <c r="D10" s="41"/>
      <c r="E10" s="41"/>
      <c r="F10" s="96">
        <f t="shared" si="0"/>
        <v>0</v>
      </c>
      <c r="G10" s="44"/>
      <c r="H10" s="44"/>
    </row>
    <row r="11" spans="1:8" ht="12.75" customHeight="1" x14ac:dyDescent="0.25">
      <c r="A11" s="64" t="s">
        <v>86</v>
      </c>
      <c r="B11" s="41" t="s">
        <v>13</v>
      </c>
      <c r="C11" s="41"/>
      <c r="D11" s="41"/>
      <c r="E11" s="41"/>
      <c r="F11" s="96">
        <f t="shared" si="0"/>
        <v>0</v>
      </c>
      <c r="G11" s="44"/>
      <c r="H11" s="44"/>
    </row>
    <row r="12" spans="1:8" ht="12.75" customHeight="1" x14ac:dyDescent="0.25">
      <c r="A12" s="48" t="s">
        <v>161</v>
      </c>
      <c r="B12" s="42" t="s">
        <v>6</v>
      </c>
      <c r="C12" s="42">
        <f>SUM(C6,C7:C11)</f>
        <v>0</v>
      </c>
      <c r="D12" s="42">
        <f>SUM(D6:D11)</f>
        <v>0</v>
      </c>
      <c r="E12" s="42">
        <f>SUM(E6:E11)</f>
        <v>0</v>
      </c>
      <c r="F12" s="97">
        <f>SUM(F6:F11)</f>
        <v>0</v>
      </c>
      <c r="G12" s="63">
        <v>0</v>
      </c>
      <c r="H12" s="63">
        <v>0</v>
      </c>
    </row>
    <row r="13" spans="1:8" ht="24.75" customHeight="1" x14ac:dyDescent="0.25">
      <c r="A13" s="64" t="s">
        <v>87</v>
      </c>
      <c r="B13" s="41" t="s">
        <v>15</v>
      </c>
      <c r="C13" s="41"/>
      <c r="D13" s="41"/>
      <c r="E13" s="41"/>
      <c r="F13" s="96">
        <f>SUM(C13:E13)</f>
        <v>0</v>
      </c>
      <c r="G13" s="44"/>
      <c r="H13" s="44"/>
    </row>
    <row r="14" spans="1:8" ht="12.75" customHeight="1" x14ac:dyDescent="0.25">
      <c r="A14" s="64" t="s">
        <v>88</v>
      </c>
      <c r="B14" s="41" t="s">
        <v>89</v>
      </c>
      <c r="C14" s="41"/>
      <c r="D14" s="41"/>
      <c r="E14" s="41"/>
      <c r="F14" s="96">
        <f>SUM(C14:E14)</f>
        <v>0</v>
      </c>
      <c r="G14" s="44"/>
      <c r="H14" s="44"/>
    </row>
    <row r="15" spans="1:8" ht="12.75" customHeight="1" x14ac:dyDescent="0.25">
      <c r="A15" s="64" t="s">
        <v>18</v>
      </c>
      <c r="B15" s="41" t="s">
        <v>16</v>
      </c>
      <c r="C15" s="41"/>
      <c r="D15" s="41"/>
      <c r="E15" s="41"/>
      <c r="F15" s="96">
        <f>SUM(C15:E15)</f>
        <v>0</v>
      </c>
      <c r="G15" s="44"/>
      <c r="H15" s="44"/>
    </row>
    <row r="16" spans="1:8" ht="12.75" customHeight="1" x14ac:dyDescent="0.25">
      <c r="A16" s="48" t="s">
        <v>163</v>
      </c>
      <c r="B16" s="42" t="s">
        <v>14</v>
      </c>
      <c r="C16" s="42">
        <f>SUM(C13,C14,C15)</f>
        <v>0</v>
      </c>
      <c r="D16" s="42">
        <f>SUM(D13:D15)</f>
        <v>0</v>
      </c>
      <c r="E16" s="42">
        <f>SUM(E13:E15)</f>
        <v>0</v>
      </c>
      <c r="F16" s="97">
        <f>SUM(F13:F15)</f>
        <v>0</v>
      </c>
      <c r="G16" s="63">
        <v>0</v>
      </c>
      <c r="H16" s="63">
        <v>0</v>
      </c>
    </row>
    <row r="17" spans="1:8" ht="12.75" customHeight="1" x14ac:dyDescent="0.25">
      <c r="A17" s="64" t="s">
        <v>90</v>
      </c>
      <c r="B17" s="41" t="s">
        <v>91</v>
      </c>
      <c r="C17" s="41"/>
      <c r="D17" s="41"/>
      <c r="E17" s="41"/>
      <c r="F17" s="96">
        <f>SUM(C17:E17)</f>
        <v>0</v>
      </c>
      <c r="G17" s="44"/>
      <c r="H17" s="44"/>
    </row>
    <row r="18" spans="1:8" ht="12.75" customHeight="1" x14ac:dyDescent="0.25">
      <c r="A18" s="64" t="s">
        <v>92</v>
      </c>
      <c r="B18" s="41" t="s">
        <v>21</v>
      </c>
      <c r="C18" s="41"/>
      <c r="D18" s="41"/>
      <c r="E18" s="41"/>
      <c r="F18" s="96">
        <f>SUM(C18:E18)</f>
        <v>0</v>
      </c>
      <c r="G18" s="44"/>
      <c r="H18" s="44"/>
    </row>
    <row r="19" spans="1:8" ht="12.75" customHeight="1" x14ac:dyDescent="0.25">
      <c r="A19" s="64" t="s">
        <v>17</v>
      </c>
      <c r="B19" s="41" t="s">
        <v>22</v>
      </c>
      <c r="C19" s="41"/>
      <c r="D19" s="41"/>
      <c r="E19" s="41"/>
      <c r="F19" s="96">
        <f>SUM(C19:E19)</f>
        <v>0</v>
      </c>
      <c r="G19" s="44"/>
      <c r="H19" s="44"/>
    </row>
    <row r="20" spans="1:8" ht="12.75" customHeight="1" x14ac:dyDescent="0.25">
      <c r="A20" s="48" t="s">
        <v>164</v>
      </c>
      <c r="B20" s="42" t="s">
        <v>20</v>
      </c>
      <c r="C20" s="42">
        <f>SUM(C17,C18,C19)</f>
        <v>0</v>
      </c>
      <c r="D20" s="42">
        <f>SUM(D17:D19)</f>
        <v>0</v>
      </c>
      <c r="E20" s="42">
        <f>SUM(E17:E19)</f>
        <v>0</v>
      </c>
      <c r="F20" s="97">
        <f>SUM(F17:F19)</f>
        <v>0</v>
      </c>
      <c r="G20" s="63">
        <v>0</v>
      </c>
      <c r="H20" s="63">
        <v>0</v>
      </c>
    </row>
    <row r="21" spans="1:8" ht="12.75" customHeight="1" x14ac:dyDescent="0.25">
      <c r="A21" s="64" t="s">
        <v>93</v>
      </c>
      <c r="B21" s="41" t="s">
        <v>24</v>
      </c>
      <c r="C21" s="41"/>
      <c r="D21" s="41"/>
      <c r="E21" s="41"/>
      <c r="F21" s="96">
        <f>SUM(C21:E21)</f>
        <v>0</v>
      </c>
      <c r="G21" s="44"/>
      <c r="H21" s="44"/>
    </row>
    <row r="22" spans="1:8" ht="12.75" customHeight="1" x14ac:dyDescent="0.25">
      <c r="A22" s="64" t="s">
        <v>94</v>
      </c>
      <c r="B22" s="41" t="s">
        <v>25</v>
      </c>
      <c r="C22" s="41"/>
      <c r="D22" s="41"/>
      <c r="E22" s="41"/>
      <c r="F22" s="96">
        <f>SUM(C22:E22)</f>
        <v>0</v>
      </c>
      <c r="G22" s="44"/>
      <c r="H22" s="44"/>
    </row>
    <row r="23" spans="1:8" ht="12.75" customHeight="1" x14ac:dyDescent="0.25">
      <c r="A23" s="64" t="s">
        <v>95</v>
      </c>
      <c r="B23" s="41" t="s">
        <v>96</v>
      </c>
      <c r="C23" s="41"/>
      <c r="D23" s="41"/>
      <c r="E23" s="41"/>
      <c r="F23" s="96">
        <f t="shared" ref="F23:F25" si="1">SUM(C23:E23)</f>
        <v>0</v>
      </c>
      <c r="G23" s="44"/>
      <c r="H23" s="44"/>
    </row>
    <row r="24" spans="1:8" ht="12.75" customHeight="1" x14ac:dyDescent="0.25">
      <c r="A24" s="64" t="s">
        <v>19</v>
      </c>
      <c r="B24" s="41" t="s">
        <v>26</v>
      </c>
      <c r="C24" s="41"/>
      <c r="D24" s="41"/>
      <c r="E24" s="41"/>
      <c r="F24" s="96">
        <f t="shared" si="1"/>
        <v>0</v>
      </c>
      <c r="G24" s="44"/>
      <c r="H24" s="44"/>
    </row>
    <row r="25" spans="1:8" ht="12.75" customHeight="1" x14ac:dyDescent="0.25">
      <c r="A25" s="64" t="s">
        <v>97</v>
      </c>
      <c r="B25" s="41" t="s">
        <v>27</v>
      </c>
      <c r="C25" s="41"/>
      <c r="D25" s="41"/>
      <c r="E25" s="41"/>
      <c r="F25" s="96">
        <f t="shared" si="1"/>
        <v>0</v>
      </c>
      <c r="G25" s="44"/>
      <c r="H25" s="44"/>
    </row>
    <row r="26" spans="1:8" ht="12.75" customHeight="1" x14ac:dyDescent="0.25">
      <c r="A26" s="48" t="s">
        <v>150</v>
      </c>
      <c r="B26" s="42" t="s">
        <v>23</v>
      </c>
      <c r="C26" s="42">
        <f>SUM(C21:C25)</f>
        <v>0</v>
      </c>
      <c r="D26" s="42">
        <f>SUM(D21:D25)</f>
        <v>0</v>
      </c>
      <c r="E26" s="42">
        <f>SUM(E21:E25)</f>
        <v>0</v>
      </c>
      <c r="F26" s="97">
        <f>SUM(F21:F25)</f>
        <v>0</v>
      </c>
      <c r="G26" s="63">
        <v>0</v>
      </c>
      <c r="H26" s="63">
        <v>0</v>
      </c>
    </row>
    <row r="27" spans="1:8" ht="12.75" customHeight="1" x14ac:dyDescent="0.25">
      <c r="A27" s="65" t="s">
        <v>98</v>
      </c>
      <c r="B27" s="41" t="s">
        <v>34</v>
      </c>
      <c r="C27" s="41"/>
      <c r="D27" s="41"/>
      <c r="E27" s="41"/>
      <c r="F27" s="82">
        <f>SUM(C27:E27)</f>
        <v>0</v>
      </c>
      <c r="G27" s="44"/>
      <c r="H27" s="44"/>
    </row>
    <row r="28" spans="1:8" ht="12.75" customHeight="1" x14ac:dyDescent="0.25">
      <c r="A28" s="65" t="s">
        <v>28</v>
      </c>
      <c r="B28" s="41" t="s">
        <v>35</v>
      </c>
      <c r="C28" s="41"/>
      <c r="D28" s="41"/>
      <c r="E28" s="41"/>
      <c r="F28" s="82">
        <f>SUM(C28:E28)</f>
        <v>0</v>
      </c>
      <c r="G28" s="44"/>
      <c r="H28" s="44"/>
    </row>
    <row r="29" spans="1:8" ht="12.75" customHeight="1" x14ac:dyDescent="0.25">
      <c r="A29" s="65" t="s">
        <v>99</v>
      </c>
      <c r="B29" s="41" t="s">
        <v>36</v>
      </c>
      <c r="C29" s="41"/>
      <c r="D29" s="41"/>
      <c r="E29" s="41"/>
      <c r="F29" s="82">
        <f t="shared" ref="F29:F35" si="2">SUM(C29:E29)</f>
        <v>0</v>
      </c>
      <c r="G29" s="44"/>
      <c r="H29" s="44"/>
    </row>
    <row r="30" spans="1:8" ht="12.75" customHeight="1" x14ac:dyDescent="0.25">
      <c r="A30" s="65" t="s">
        <v>29</v>
      </c>
      <c r="B30" s="41" t="s">
        <v>37</v>
      </c>
      <c r="C30" s="41"/>
      <c r="D30" s="41"/>
      <c r="E30" s="41"/>
      <c r="F30" s="82">
        <f t="shared" si="2"/>
        <v>0</v>
      </c>
      <c r="G30" s="44"/>
      <c r="H30" s="44"/>
    </row>
    <row r="31" spans="1:8" ht="12.75" customHeight="1" x14ac:dyDescent="0.25">
      <c r="A31" s="65" t="s">
        <v>30</v>
      </c>
      <c r="B31" s="41" t="s">
        <v>38</v>
      </c>
      <c r="C31" s="41"/>
      <c r="D31" s="41"/>
      <c r="E31" s="41"/>
      <c r="F31" s="82">
        <f t="shared" si="2"/>
        <v>0</v>
      </c>
      <c r="G31" s="44"/>
      <c r="H31" s="44"/>
    </row>
    <row r="32" spans="1:8" ht="12.75" customHeight="1" x14ac:dyDescent="0.25">
      <c r="A32" s="65" t="s">
        <v>100</v>
      </c>
      <c r="B32" s="41" t="s">
        <v>39</v>
      </c>
      <c r="C32" s="41"/>
      <c r="D32" s="41"/>
      <c r="E32" s="41"/>
      <c r="F32" s="82">
        <f t="shared" si="2"/>
        <v>0</v>
      </c>
      <c r="G32" s="44"/>
      <c r="H32" s="44"/>
    </row>
    <row r="33" spans="1:8" ht="12.75" customHeight="1" x14ac:dyDescent="0.25">
      <c r="A33" s="65" t="s">
        <v>101</v>
      </c>
      <c r="B33" s="41" t="s">
        <v>102</v>
      </c>
      <c r="C33" s="41"/>
      <c r="D33" s="41"/>
      <c r="E33" s="41"/>
      <c r="F33" s="82">
        <f t="shared" si="2"/>
        <v>0</v>
      </c>
      <c r="G33" s="44"/>
      <c r="H33" s="44"/>
    </row>
    <row r="34" spans="1:8" ht="12.75" customHeight="1" x14ac:dyDescent="0.25">
      <c r="A34" s="65" t="s">
        <v>31</v>
      </c>
      <c r="B34" s="41" t="s">
        <v>319</v>
      </c>
      <c r="C34" s="41"/>
      <c r="D34" s="41"/>
      <c r="E34" s="41"/>
      <c r="F34" s="82">
        <f t="shared" si="2"/>
        <v>0</v>
      </c>
      <c r="G34" s="44"/>
      <c r="H34" s="44"/>
    </row>
    <row r="35" spans="1:8" ht="12.75" customHeight="1" x14ac:dyDescent="0.25">
      <c r="A35" s="65" t="s">
        <v>32</v>
      </c>
      <c r="B35" s="41" t="s">
        <v>40</v>
      </c>
      <c r="C35" s="41"/>
      <c r="D35" s="41"/>
      <c r="E35" s="41"/>
      <c r="F35" s="82">
        <f t="shared" si="2"/>
        <v>0</v>
      </c>
      <c r="G35" s="44"/>
      <c r="H35" s="44">
        <v>3</v>
      </c>
    </row>
    <row r="36" spans="1:8" ht="12.75" customHeight="1" x14ac:dyDescent="0.25">
      <c r="A36" s="49" t="s">
        <v>151</v>
      </c>
      <c r="B36" s="42" t="s">
        <v>33</v>
      </c>
      <c r="C36" s="42">
        <f>SUM(C27:C35)</f>
        <v>0</v>
      </c>
      <c r="D36" s="42">
        <f>SUM(D27:D35)</f>
        <v>0</v>
      </c>
      <c r="E36" s="42">
        <f>SUM(E27:E35)</f>
        <v>0</v>
      </c>
      <c r="F36" s="84">
        <f>SUM(F27:F35)</f>
        <v>0</v>
      </c>
      <c r="G36" s="63">
        <v>0</v>
      </c>
      <c r="H36" s="63">
        <v>3</v>
      </c>
    </row>
    <row r="37" spans="1:8" ht="12.75" customHeight="1" x14ac:dyDescent="0.25">
      <c r="A37" s="65" t="s">
        <v>41</v>
      </c>
      <c r="B37" s="41" t="s">
        <v>103</v>
      </c>
      <c r="C37" s="41"/>
      <c r="D37" s="41"/>
      <c r="E37" s="41"/>
      <c r="F37" s="82">
        <f>SUM(C37:E37)</f>
        <v>0</v>
      </c>
      <c r="G37" s="44"/>
      <c r="H37" s="44"/>
    </row>
    <row r="38" spans="1:8" ht="12.75" customHeight="1" x14ac:dyDescent="0.25">
      <c r="A38" s="65" t="s">
        <v>42</v>
      </c>
      <c r="B38" s="41" t="s">
        <v>104</v>
      </c>
      <c r="C38" s="41"/>
      <c r="D38" s="41"/>
      <c r="E38" s="41"/>
      <c r="F38" s="82">
        <f>SUM(C38:E38)</f>
        <v>0</v>
      </c>
      <c r="G38" s="44"/>
      <c r="H38" s="44"/>
    </row>
    <row r="39" spans="1:8" ht="12.75" customHeight="1" x14ac:dyDescent="0.25">
      <c r="A39" s="65" t="s">
        <v>105</v>
      </c>
      <c r="B39" s="41" t="s">
        <v>106</v>
      </c>
      <c r="C39" s="41"/>
      <c r="D39" s="41"/>
      <c r="E39" s="41"/>
      <c r="F39" s="82">
        <f>SUM(C39:E39)</f>
        <v>0</v>
      </c>
      <c r="G39" s="44"/>
      <c r="H39" s="44"/>
    </row>
    <row r="40" spans="1:8" ht="12.75" customHeight="1" x14ac:dyDescent="0.25">
      <c r="A40" s="48" t="s">
        <v>152</v>
      </c>
      <c r="B40" s="42" t="s">
        <v>107</v>
      </c>
      <c r="C40" s="42">
        <f>SUM(C37:C39)</f>
        <v>0</v>
      </c>
      <c r="D40" s="42">
        <f>SUM(D37:D39)</f>
        <v>0</v>
      </c>
      <c r="E40" s="42">
        <f>SUM(E37:E39)</f>
        <v>0</v>
      </c>
      <c r="F40" s="97">
        <f>SUM(F37:F39)</f>
        <v>0</v>
      </c>
      <c r="G40" s="63">
        <v>0</v>
      </c>
      <c r="H40" s="63">
        <v>0</v>
      </c>
    </row>
    <row r="41" spans="1:8" ht="12.75" customHeight="1" x14ac:dyDescent="0.25">
      <c r="A41" s="64" t="s">
        <v>108</v>
      </c>
      <c r="B41" s="41" t="s">
        <v>109</v>
      </c>
      <c r="C41" s="41"/>
      <c r="D41" s="41"/>
      <c r="E41" s="41"/>
      <c r="F41" s="96">
        <f>SUM(C41:E41)</f>
        <v>0</v>
      </c>
      <c r="G41" s="44"/>
      <c r="H41" s="44"/>
    </row>
    <row r="42" spans="1:8" ht="12.75" customHeight="1" x14ac:dyDescent="0.25">
      <c r="A42" s="65" t="s">
        <v>110</v>
      </c>
      <c r="B42" s="41" t="s">
        <v>111</v>
      </c>
      <c r="C42" s="41"/>
      <c r="D42" s="41"/>
      <c r="E42" s="41"/>
      <c r="F42" s="82">
        <f>SUM(C42:E42)</f>
        <v>0</v>
      </c>
      <c r="G42" s="44"/>
      <c r="H42" s="44"/>
    </row>
    <row r="43" spans="1:8" ht="12.75" customHeight="1" x14ac:dyDescent="0.25">
      <c r="A43" s="48" t="s">
        <v>153</v>
      </c>
      <c r="B43" s="42" t="s">
        <v>112</v>
      </c>
      <c r="C43" s="42">
        <f>SUM(C41:C42)</f>
        <v>0</v>
      </c>
      <c r="D43" s="42">
        <f>SUM(D41:D42)</f>
        <v>0</v>
      </c>
      <c r="E43" s="42">
        <f>SUM(E41:E42)</f>
        <v>0</v>
      </c>
      <c r="F43" s="97">
        <f>SUM(F41:F42)</f>
        <v>0</v>
      </c>
      <c r="G43" s="63">
        <v>0</v>
      </c>
      <c r="H43" s="63">
        <v>0</v>
      </c>
    </row>
    <row r="44" spans="1:8" ht="12.75" customHeight="1" x14ac:dyDescent="0.25">
      <c r="A44" s="64" t="s">
        <v>113</v>
      </c>
      <c r="B44" s="41" t="s">
        <v>114</v>
      </c>
      <c r="C44" s="41"/>
      <c r="D44" s="41"/>
      <c r="E44" s="41"/>
      <c r="F44" s="96">
        <f>SUM(C44:E44)</f>
        <v>0</v>
      </c>
      <c r="G44" s="44"/>
      <c r="H44" s="44"/>
    </row>
    <row r="45" spans="1:8" ht="12.75" customHeight="1" x14ac:dyDescent="0.25">
      <c r="A45" s="65" t="s">
        <v>115</v>
      </c>
      <c r="B45" s="41" t="s">
        <v>116</v>
      </c>
      <c r="C45" s="41"/>
      <c r="D45" s="41"/>
      <c r="E45" s="41"/>
      <c r="F45" s="82">
        <f>SUM(C45:E45)</f>
        <v>0</v>
      </c>
      <c r="G45" s="44"/>
      <c r="H45" s="44"/>
    </row>
    <row r="46" spans="1:8" ht="12.75" customHeight="1" x14ac:dyDescent="0.25">
      <c r="A46" s="48" t="s">
        <v>154</v>
      </c>
      <c r="B46" s="42" t="s">
        <v>117</v>
      </c>
      <c r="C46" s="42">
        <f>SUM(C44:C45)</f>
        <v>0</v>
      </c>
      <c r="D46" s="42">
        <f>SUM(D44:D45)</f>
        <v>0</v>
      </c>
      <c r="E46" s="42">
        <f>SUM(E44:E45)</f>
        <v>0</v>
      </c>
      <c r="F46" s="97">
        <f>SUM(F44:F45)</f>
        <v>0</v>
      </c>
      <c r="G46" s="63">
        <v>0</v>
      </c>
      <c r="H46" s="63">
        <v>0</v>
      </c>
    </row>
    <row r="47" spans="1:8" ht="12.75" customHeight="1" x14ac:dyDescent="0.25">
      <c r="A47" s="49" t="s">
        <v>155</v>
      </c>
      <c r="B47" s="42" t="s">
        <v>118</v>
      </c>
      <c r="C47" s="42">
        <f>SUM(C46,C43,C40,C36,C26,C20,C16,C12)</f>
        <v>0</v>
      </c>
      <c r="D47" s="42">
        <f>SUM(D46,D43,D40,D36,D26,D20,D16,D12)</f>
        <v>0</v>
      </c>
      <c r="E47" s="42">
        <f>SUM(E46,E43,E40,E36,E26,E20,E16,E12)</f>
        <v>0</v>
      </c>
      <c r="F47" s="84">
        <f>SUM(F46,F43,F40,F36,F26,F20,F16,F12,)</f>
        <v>0</v>
      </c>
      <c r="G47" s="63">
        <v>0</v>
      </c>
      <c r="H47" s="63">
        <v>3</v>
      </c>
    </row>
    <row r="48" spans="1:8" ht="12.75" customHeight="1" x14ac:dyDescent="0.25">
      <c r="A48" s="66" t="s">
        <v>124</v>
      </c>
      <c r="B48" s="61" t="s">
        <v>134</v>
      </c>
      <c r="C48" s="62"/>
      <c r="D48" s="62"/>
      <c r="E48" s="62"/>
      <c r="F48" s="98">
        <f>SUM(C48:E48)</f>
        <v>0</v>
      </c>
      <c r="G48" s="44"/>
      <c r="H48" s="44"/>
    </row>
    <row r="49" spans="1:8" ht="12.75" customHeight="1" x14ac:dyDescent="0.25">
      <c r="A49" s="65" t="s">
        <v>123</v>
      </c>
      <c r="B49" s="61" t="s">
        <v>133</v>
      </c>
      <c r="C49" s="44"/>
      <c r="D49" s="44"/>
      <c r="E49" s="44"/>
      <c r="F49" s="87">
        <f>SUM(C49:E49)</f>
        <v>0</v>
      </c>
      <c r="G49" s="44"/>
      <c r="H49" s="44"/>
    </row>
    <row r="50" spans="1:8" ht="12.75" customHeight="1" x14ac:dyDescent="0.25">
      <c r="A50" s="66" t="s">
        <v>122</v>
      </c>
      <c r="B50" s="61" t="s">
        <v>132</v>
      </c>
      <c r="C50" s="44"/>
      <c r="D50" s="44"/>
      <c r="E50" s="44"/>
      <c r="F50" s="87">
        <f>SUM(C50:E50)</f>
        <v>0</v>
      </c>
      <c r="G50" s="44"/>
      <c r="H50" s="44"/>
    </row>
    <row r="51" spans="1:8" ht="12.75" customHeight="1" x14ac:dyDescent="0.25">
      <c r="A51" s="49" t="s">
        <v>156</v>
      </c>
      <c r="B51" s="32" t="s">
        <v>131</v>
      </c>
      <c r="C51" s="44">
        <f>SUM(C48:C50)</f>
        <v>0</v>
      </c>
      <c r="D51" s="44">
        <f>SUM(D48:D50)</f>
        <v>0</v>
      </c>
      <c r="E51" s="44">
        <f>SUM(E48:E50)</f>
        <v>0</v>
      </c>
      <c r="F51" s="87">
        <f>SUM(F48:F50)</f>
        <v>0</v>
      </c>
      <c r="G51" s="44">
        <v>0</v>
      </c>
      <c r="H51" s="44">
        <v>0</v>
      </c>
    </row>
    <row r="52" spans="1:8" ht="12.75" customHeight="1" x14ac:dyDescent="0.25">
      <c r="A52" s="64" t="s">
        <v>121</v>
      </c>
      <c r="B52" s="61" t="s">
        <v>130</v>
      </c>
      <c r="C52" s="44">
        <v>51</v>
      </c>
      <c r="D52" s="44"/>
      <c r="E52" s="44"/>
      <c r="F52" s="87">
        <f>SUM(C52:E52)</f>
        <v>51</v>
      </c>
      <c r="G52" s="44">
        <v>51</v>
      </c>
      <c r="H52" s="44">
        <v>51</v>
      </c>
    </row>
    <row r="53" spans="1:8" ht="12.75" customHeight="1" x14ac:dyDescent="0.25">
      <c r="A53" s="64" t="s">
        <v>120</v>
      </c>
      <c r="B53" s="61" t="s">
        <v>129</v>
      </c>
      <c r="C53" s="44"/>
      <c r="D53" s="44"/>
      <c r="E53" s="44"/>
      <c r="F53" s="87">
        <f>SUM(C53:E53)</f>
        <v>0</v>
      </c>
      <c r="G53" s="44"/>
      <c r="H53" s="44"/>
    </row>
    <row r="54" spans="1:8" ht="12.75" customHeight="1" x14ac:dyDescent="0.25">
      <c r="A54" s="48" t="s">
        <v>157</v>
      </c>
      <c r="B54" s="32" t="s">
        <v>128</v>
      </c>
      <c r="C54" s="63">
        <f>SUM(C52:C53)</f>
        <v>51</v>
      </c>
      <c r="D54" s="63">
        <f>SUM(D52:D53)</f>
        <v>0</v>
      </c>
      <c r="E54" s="63">
        <f>SUM(E52:E53)</f>
        <v>0</v>
      </c>
      <c r="F54" s="99">
        <f>SUM(F52:F53)</f>
        <v>51</v>
      </c>
      <c r="G54" s="63">
        <f>G52</f>
        <v>51</v>
      </c>
      <c r="H54" s="63">
        <f>H52</f>
        <v>51</v>
      </c>
    </row>
    <row r="55" spans="1:8" ht="12.75" customHeight="1" x14ac:dyDescent="0.25">
      <c r="A55" s="66" t="s">
        <v>119</v>
      </c>
      <c r="B55" s="61" t="s">
        <v>127</v>
      </c>
      <c r="C55" s="44">
        <v>15219</v>
      </c>
      <c r="D55" s="44"/>
      <c r="E55" s="44"/>
      <c r="F55" s="87">
        <f>SUM(C55:E55)</f>
        <v>15219</v>
      </c>
      <c r="G55" s="44">
        <v>15219</v>
      </c>
      <c r="H55" s="44">
        <v>12724</v>
      </c>
    </row>
    <row r="56" spans="1:8" ht="12.75" customHeight="1" x14ac:dyDescent="0.25">
      <c r="A56" s="49" t="s">
        <v>158</v>
      </c>
      <c r="B56" s="32" t="s">
        <v>126</v>
      </c>
      <c r="C56" s="63">
        <f>SUM(C54,C51,C55)</f>
        <v>15270</v>
      </c>
      <c r="D56" s="44">
        <f>SUM(D54)</f>
        <v>0</v>
      </c>
      <c r="E56" s="44">
        <f>SUM(E54)</f>
        <v>0</v>
      </c>
      <c r="F56" s="99">
        <f>SUM(C56:E56)</f>
        <v>15270</v>
      </c>
      <c r="G56" s="63">
        <f>G54+G55</f>
        <v>15270</v>
      </c>
      <c r="H56" s="63">
        <f>H54+H55</f>
        <v>12775</v>
      </c>
    </row>
    <row r="57" spans="1:8" ht="12.75" customHeight="1" x14ac:dyDescent="0.25">
      <c r="A57" s="55" t="s">
        <v>159</v>
      </c>
      <c r="B57" s="32" t="s">
        <v>125</v>
      </c>
      <c r="C57" s="63">
        <f>SUM(C56)</f>
        <v>15270</v>
      </c>
      <c r="D57" s="44"/>
      <c r="E57" s="44"/>
      <c r="F57" s="99">
        <f>SUM(F56)</f>
        <v>15270</v>
      </c>
      <c r="G57" s="63">
        <f>G56</f>
        <v>15270</v>
      </c>
      <c r="H57" s="63">
        <f>H56</f>
        <v>12775</v>
      </c>
    </row>
    <row r="58" spans="1:8" ht="12.75" customHeight="1" x14ac:dyDescent="0.25">
      <c r="A58" s="56"/>
      <c r="B58" s="44"/>
      <c r="C58" s="44"/>
      <c r="D58" s="44"/>
      <c r="E58" s="44"/>
      <c r="F58" s="87"/>
      <c r="G58" s="44"/>
      <c r="H58" s="44"/>
    </row>
    <row r="59" spans="1:8" ht="17.25" customHeight="1" thickBot="1" x14ac:dyDescent="0.3">
      <c r="A59" s="67" t="s">
        <v>135</v>
      </c>
      <c r="B59" s="68"/>
      <c r="C59" s="69">
        <f>SUM(C47,C57)</f>
        <v>15270</v>
      </c>
      <c r="D59" s="68">
        <f>SUM(D56,D47)</f>
        <v>0</v>
      </c>
      <c r="E59" s="68">
        <f>SUM(E56,E47)</f>
        <v>0</v>
      </c>
      <c r="F59" s="100">
        <f>SUM(F57,F47)</f>
        <v>15270</v>
      </c>
      <c r="G59" s="63">
        <f>G47+G57</f>
        <v>15270</v>
      </c>
      <c r="H59" s="63">
        <f>H47+H57</f>
        <v>12778</v>
      </c>
    </row>
    <row r="60" spans="1:8" ht="0.75" customHeight="1" x14ac:dyDescent="0.25"/>
    <row r="61" spans="1:8" x14ac:dyDescent="0.25">
      <c r="A61" s="13"/>
      <c r="B61" s="14"/>
    </row>
    <row r="62" spans="1:8" ht="1.5" customHeight="1" x14ac:dyDescent="0.25">
      <c r="A62" s="17"/>
      <c r="B62" s="14"/>
    </row>
    <row r="63" spans="1:8" hidden="1" x14ac:dyDescent="0.25">
      <c r="A63" s="15"/>
      <c r="B63" s="16"/>
    </row>
    <row r="64" spans="1:8" hidden="1" x14ac:dyDescent="0.25">
      <c r="A64" s="18"/>
      <c r="B64" s="16"/>
    </row>
    <row r="65" spans="1:26" ht="1.5" hidden="1" customHeight="1" x14ac:dyDescent="0.25">
      <c r="A65" s="24"/>
      <c r="B65" s="13"/>
      <c r="C65" s="13"/>
      <c r="D65" s="13"/>
      <c r="E65" s="1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6"/>
      <c r="R65" s="6"/>
      <c r="S65" s="6"/>
      <c r="T65" s="6"/>
      <c r="U65" s="6"/>
      <c r="V65" s="6"/>
      <c r="W65" s="6"/>
      <c r="X65" s="6"/>
      <c r="Y65" s="6"/>
      <c r="Z65" s="21"/>
    </row>
    <row r="66" spans="1:26" hidden="1" x14ac:dyDescent="0.25">
      <c r="A66" s="17"/>
      <c r="B66" s="13"/>
      <c r="C66" s="13"/>
      <c r="D66" s="13"/>
      <c r="E66" s="1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5"/>
      <c r="R66" s="5"/>
      <c r="S66" s="5"/>
      <c r="T66" s="5"/>
      <c r="U66" s="5"/>
      <c r="V66" s="5"/>
      <c r="W66" s="5"/>
      <c r="X66" s="5"/>
      <c r="Y66" s="5"/>
      <c r="Z66" s="10"/>
    </row>
    <row r="67" spans="1:26" hidden="1" x14ac:dyDescent="0.25">
      <c r="A67" s="24"/>
      <c r="B67" s="13"/>
      <c r="C67" s="13"/>
      <c r="D67" s="13"/>
      <c r="E67" s="1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6"/>
      <c r="R67" s="6"/>
      <c r="S67" s="6"/>
      <c r="T67" s="6"/>
      <c r="U67" s="6"/>
      <c r="V67" s="6"/>
      <c r="W67" s="6"/>
      <c r="X67" s="6"/>
      <c r="Y67" s="6"/>
      <c r="Z67" s="21"/>
    </row>
    <row r="68" spans="1:26" ht="5.25" hidden="1" customHeight="1" x14ac:dyDescent="0.25">
      <c r="A68" s="18"/>
      <c r="B68" s="15"/>
      <c r="C68" s="15"/>
      <c r="D68" s="15"/>
      <c r="E68" s="1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1"/>
      <c r="R68" s="11"/>
      <c r="S68" s="11"/>
      <c r="T68" s="11"/>
      <c r="U68" s="11"/>
      <c r="V68" s="11"/>
      <c r="W68" s="11"/>
      <c r="X68" s="11"/>
      <c r="Y68" s="11"/>
      <c r="Z68" s="12"/>
    </row>
    <row r="69" spans="1:26" hidden="1" x14ac:dyDescent="0.25">
      <c r="A69" s="17"/>
      <c r="B69" s="13"/>
      <c r="C69" s="13"/>
      <c r="D69" s="13"/>
      <c r="E69" s="1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5"/>
      <c r="R69" s="5"/>
      <c r="S69" s="5"/>
      <c r="T69" s="5"/>
      <c r="U69" s="5"/>
      <c r="V69" s="5"/>
      <c r="W69" s="5"/>
      <c r="X69" s="5"/>
      <c r="Y69" s="5"/>
      <c r="Z69" s="10"/>
    </row>
    <row r="70" spans="1:26" hidden="1" x14ac:dyDescent="0.25">
      <c r="A70" s="24"/>
      <c r="B70" s="13"/>
      <c r="C70" s="13"/>
      <c r="D70" s="13"/>
      <c r="E70" s="1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"/>
      <c r="R70" s="6"/>
      <c r="S70" s="6"/>
      <c r="T70" s="6"/>
      <c r="U70" s="6"/>
      <c r="V70" s="6"/>
      <c r="W70" s="6"/>
      <c r="X70" s="6"/>
      <c r="Y70" s="6"/>
      <c r="Z70" s="21"/>
    </row>
    <row r="71" spans="1:26" hidden="1" x14ac:dyDescent="0.25">
      <c r="A71" s="17"/>
      <c r="B71" s="13"/>
      <c r="C71" s="13"/>
      <c r="D71" s="13"/>
      <c r="E71" s="13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5"/>
      <c r="R71" s="5"/>
      <c r="S71" s="5"/>
      <c r="T71" s="5"/>
      <c r="U71" s="5"/>
      <c r="V71" s="5"/>
      <c r="W71" s="5"/>
      <c r="X71" s="5"/>
      <c r="Y71" s="5"/>
      <c r="Z71" s="10"/>
    </row>
    <row r="72" spans="1:26" hidden="1" x14ac:dyDescent="0.25">
      <c r="A72" s="24"/>
      <c r="B72" s="13"/>
      <c r="C72" s="13"/>
      <c r="D72" s="13"/>
      <c r="E72" s="1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6"/>
      <c r="R72" s="6"/>
      <c r="S72" s="6"/>
      <c r="T72" s="6"/>
      <c r="U72" s="6"/>
      <c r="V72" s="6"/>
      <c r="W72" s="6"/>
      <c r="X72" s="6"/>
      <c r="Y72" s="6"/>
      <c r="Z72" s="21"/>
    </row>
    <row r="73" spans="1:26" hidden="1" x14ac:dyDescent="0.25">
      <c r="A73" s="25"/>
      <c r="B73" s="15"/>
      <c r="C73" s="15"/>
      <c r="D73" s="15"/>
      <c r="E73" s="1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2"/>
      <c r="R73" s="22"/>
      <c r="S73" s="22"/>
      <c r="T73" s="22"/>
      <c r="U73" s="22"/>
      <c r="V73" s="22"/>
      <c r="W73" s="22"/>
      <c r="X73" s="22"/>
      <c r="Y73" s="22"/>
      <c r="Z73" s="23"/>
    </row>
    <row r="74" spans="1:26" hidden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3"/>
      <c r="R74" s="3"/>
      <c r="S74" s="3"/>
      <c r="T74" s="3"/>
      <c r="U74" s="3"/>
      <c r="V74" s="3"/>
      <c r="W74" s="3"/>
      <c r="X74" s="3"/>
      <c r="Y74" s="3"/>
      <c r="Z74" s="8"/>
    </row>
    <row r="75" spans="1:26" hidden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"/>
      <c r="R75" s="3"/>
      <c r="S75" s="3"/>
      <c r="T75" s="3"/>
      <c r="U75" s="3"/>
      <c r="V75" s="3"/>
      <c r="W75" s="3"/>
      <c r="X75" s="3"/>
      <c r="Y75" s="3"/>
      <c r="Z75" s="8"/>
    </row>
    <row r="76" spans="1:26" hidden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/>
      <c r="R76" s="4"/>
      <c r="S76" s="4"/>
      <c r="T76" s="4"/>
      <c r="U76" s="4"/>
      <c r="V76" s="4"/>
      <c r="W76" s="4"/>
      <c r="X76" s="4"/>
      <c r="Y76" s="4"/>
      <c r="Z76" s="9"/>
    </row>
    <row r="77" spans="1:26" hidden="1" x14ac:dyDescent="0.25">
      <c r="A77" s="24"/>
      <c r="B77" s="13"/>
      <c r="C77" s="13"/>
      <c r="D77" s="13"/>
      <c r="E77" s="1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6"/>
      <c r="R77" s="6"/>
      <c r="S77" s="6"/>
      <c r="T77" s="6"/>
      <c r="U77" s="6"/>
      <c r="V77" s="6"/>
      <c r="W77" s="6"/>
      <c r="X77" s="6"/>
      <c r="Y77" s="6"/>
      <c r="Z77" s="21"/>
    </row>
    <row r="78" spans="1:26" hidden="1" x14ac:dyDescent="0.25">
      <c r="A78" s="24"/>
      <c r="B78" s="13"/>
      <c r="C78" s="13"/>
      <c r="D78" s="13"/>
      <c r="E78" s="1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6"/>
      <c r="R78" s="6"/>
      <c r="S78" s="6"/>
      <c r="T78" s="6"/>
      <c r="U78" s="6"/>
      <c r="V78" s="6"/>
      <c r="W78" s="6"/>
      <c r="X78" s="6"/>
      <c r="Y78" s="6"/>
      <c r="Z78" s="21"/>
    </row>
    <row r="79" spans="1:26" hidden="1" x14ac:dyDescent="0.25">
      <c r="A79" s="24"/>
      <c r="B79" s="13"/>
      <c r="C79" s="13"/>
      <c r="D79" s="13"/>
      <c r="E79" s="1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6"/>
      <c r="R79" s="6"/>
      <c r="S79" s="6"/>
      <c r="T79" s="6"/>
      <c r="U79" s="6"/>
      <c r="V79" s="6"/>
      <c r="W79" s="6"/>
      <c r="X79" s="6"/>
      <c r="Y79" s="6"/>
      <c r="Z79" s="21"/>
    </row>
    <row r="80" spans="1:26" hidden="1" x14ac:dyDescent="0.25">
      <c r="A80" s="24"/>
      <c r="B80" s="13"/>
      <c r="C80" s="13"/>
      <c r="D80" s="13"/>
      <c r="E80" s="1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6"/>
      <c r="R80" s="6"/>
      <c r="S80" s="6"/>
      <c r="T80" s="6"/>
      <c r="U80" s="6"/>
      <c r="V80" s="6"/>
      <c r="W80" s="6"/>
      <c r="X80" s="6"/>
      <c r="Y80" s="6"/>
      <c r="Z80" s="21"/>
    </row>
    <row r="81" spans="1:26" hidden="1" x14ac:dyDescent="0.25">
      <c r="A81" s="17"/>
      <c r="B81" s="13"/>
      <c r="C81" s="13"/>
      <c r="D81" s="13"/>
      <c r="E81" s="1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5"/>
      <c r="R81" s="5"/>
      <c r="S81" s="5"/>
      <c r="T81" s="5"/>
      <c r="U81" s="5"/>
      <c r="V81" s="5"/>
      <c r="W81" s="5"/>
      <c r="X81" s="5"/>
      <c r="Y81" s="5"/>
      <c r="Z81" s="10"/>
    </row>
    <row r="82" spans="1:26" hidden="1" x14ac:dyDescent="0.25">
      <c r="A82" s="18"/>
      <c r="B82" s="15"/>
      <c r="C82" s="15"/>
      <c r="D82" s="15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1"/>
      <c r="R82" s="11"/>
      <c r="S82" s="11"/>
      <c r="T82" s="11"/>
      <c r="U82" s="11"/>
      <c r="V82" s="11"/>
      <c r="W82" s="11"/>
      <c r="X82" s="11"/>
      <c r="Y82" s="11"/>
      <c r="Z82" s="12"/>
    </row>
    <row r="83" spans="1:26" ht="12" hidden="1" customHeight="1" x14ac:dyDescent="0.25">
      <c r="A83" s="17"/>
      <c r="B83" s="13"/>
      <c r="C83" s="13"/>
      <c r="D83" s="13"/>
      <c r="E83" s="1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5"/>
      <c r="R83" s="5"/>
      <c r="S83" s="5"/>
      <c r="T83" s="5"/>
      <c r="U83" s="5"/>
      <c r="V83" s="5"/>
      <c r="W83" s="5"/>
      <c r="X83" s="5"/>
      <c r="Y83" s="5"/>
      <c r="Z83" s="10"/>
    </row>
    <row r="84" spans="1:26" hidden="1" x14ac:dyDescent="0.25">
      <c r="A84" s="17"/>
      <c r="B84" s="13"/>
      <c r="C84" s="13"/>
      <c r="D84" s="13"/>
      <c r="E84" s="13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5"/>
      <c r="R84" s="5"/>
      <c r="S84" s="5"/>
      <c r="T84" s="5"/>
      <c r="U84" s="5"/>
      <c r="V84" s="5"/>
      <c r="W84" s="5"/>
      <c r="X84" s="5"/>
      <c r="Y84" s="5"/>
      <c r="Z84" s="10"/>
    </row>
    <row r="85" spans="1:26" hidden="1" x14ac:dyDescent="0.25">
      <c r="A85" s="24"/>
      <c r="B85" s="13"/>
      <c r="C85" s="13"/>
      <c r="D85" s="13"/>
      <c r="E85" s="13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"/>
      <c r="R85" s="6"/>
      <c r="S85" s="6"/>
      <c r="T85" s="6"/>
      <c r="U85" s="6"/>
      <c r="V85" s="6"/>
      <c r="W85" s="6"/>
      <c r="X85" s="6"/>
      <c r="Y85" s="6"/>
      <c r="Z85" s="21"/>
    </row>
    <row r="86" spans="1:26" hidden="1" x14ac:dyDescent="0.25">
      <c r="A86" s="24"/>
      <c r="B86" s="13"/>
      <c r="C86" s="13"/>
      <c r="D86" s="13"/>
      <c r="E86" s="13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6"/>
      <c r="R86" s="6"/>
      <c r="S86" s="6"/>
      <c r="T86" s="6"/>
      <c r="U86" s="6"/>
      <c r="V86" s="6"/>
      <c r="W86" s="6"/>
      <c r="X86" s="6"/>
      <c r="Y86" s="6"/>
      <c r="Z86" s="21"/>
    </row>
    <row r="87" spans="1:26" hidden="1" x14ac:dyDescent="0.25">
      <c r="A87" s="25"/>
      <c r="B87" s="15"/>
      <c r="C87" s="15"/>
      <c r="D87" s="15"/>
      <c r="E87" s="1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2"/>
      <c r="R87" s="22"/>
      <c r="S87" s="22"/>
      <c r="T87" s="22"/>
      <c r="U87" s="22"/>
      <c r="V87" s="22"/>
      <c r="W87" s="22"/>
      <c r="X87" s="22"/>
      <c r="Y87" s="22"/>
      <c r="Z87" s="23"/>
    </row>
    <row r="88" spans="1:26" hidden="1" x14ac:dyDescent="0.25">
      <c r="A88" s="17"/>
      <c r="B88" s="13"/>
      <c r="C88" s="13"/>
      <c r="D88" s="13"/>
      <c r="E88" s="13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5"/>
      <c r="R88" s="5"/>
      <c r="S88" s="5"/>
      <c r="T88" s="5"/>
      <c r="U88" s="5"/>
      <c r="V88" s="5"/>
      <c r="W88" s="5"/>
      <c r="X88" s="5"/>
      <c r="Y88" s="5"/>
      <c r="Z88" s="10"/>
    </row>
    <row r="89" spans="1:26" hidden="1" x14ac:dyDescent="0.25">
      <c r="A89" s="25"/>
      <c r="B89" s="15"/>
      <c r="C89" s="15"/>
      <c r="D89" s="15"/>
      <c r="E89" s="1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2"/>
      <c r="R89" s="22"/>
      <c r="S89" s="22"/>
      <c r="T89" s="22"/>
      <c r="U89" s="22"/>
      <c r="V89" s="22"/>
      <c r="W89" s="22"/>
      <c r="X89" s="22"/>
      <c r="Y89" s="22"/>
      <c r="Z89" s="23"/>
    </row>
    <row r="90" spans="1:26" hidden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t="2.25" hidden="1" customHeight="1" x14ac:dyDescent="0.25"/>
    <row r="96" spans="1:26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/2019.(V.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Layout" zoomScaleNormal="100" workbookViewId="0">
      <selection activeCell="N24" sqref="N24"/>
    </sheetView>
  </sheetViews>
  <sheetFormatPr defaultRowHeight="15" x14ac:dyDescent="0.25"/>
  <sheetData>
    <row r="1" spans="1:15" x14ac:dyDescent="0.25">
      <c r="A1" s="360" t="s">
        <v>501</v>
      </c>
      <c r="B1" s="327"/>
      <c r="C1" s="327"/>
      <c r="D1" s="327"/>
      <c r="E1" s="327"/>
    </row>
    <row r="3" spans="1:15" x14ac:dyDescent="0.25">
      <c r="D3" t="s">
        <v>431</v>
      </c>
    </row>
    <row r="4" spans="1:15" ht="15.75" thickBot="1" x14ac:dyDescent="0.3"/>
    <row r="5" spans="1:15" ht="15.75" thickBot="1" x14ac:dyDescent="0.3">
      <c r="A5" s="233" t="s">
        <v>432</v>
      </c>
      <c r="B5" s="233"/>
      <c r="C5" s="233" t="s">
        <v>433</v>
      </c>
      <c r="D5" s="233" t="s">
        <v>434</v>
      </c>
      <c r="E5" s="233" t="s">
        <v>435</v>
      </c>
      <c r="F5" s="233" t="s">
        <v>436</v>
      </c>
      <c r="G5" s="233" t="s">
        <v>437</v>
      </c>
      <c r="H5" s="233" t="s">
        <v>438</v>
      </c>
      <c r="I5" s="233" t="s">
        <v>439</v>
      </c>
      <c r="J5" s="233" t="s">
        <v>440</v>
      </c>
      <c r="K5" s="233" t="s">
        <v>441</v>
      </c>
      <c r="L5" s="233" t="s">
        <v>442</v>
      </c>
      <c r="M5" s="233" t="s">
        <v>443</v>
      </c>
      <c r="N5" s="233" t="s">
        <v>444</v>
      </c>
      <c r="O5" s="233" t="s">
        <v>445</v>
      </c>
    </row>
    <row r="6" spans="1:15" x14ac:dyDescent="0.25">
      <c r="A6" s="234" t="s">
        <v>446</v>
      </c>
      <c r="B6" s="234"/>
      <c r="C6" s="235">
        <v>5340</v>
      </c>
      <c r="D6" s="235">
        <v>3180</v>
      </c>
      <c r="E6" s="235">
        <v>3180</v>
      </c>
      <c r="F6" s="235">
        <v>3180</v>
      </c>
      <c r="G6" s="235">
        <v>3180</v>
      </c>
      <c r="H6" s="235">
        <v>3180</v>
      </c>
      <c r="I6" s="235">
        <v>3180</v>
      </c>
      <c r="J6" s="235">
        <v>3180</v>
      </c>
      <c r="K6" s="235">
        <v>3180</v>
      </c>
      <c r="L6" s="235">
        <v>3180</v>
      </c>
      <c r="M6" s="235">
        <v>3180</v>
      </c>
      <c r="N6" s="235">
        <v>5354</v>
      </c>
      <c r="O6" s="235">
        <f>SUM(C6:N6)</f>
        <v>42494</v>
      </c>
    </row>
    <row r="7" spans="1:15" x14ac:dyDescent="0.25">
      <c r="A7" s="236" t="s">
        <v>447</v>
      </c>
      <c r="B7" s="236"/>
      <c r="C7" s="173">
        <v>250</v>
      </c>
      <c r="D7" s="173">
        <v>250</v>
      </c>
      <c r="E7" s="173">
        <v>250</v>
      </c>
      <c r="F7" s="173">
        <v>250</v>
      </c>
      <c r="G7" s="173">
        <v>250</v>
      </c>
      <c r="H7" s="173">
        <v>250</v>
      </c>
      <c r="I7" s="173">
        <v>250</v>
      </c>
      <c r="J7" s="173">
        <v>250</v>
      </c>
      <c r="K7" s="173">
        <v>250</v>
      </c>
      <c r="L7" s="173">
        <v>250</v>
      </c>
      <c r="M7" s="173">
        <v>250</v>
      </c>
      <c r="N7" s="173">
        <v>470</v>
      </c>
      <c r="O7" s="173">
        <f t="shared" ref="O7:O12" si="0">SUM(C7:N7)</f>
        <v>3220</v>
      </c>
    </row>
    <row r="8" spans="1:15" x14ac:dyDescent="0.25">
      <c r="A8" s="236" t="s">
        <v>448</v>
      </c>
      <c r="B8" s="236"/>
      <c r="C8" s="173"/>
      <c r="D8" s="173"/>
      <c r="E8" s="173">
        <v>1560</v>
      </c>
      <c r="F8" s="173">
        <v>120</v>
      </c>
      <c r="G8" s="173"/>
      <c r="H8" s="173"/>
      <c r="I8" s="173"/>
      <c r="J8" s="173">
        <v>150</v>
      </c>
      <c r="K8" s="173">
        <v>1560</v>
      </c>
      <c r="L8" s="173">
        <v>320</v>
      </c>
      <c r="M8" s="173"/>
      <c r="N8" s="173">
        <v>996</v>
      </c>
      <c r="O8" s="173">
        <f t="shared" si="0"/>
        <v>4706</v>
      </c>
    </row>
    <row r="9" spans="1:15" x14ac:dyDescent="0.25">
      <c r="A9" s="236" t="s">
        <v>449</v>
      </c>
      <c r="B9" s="236"/>
      <c r="C9" s="173">
        <v>2410</v>
      </c>
      <c r="D9" s="173">
        <v>2570</v>
      </c>
      <c r="E9" s="173">
        <v>2570</v>
      </c>
      <c r="F9" s="173">
        <v>2570</v>
      </c>
      <c r="G9" s="173">
        <v>2570</v>
      </c>
      <c r="H9" s="173">
        <v>2570</v>
      </c>
      <c r="I9" s="173">
        <v>2570</v>
      </c>
      <c r="J9" s="173">
        <v>2570</v>
      </c>
      <c r="K9" s="173">
        <v>2570</v>
      </c>
      <c r="L9" s="173">
        <v>2570</v>
      </c>
      <c r="M9" s="173">
        <v>2570</v>
      </c>
      <c r="N9" s="173">
        <v>2736</v>
      </c>
      <c r="O9" s="173">
        <f t="shared" si="0"/>
        <v>30846</v>
      </c>
    </row>
    <row r="10" spans="1:15" x14ac:dyDescent="0.25">
      <c r="A10" s="236" t="s">
        <v>450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173">
        <f t="shared" si="0"/>
        <v>0</v>
      </c>
    </row>
    <row r="11" spans="1:15" x14ac:dyDescent="0.25">
      <c r="A11" s="236" t="s">
        <v>451</v>
      </c>
      <c r="B11" s="236"/>
      <c r="C11" s="173">
        <v>8000</v>
      </c>
      <c r="D11" s="236"/>
      <c r="E11" s="236"/>
      <c r="F11" s="236"/>
      <c r="G11" s="236">
        <v>5055</v>
      </c>
      <c r="H11" s="236"/>
      <c r="I11" s="236"/>
      <c r="J11" s="236">
        <v>6200</v>
      </c>
      <c r="K11" s="236"/>
      <c r="L11" s="236"/>
      <c r="M11" s="236"/>
      <c r="N11" s="236"/>
      <c r="O11" s="173">
        <f t="shared" si="0"/>
        <v>19255</v>
      </c>
    </row>
    <row r="12" spans="1:15" x14ac:dyDescent="0.25">
      <c r="A12" s="236" t="s">
        <v>469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>
        <v>1458</v>
      </c>
      <c r="O12" s="173">
        <f t="shared" si="0"/>
        <v>1458</v>
      </c>
    </row>
    <row r="13" spans="1:15" x14ac:dyDescent="0.25">
      <c r="A13" s="236" t="s">
        <v>452</v>
      </c>
      <c r="B13" s="236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>
        <f>SUM(C13:N13)</f>
        <v>0</v>
      </c>
    </row>
    <row r="14" spans="1:15" x14ac:dyDescent="0.25">
      <c r="A14" s="236" t="s">
        <v>453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173">
        <f>SUM(C14:N14)</f>
        <v>0</v>
      </c>
    </row>
    <row r="15" spans="1:15" x14ac:dyDescent="0.25">
      <c r="A15" s="236" t="s">
        <v>454</v>
      </c>
      <c r="B15" s="236"/>
      <c r="C15" s="173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173">
        <f>SUM(C15:N15)</f>
        <v>0</v>
      </c>
    </row>
    <row r="16" spans="1:15" x14ac:dyDescent="0.25">
      <c r="A16" s="361" t="s">
        <v>468</v>
      </c>
      <c r="B16" s="322"/>
      <c r="C16" s="173"/>
      <c r="D16" s="236"/>
      <c r="E16" s="236"/>
      <c r="F16" s="236">
        <v>1500</v>
      </c>
      <c r="G16" s="236">
        <v>1200</v>
      </c>
      <c r="H16" s="236"/>
      <c r="I16" s="236"/>
      <c r="J16" s="236">
        <v>12700</v>
      </c>
      <c r="K16" s="236"/>
      <c r="L16" s="236"/>
      <c r="M16" s="236">
        <v>18372</v>
      </c>
      <c r="N16" s="236"/>
      <c r="O16" s="173">
        <f>SUM(C16:N16)</f>
        <v>33772</v>
      </c>
    </row>
    <row r="17" spans="1:15" x14ac:dyDescent="0.25">
      <c r="A17" s="237" t="s">
        <v>455</v>
      </c>
      <c r="B17" s="237"/>
      <c r="C17" s="238">
        <f>SUM(C6:C16)</f>
        <v>16000</v>
      </c>
      <c r="D17" s="238">
        <f t="shared" ref="D17:L17" si="1">SUM(D6:D16)</f>
        <v>6000</v>
      </c>
      <c r="E17" s="238">
        <f t="shared" si="1"/>
        <v>7560</v>
      </c>
      <c r="F17" s="238">
        <f t="shared" si="1"/>
        <v>7620</v>
      </c>
      <c r="G17" s="238">
        <f t="shared" si="1"/>
        <v>12255</v>
      </c>
      <c r="H17" s="238">
        <f t="shared" si="1"/>
        <v>6000</v>
      </c>
      <c r="I17" s="238">
        <f t="shared" si="1"/>
        <v>6000</v>
      </c>
      <c r="J17" s="238">
        <f t="shared" si="1"/>
        <v>25050</v>
      </c>
      <c r="K17" s="238">
        <f t="shared" si="1"/>
        <v>7560</v>
      </c>
      <c r="L17" s="238">
        <f t="shared" si="1"/>
        <v>6320</v>
      </c>
      <c r="M17" s="238">
        <f>SUM(M6:M16)</f>
        <v>24372</v>
      </c>
      <c r="N17" s="238">
        <f t="shared" ref="N17" si="2">SUM(N6:N16)</f>
        <v>11014</v>
      </c>
      <c r="O17" s="238">
        <f t="shared" ref="O17" si="3">SUM(O6:O16)</f>
        <v>135751</v>
      </c>
    </row>
    <row r="18" spans="1:15" x14ac:dyDescent="0.25">
      <c r="A18" s="239"/>
      <c r="B18" s="240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</row>
    <row r="19" spans="1:15" x14ac:dyDescent="0.25">
      <c r="A19" s="236" t="s">
        <v>456</v>
      </c>
      <c r="B19" s="236"/>
      <c r="C19" s="173">
        <v>3750</v>
      </c>
      <c r="D19" s="173">
        <v>3520</v>
      </c>
      <c r="E19" s="173">
        <v>3520</v>
      </c>
      <c r="F19" s="173">
        <v>3520</v>
      </c>
      <c r="G19" s="173">
        <v>3520</v>
      </c>
      <c r="H19" s="173">
        <v>3520</v>
      </c>
      <c r="I19" s="173">
        <v>3520</v>
      </c>
      <c r="J19" s="173">
        <v>3680</v>
      </c>
      <c r="K19" s="173">
        <v>3820</v>
      </c>
      <c r="L19" s="173">
        <v>3520</v>
      </c>
      <c r="M19" s="173">
        <v>3520</v>
      </c>
      <c r="N19" s="241">
        <v>4979</v>
      </c>
      <c r="O19" s="173">
        <f t="shared" ref="O19:O26" si="4">SUM(C19:N19)</f>
        <v>44389</v>
      </c>
    </row>
    <row r="20" spans="1:15" x14ac:dyDescent="0.25">
      <c r="A20" s="236" t="s">
        <v>457</v>
      </c>
      <c r="B20" s="236"/>
      <c r="C20" s="241">
        <v>552</v>
      </c>
      <c r="D20" s="241">
        <v>550</v>
      </c>
      <c r="E20" s="241">
        <v>550</v>
      </c>
      <c r="F20" s="241">
        <v>550</v>
      </c>
      <c r="G20" s="241">
        <v>550</v>
      </c>
      <c r="H20" s="241">
        <v>550</v>
      </c>
      <c r="I20" s="241">
        <v>550</v>
      </c>
      <c r="J20" s="241">
        <v>610</v>
      </c>
      <c r="K20" s="241">
        <v>620</v>
      </c>
      <c r="L20" s="241">
        <v>550</v>
      </c>
      <c r="M20" s="241">
        <v>550</v>
      </c>
      <c r="N20" s="241">
        <v>546</v>
      </c>
      <c r="O20" s="173">
        <f t="shared" si="4"/>
        <v>6728</v>
      </c>
    </row>
    <row r="21" spans="1:15" x14ac:dyDescent="0.25">
      <c r="A21" s="236" t="s">
        <v>458</v>
      </c>
      <c r="B21" s="236"/>
      <c r="C21" s="241">
        <v>1750</v>
      </c>
      <c r="D21" s="241">
        <v>1750</v>
      </c>
      <c r="E21" s="241">
        <v>1750</v>
      </c>
      <c r="F21" s="241">
        <v>1750</v>
      </c>
      <c r="G21" s="241">
        <v>1860</v>
      </c>
      <c r="H21" s="241">
        <v>1860</v>
      </c>
      <c r="I21" s="241">
        <v>1750</v>
      </c>
      <c r="J21" s="241">
        <v>1750</v>
      </c>
      <c r="K21" s="241">
        <v>1750</v>
      </c>
      <c r="L21" s="241">
        <v>1750</v>
      </c>
      <c r="M21" s="241">
        <v>1750</v>
      </c>
      <c r="N21" s="241">
        <v>2284</v>
      </c>
      <c r="O21" s="241">
        <f t="shared" si="4"/>
        <v>21754</v>
      </c>
    </row>
    <row r="22" spans="1:15" x14ac:dyDescent="0.25">
      <c r="A22" s="361" t="s">
        <v>470</v>
      </c>
      <c r="B22" s="322"/>
      <c r="C22" s="241">
        <v>250</v>
      </c>
      <c r="D22" s="241">
        <v>250</v>
      </c>
      <c r="E22" s="241">
        <v>250</v>
      </c>
      <c r="F22" s="241">
        <v>280</v>
      </c>
      <c r="G22" s="241">
        <v>250</v>
      </c>
      <c r="H22" s="241">
        <v>300</v>
      </c>
      <c r="I22" s="241">
        <v>250</v>
      </c>
      <c r="J22" s="241">
        <v>250</v>
      </c>
      <c r="K22" s="241">
        <v>250</v>
      </c>
      <c r="L22" s="241">
        <v>250</v>
      </c>
      <c r="M22" s="241">
        <v>250</v>
      </c>
      <c r="N22" s="241">
        <v>647</v>
      </c>
      <c r="O22" s="241">
        <f t="shared" si="4"/>
        <v>3477</v>
      </c>
    </row>
    <row r="23" spans="1:15" x14ac:dyDescent="0.25">
      <c r="A23" s="236" t="s">
        <v>459</v>
      </c>
      <c r="B23" s="236"/>
      <c r="C23" s="241"/>
      <c r="D23" s="241"/>
      <c r="E23" s="241">
        <v>500</v>
      </c>
      <c r="F23" s="241"/>
      <c r="G23" s="241"/>
      <c r="H23" s="241"/>
      <c r="I23" s="241"/>
      <c r="J23" s="241">
        <v>200</v>
      </c>
      <c r="K23" s="241"/>
      <c r="L23" s="241"/>
      <c r="M23" s="241"/>
      <c r="N23" s="241">
        <v>3243</v>
      </c>
      <c r="O23" s="241">
        <f t="shared" si="4"/>
        <v>3943</v>
      </c>
    </row>
    <row r="24" spans="1:15" x14ac:dyDescent="0.25">
      <c r="A24" s="236" t="s">
        <v>460</v>
      </c>
      <c r="B24" s="236"/>
      <c r="C24" s="236"/>
      <c r="D24" s="236"/>
      <c r="E24" s="241"/>
      <c r="F24" s="236"/>
      <c r="G24" s="236"/>
      <c r="H24" s="241"/>
      <c r="I24" s="236"/>
      <c r="J24" s="236"/>
      <c r="K24" s="241"/>
      <c r="L24" s="236"/>
      <c r="M24" s="236"/>
      <c r="N24" s="241">
        <v>1367</v>
      </c>
      <c r="O24" s="241">
        <f t="shared" si="4"/>
        <v>1367</v>
      </c>
    </row>
    <row r="25" spans="1:15" x14ac:dyDescent="0.25">
      <c r="A25" s="239" t="s">
        <v>461</v>
      </c>
      <c r="B25" s="240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>
        <f t="shared" si="4"/>
        <v>0</v>
      </c>
    </row>
    <row r="26" spans="1:15" x14ac:dyDescent="0.25">
      <c r="A26" s="361" t="s">
        <v>471</v>
      </c>
      <c r="B26" s="322"/>
      <c r="C26" s="236"/>
      <c r="D26" s="236"/>
      <c r="E26" s="236"/>
      <c r="F26" s="236">
        <v>559</v>
      </c>
      <c r="G26" s="236"/>
      <c r="H26" s="236"/>
      <c r="I26" s="236"/>
      <c r="J26" s="236"/>
      <c r="K26" s="236"/>
      <c r="L26" s="236"/>
      <c r="M26" s="236"/>
      <c r="N26" s="236"/>
      <c r="O26" s="241">
        <f t="shared" si="4"/>
        <v>559</v>
      </c>
    </row>
    <row r="27" spans="1:15" x14ac:dyDescent="0.25">
      <c r="A27" s="236" t="s">
        <v>462</v>
      </c>
      <c r="B27" s="236"/>
      <c r="C27" s="173">
        <f>SUM(C19:C26)</f>
        <v>6302</v>
      </c>
      <c r="D27" s="173">
        <f t="shared" ref="D27:O27" si="5">SUM(D19:D26)</f>
        <v>6070</v>
      </c>
      <c r="E27" s="173">
        <f t="shared" si="5"/>
        <v>6570</v>
      </c>
      <c r="F27" s="173">
        <f t="shared" si="5"/>
        <v>6659</v>
      </c>
      <c r="G27" s="173">
        <f t="shared" si="5"/>
        <v>6180</v>
      </c>
      <c r="H27" s="173">
        <f t="shared" si="5"/>
        <v>6230</v>
      </c>
      <c r="I27" s="173">
        <f t="shared" si="5"/>
        <v>6070</v>
      </c>
      <c r="J27" s="173">
        <f t="shared" si="5"/>
        <v>6490</v>
      </c>
      <c r="K27" s="173">
        <f t="shared" si="5"/>
        <v>6440</v>
      </c>
      <c r="L27" s="173">
        <f t="shared" si="5"/>
        <v>6070</v>
      </c>
      <c r="M27" s="173">
        <f t="shared" si="5"/>
        <v>6070</v>
      </c>
      <c r="N27" s="173">
        <f t="shared" si="5"/>
        <v>13066</v>
      </c>
      <c r="O27" s="173">
        <f t="shared" si="5"/>
        <v>82217</v>
      </c>
    </row>
    <row r="28" spans="1:15" x14ac:dyDescent="0.25">
      <c r="A28" s="239"/>
      <c r="B28" s="240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</row>
    <row r="29" spans="1:15" ht="15.75" thickBot="1" x14ac:dyDescent="0.3">
      <c r="A29" s="242" t="s">
        <v>463</v>
      </c>
      <c r="B29" s="236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</row>
    <row r="30" spans="1:15" ht="15.75" thickBot="1" x14ac:dyDescent="0.3">
      <c r="A30" s="239" t="s">
        <v>464</v>
      </c>
      <c r="B30" s="240"/>
      <c r="C30" s="244"/>
      <c r="D30" s="234"/>
      <c r="E30" s="244"/>
      <c r="F30" s="234"/>
      <c r="G30" s="234">
        <v>1000</v>
      </c>
      <c r="H30" s="234"/>
      <c r="I30" s="234"/>
      <c r="J30" s="234"/>
      <c r="K30" s="244"/>
      <c r="L30" s="234"/>
      <c r="M30" s="234"/>
      <c r="N30" s="234"/>
      <c r="O30" s="244">
        <f>SUM(C30:N30)</f>
        <v>1000</v>
      </c>
    </row>
    <row r="31" spans="1:15" ht="15.75" thickBot="1" x14ac:dyDescent="0.3">
      <c r="A31" s="239" t="s">
        <v>465</v>
      </c>
      <c r="B31" s="240"/>
      <c r="C31" s="241"/>
      <c r="D31" s="236"/>
      <c r="E31" s="241"/>
      <c r="F31" s="236"/>
      <c r="G31" s="241"/>
      <c r="H31" s="236">
        <v>3000</v>
      </c>
      <c r="I31" s="236"/>
      <c r="J31" s="236"/>
      <c r="K31" s="241"/>
      <c r="L31" s="236"/>
      <c r="M31" s="236">
        <v>269</v>
      </c>
      <c r="N31" s="236">
        <v>3133</v>
      </c>
      <c r="O31" s="244">
        <f t="shared" ref="O31" si="6">SUM(C31:N31)</f>
        <v>6402</v>
      </c>
    </row>
    <row r="32" spans="1:15" ht="15.75" thickBot="1" x14ac:dyDescent="0.3">
      <c r="A32" s="236" t="s">
        <v>466</v>
      </c>
      <c r="B32" s="236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4">
        <f>SUM(O30:O31)</f>
        <v>7402</v>
      </c>
    </row>
    <row r="33" spans="1:15" ht="15.75" thickBot="1" x14ac:dyDescent="0.3">
      <c r="A33" s="246" t="s">
        <v>467</v>
      </c>
      <c r="B33" s="246"/>
      <c r="C33" s="247">
        <f>SUM(C27+C32)</f>
        <v>6302</v>
      </c>
      <c r="D33" s="247">
        <f t="shared" ref="D33:O33" si="7">SUM(D27+D32)</f>
        <v>6070</v>
      </c>
      <c r="E33" s="247">
        <f t="shared" si="7"/>
        <v>6570</v>
      </c>
      <c r="F33" s="247">
        <f t="shared" si="7"/>
        <v>6659</v>
      </c>
      <c r="G33" s="247">
        <f t="shared" si="7"/>
        <v>6180</v>
      </c>
      <c r="H33" s="247">
        <f t="shared" si="7"/>
        <v>6230</v>
      </c>
      <c r="I33" s="247">
        <f t="shared" si="7"/>
        <v>6070</v>
      </c>
      <c r="J33" s="247">
        <f t="shared" si="7"/>
        <v>6490</v>
      </c>
      <c r="K33" s="247">
        <f t="shared" si="7"/>
        <v>6440</v>
      </c>
      <c r="L33" s="247">
        <f t="shared" si="7"/>
        <v>6070</v>
      </c>
      <c r="M33" s="247">
        <f t="shared" si="7"/>
        <v>6070</v>
      </c>
      <c r="N33" s="247">
        <f t="shared" si="7"/>
        <v>13066</v>
      </c>
      <c r="O33" s="248">
        <f t="shared" si="7"/>
        <v>89619</v>
      </c>
    </row>
  </sheetData>
  <mergeCells count="4">
    <mergeCell ref="A1:E1"/>
    <mergeCell ref="A16:B16"/>
    <mergeCell ref="A22:B22"/>
    <mergeCell ref="A26:B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&amp;C16.melléklet /2019.(V. 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7"/>
  <sheetViews>
    <sheetView view="pageLayout" topLeftCell="B25" zoomScaleNormal="100" workbookViewId="0">
      <selection activeCell="I33" sqref="I33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6" width="7.42578125" customWidth="1"/>
    <col min="7" max="7" width="9.14062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 x14ac:dyDescent="0.3">
      <c r="B1" s="292" t="s">
        <v>331</v>
      </c>
      <c r="C1" s="292"/>
      <c r="D1" s="292"/>
      <c r="E1" s="292"/>
      <c r="F1" s="292"/>
      <c r="G1" s="292"/>
    </row>
    <row r="2" spans="1:28" ht="18.75" x14ac:dyDescent="0.3">
      <c r="B2" s="292" t="s">
        <v>472</v>
      </c>
      <c r="C2" s="292"/>
      <c r="D2" s="292"/>
      <c r="E2" s="292"/>
      <c r="F2" s="292"/>
      <c r="G2" s="292"/>
    </row>
    <row r="3" spans="1:28" ht="15.75" thickBot="1" x14ac:dyDescent="0.3">
      <c r="F3" s="300" t="s">
        <v>160</v>
      </c>
      <c r="G3" s="300"/>
      <c r="I3" s="113"/>
    </row>
    <row r="4" spans="1:28" ht="19.5" customHeight="1" thickBot="1" x14ac:dyDescent="0.3">
      <c r="A4" s="302"/>
      <c r="B4" s="294" t="s">
        <v>0</v>
      </c>
      <c r="C4" s="296" t="s">
        <v>1</v>
      </c>
      <c r="D4" s="298" t="s">
        <v>473</v>
      </c>
      <c r="E4" s="298"/>
      <c r="F4" s="298"/>
      <c r="G4" s="299"/>
      <c r="H4" s="118" t="s">
        <v>474</v>
      </c>
      <c r="I4" s="102" t="s">
        <v>170</v>
      </c>
    </row>
    <row r="5" spans="1:28" ht="31.5" customHeight="1" x14ac:dyDescent="0.25">
      <c r="A5" s="302"/>
      <c r="B5" s="295"/>
      <c r="C5" s="297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171</v>
      </c>
      <c r="I5" s="101" t="s">
        <v>171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2.75" customHeight="1" x14ac:dyDescent="0.25">
      <c r="A6" s="1"/>
      <c r="B6" s="64" t="s">
        <v>82</v>
      </c>
      <c r="C6" s="41" t="s">
        <v>11</v>
      </c>
      <c r="D6" s="41">
        <v>15519</v>
      </c>
      <c r="E6" s="41"/>
      <c r="F6" s="41"/>
      <c r="G6" s="96">
        <f>SUM(D6:F6)</f>
        <v>15519</v>
      </c>
      <c r="H6" s="44">
        <v>15519</v>
      </c>
      <c r="I6" s="44">
        <v>15519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0"/>
    </row>
    <row r="7" spans="1:28" ht="12.75" customHeight="1" x14ac:dyDescent="0.25">
      <c r="A7" s="2"/>
      <c r="B7" s="64" t="s">
        <v>83</v>
      </c>
      <c r="C7" s="41" t="s">
        <v>8</v>
      </c>
      <c r="D7" s="41">
        <v>10133</v>
      </c>
      <c r="E7" s="41"/>
      <c r="F7" s="41"/>
      <c r="G7" s="96">
        <f>SUM(D7:F7)</f>
        <v>10133</v>
      </c>
      <c r="H7" s="44">
        <v>10202</v>
      </c>
      <c r="I7" s="44">
        <v>10202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20"/>
    </row>
    <row r="8" spans="1:28" ht="24" customHeight="1" x14ac:dyDescent="0.25">
      <c r="A8" s="2"/>
      <c r="B8" s="64" t="s">
        <v>84</v>
      </c>
      <c r="C8" s="41" t="s">
        <v>9</v>
      </c>
      <c r="D8" s="41">
        <v>10360</v>
      </c>
      <c r="E8" s="41"/>
      <c r="F8" s="41"/>
      <c r="G8" s="96">
        <f t="shared" ref="G8:G11" si="0">SUM(D8:F8)</f>
        <v>10360</v>
      </c>
      <c r="H8" s="44">
        <v>10496</v>
      </c>
      <c r="I8" s="44">
        <v>10496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0"/>
    </row>
    <row r="9" spans="1:28" ht="12.75" customHeight="1" x14ac:dyDescent="0.25">
      <c r="A9" s="2"/>
      <c r="B9" s="64" t="s">
        <v>85</v>
      </c>
      <c r="C9" s="41" t="s">
        <v>10</v>
      </c>
      <c r="D9" s="41">
        <v>1800</v>
      </c>
      <c r="E9" s="41"/>
      <c r="F9" s="41"/>
      <c r="G9" s="96">
        <f t="shared" si="0"/>
        <v>1800</v>
      </c>
      <c r="H9" s="44">
        <v>1800</v>
      </c>
      <c r="I9" s="44">
        <v>1800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0"/>
    </row>
    <row r="10" spans="1:28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4089</v>
      </c>
      <c r="I10" s="44">
        <v>4089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0"/>
    </row>
    <row r="11" spans="1:28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>
        <v>388</v>
      </c>
      <c r="I11" s="44">
        <v>388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0"/>
    </row>
    <row r="12" spans="1:28" ht="12.75" customHeight="1" x14ac:dyDescent="0.25">
      <c r="A12" s="2"/>
      <c r="B12" s="48" t="s">
        <v>162</v>
      </c>
      <c r="C12" s="42" t="s">
        <v>6</v>
      </c>
      <c r="D12" s="42">
        <f>SUM(D6,D7:D11)</f>
        <v>37812</v>
      </c>
      <c r="E12" s="42">
        <f>SUM(E6:E11)</f>
        <v>0</v>
      </c>
      <c r="F12" s="42">
        <f>SUM(F6:F11)</f>
        <v>0</v>
      </c>
      <c r="G12" s="97">
        <f>SUM(G6:G11)</f>
        <v>37812</v>
      </c>
      <c r="H12" s="63">
        <f>+H6+H7+H8+H9+H10+H11</f>
        <v>42494</v>
      </c>
      <c r="I12" s="63">
        <f>I6+I7+I8+I9+I10+I11</f>
        <v>42494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0"/>
    </row>
    <row r="13" spans="1:28" ht="27.7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  <c r="I13" s="4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20"/>
    </row>
    <row r="14" spans="1:28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  <c r="I14" s="44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20"/>
    </row>
    <row r="15" spans="1:28" ht="12.75" customHeight="1" x14ac:dyDescent="0.25">
      <c r="A15" s="2"/>
      <c r="B15" s="64" t="s">
        <v>18</v>
      </c>
      <c r="C15" s="41" t="s">
        <v>16</v>
      </c>
      <c r="D15" s="41">
        <v>24904</v>
      </c>
      <c r="E15" s="41"/>
      <c r="F15" s="41"/>
      <c r="G15" s="96">
        <f>SUM(D15:F15)</f>
        <v>24904</v>
      </c>
      <c r="H15" s="44">
        <v>30846</v>
      </c>
      <c r="I15" s="44">
        <v>30846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20"/>
    </row>
    <row r="16" spans="1:28" ht="12.75" customHeight="1" x14ac:dyDescent="0.25">
      <c r="A16" s="2"/>
      <c r="B16" s="48" t="s">
        <v>163</v>
      </c>
      <c r="C16" s="42" t="s">
        <v>14</v>
      </c>
      <c r="D16" s="42">
        <f>D12+D15</f>
        <v>62716</v>
      </c>
      <c r="E16" s="42">
        <f>SUM(E13:E15)</f>
        <v>0</v>
      </c>
      <c r="F16" s="42">
        <f>SUM(F13:F15)</f>
        <v>0</v>
      </c>
      <c r="G16" s="97">
        <f>G12+G15</f>
        <v>62716</v>
      </c>
      <c r="H16" s="63">
        <f>H12+H13+H14+H15</f>
        <v>73340</v>
      </c>
      <c r="I16" s="63">
        <f>I12+I13+I14+I15</f>
        <v>73340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0"/>
    </row>
    <row r="17" spans="1:28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>
        <f>SUM(D17:F17)</f>
        <v>0</v>
      </c>
      <c r="H17" s="44">
        <v>12750</v>
      </c>
      <c r="I17" s="44">
        <v>12750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20"/>
    </row>
    <row r="18" spans="1:28" ht="23.2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  <c r="I18" s="44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20"/>
    </row>
    <row r="19" spans="1:28" ht="12.75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>
        <f>SUM(D19:F19)</f>
        <v>0</v>
      </c>
      <c r="H19" s="44">
        <v>21023</v>
      </c>
      <c r="I19" s="44">
        <v>21022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0"/>
    </row>
    <row r="20" spans="1:28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33773</v>
      </c>
      <c r="I20" s="63">
        <f>I17+I18+I19</f>
        <v>33772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20"/>
    </row>
    <row r="21" spans="1:28" ht="12.75" customHeight="1" x14ac:dyDescent="0.25">
      <c r="A21" s="2"/>
      <c r="B21" s="64" t="s">
        <v>93</v>
      </c>
      <c r="C21" s="41" t="s">
        <v>24</v>
      </c>
      <c r="D21" s="41">
        <v>1500</v>
      </c>
      <c r="E21" s="41"/>
      <c r="F21" s="41"/>
      <c r="G21" s="96">
        <f>SUM(D21:F21)</f>
        <v>1500</v>
      </c>
      <c r="H21" s="44">
        <v>1500</v>
      </c>
      <c r="I21" s="44">
        <v>1600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20"/>
    </row>
    <row r="22" spans="1:28" ht="12.75" customHeight="1" x14ac:dyDescent="0.25">
      <c r="A22" s="2"/>
      <c r="B22" s="64" t="s">
        <v>94</v>
      </c>
      <c r="C22" s="41" t="s">
        <v>25</v>
      </c>
      <c r="D22" s="41">
        <v>1550</v>
      </c>
      <c r="E22" s="41"/>
      <c r="F22" s="41"/>
      <c r="G22" s="96">
        <f>SUM(D22:F22)</f>
        <v>1550</v>
      </c>
      <c r="H22" s="44">
        <v>1970</v>
      </c>
      <c r="I22" s="44">
        <v>2287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20"/>
    </row>
    <row r="23" spans="1:28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  <c r="I23" s="44"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20"/>
    </row>
    <row r="24" spans="1:28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900</v>
      </c>
      <c r="I24" s="44">
        <v>781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0"/>
    </row>
    <row r="25" spans="1:28" ht="12.75" customHeight="1" x14ac:dyDescent="0.25">
      <c r="A25" s="2"/>
      <c r="B25" s="64" t="s">
        <v>172</v>
      </c>
      <c r="C25" s="41" t="s">
        <v>173</v>
      </c>
      <c r="D25" s="41"/>
      <c r="E25" s="41"/>
      <c r="F25" s="41"/>
      <c r="G25" s="96">
        <f t="shared" si="1"/>
        <v>0</v>
      </c>
      <c r="H25" s="44"/>
      <c r="I25" s="44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20"/>
    </row>
    <row r="26" spans="1:28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  <c r="I26" s="44">
        <v>38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0"/>
    </row>
    <row r="27" spans="1:28" ht="12.75" customHeight="1" x14ac:dyDescent="0.25">
      <c r="A27" s="2"/>
      <c r="B27" s="48" t="s">
        <v>150</v>
      </c>
      <c r="C27" s="42" t="s">
        <v>23</v>
      </c>
      <c r="D27" s="42">
        <f>SUM(D21:D26)</f>
        <v>3700</v>
      </c>
      <c r="E27" s="42">
        <f>SUM(E21:E26)</f>
        <v>0</v>
      </c>
      <c r="F27" s="42">
        <f>SUM(F21:F26)</f>
        <v>0</v>
      </c>
      <c r="G27" s="97">
        <f>SUM(G21:G26)</f>
        <v>3700</v>
      </c>
      <c r="H27" s="63">
        <f>H21+H22+H23+H24+H25+H26</f>
        <v>4420</v>
      </c>
      <c r="I27" s="63">
        <f>I21+I22+I23+I24+I25+I26</f>
        <v>4706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0"/>
    </row>
    <row r="28" spans="1:28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500</v>
      </c>
      <c r="I28" s="44">
        <v>295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0"/>
    </row>
    <row r="29" spans="1:28" ht="12.75" customHeight="1" x14ac:dyDescent="0.25">
      <c r="A29" s="2"/>
      <c r="B29" s="65" t="s">
        <v>28</v>
      </c>
      <c r="C29" s="41" t="s">
        <v>35</v>
      </c>
      <c r="D29" s="41">
        <v>500</v>
      </c>
      <c r="E29" s="41"/>
      <c r="F29" s="41"/>
      <c r="G29" s="82">
        <f>SUM(D29:F29)</f>
        <v>500</v>
      </c>
      <c r="H29" s="44">
        <v>1000</v>
      </c>
      <c r="I29" s="44">
        <v>963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20"/>
    </row>
    <row r="30" spans="1:28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  <c r="I30" s="44"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0"/>
    </row>
    <row r="31" spans="1:28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0</v>
      </c>
      <c r="I31" s="44">
        <v>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20"/>
    </row>
    <row r="32" spans="1:28" ht="12.75" customHeight="1" x14ac:dyDescent="0.25">
      <c r="A32" s="2"/>
      <c r="B32" s="65" t="s">
        <v>30</v>
      </c>
      <c r="C32" s="41" t="s">
        <v>38</v>
      </c>
      <c r="D32" s="41">
        <v>700</v>
      </c>
      <c r="E32" s="41"/>
      <c r="F32" s="41"/>
      <c r="G32" s="82">
        <f t="shared" si="2"/>
        <v>700</v>
      </c>
      <c r="H32" s="44">
        <v>1000</v>
      </c>
      <c r="I32" s="44">
        <v>955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20"/>
    </row>
    <row r="33" spans="1:28" ht="12.75" customHeight="1" x14ac:dyDescent="0.25">
      <c r="A33" s="2"/>
      <c r="B33" s="65" t="s">
        <v>100</v>
      </c>
      <c r="C33" s="41" t="s">
        <v>39</v>
      </c>
      <c r="D33" s="41">
        <v>500</v>
      </c>
      <c r="E33" s="41"/>
      <c r="F33" s="41"/>
      <c r="G33" s="82">
        <f t="shared" si="2"/>
        <v>500</v>
      </c>
      <c r="H33" s="44">
        <v>600</v>
      </c>
      <c r="I33" s="44">
        <v>682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20"/>
    </row>
    <row r="34" spans="1:28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4</v>
      </c>
      <c r="I34" s="44">
        <v>4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20"/>
    </row>
    <row r="35" spans="1:28" ht="12.75" customHeight="1" x14ac:dyDescent="0.25">
      <c r="A35" s="2"/>
      <c r="B35" s="65" t="s">
        <v>31</v>
      </c>
      <c r="C35" s="41" t="s">
        <v>319</v>
      </c>
      <c r="D35" s="41"/>
      <c r="E35" s="41"/>
      <c r="F35" s="41"/>
      <c r="G35" s="82">
        <f t="shared" si="2"/>
        <v>0</v>
      </c>
      <c r="H35" s="44">
        <v>0</v>
      </c>
      <c r="I35" s="44"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20"/>
    </row>
    <row r="36" spans="1:28" ht="12.75" customHeight="1" x14ac:dyDescent="0.25">
      <c r="A36" s="2"/>
      <c r="B36" s="65" t="s">
        <v>32</v>
      </c>
      <c r="C36" s="41" t="s">
        <v>288</v>
      </c>
      <c r="D36" s="41">
        <v>0</v>
      </c>
      <c r="E36" s="41"/>
      <c r="F36" s="41"/>
      <c r="G36" s="82">
        <f t="shared" si="2"/>
        <v>0</v>
      </c>
      <c r="H36" s="44">
        <v>0</v>
      </c>
      <c r="I36" s="44">
        <v>6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20"/>
    </row>
    <row r="37" spans="1:28" ht="12.75" customHeight="1" x14ac:dyDescent="0.25">
      <c r="A37" s="2"/>
      <c r="B37" s="49" t="s">
        <v>151</v>
      </c>
      <c r="C37" s="42" t="s">
        <v>33</v>
      </c>
      <c r="D37" s="42">
        <f>SUM(D28:D36)</f>
        <v>2400</v>
      </c>
      <c r="E37" s="42">
        <f>SUM(E28:E36)</f>
        <v>0</v>
      </c>
      <c r="F37" s="42">
        <f>SUM(F28:F36)</f>
        <v>0</v>
      </c>
      <c r="G37" s="84">
        <f>SUM(G28:G36)</f>
        <v>2400</v>
      </c>
      <c r="H37" s="63">
        <f>H28+H29+H30+H31+H32+H33+H34+H35+H36</f>
        <v>3104</v>
      </c>
      <c r="I37" s="63">
        <f>I28+I29+I30+I31+I32+I33+I34+I35+I36</f>
        <v>2905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0"/>
    </row>
    <row r="38" spans="1:28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  <c r="I38" s="44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0"/>
    </row>
    <row r="39" spans="1:28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  <c r="I39" s="44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20"/>
    </row>
    <row r="40" spans="1:28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  <c r="I40" s="44">
        <v>315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0"/>
    </row>
    <row r="41" spans="1:28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  <c r="I41" s="63">
        <v>315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20"/>
    </row>
    <row r="42" spans="1:28" ht="24" customHeight="1" x14ac:dyDescent="0.25">
      <c r="A42" s="2"/>
      <c r="B42" s="64" t="s">
        <v>108</v>
      </c>
      <c r="C42" s="41" t="s">
        <v>289</v>
      </c>
      <c r="D42" s="41"/>
      <c r="E42" s="41"/>
      <c r="F42" s="41"/>
      <c r="G42" s="96">
        <f>SUM(D42:F42)</f>
        <v>0</v>
      </c>
      <c r="H42" s="44">
        <v>500</v>
      </c>
      <c r="I42" s="44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0"/>
    </row>
    <row r="43" spans="1:28" ht="12.75" customHeight="1" x14ac:dyDescent="0.25">
      <c r="A43" s="2"/>
      <c r="B43" s="65" t="s">
        <v>290</v>
      </c>
      <c r="C43" s="41" t="s">
        <v>291</v>
      </c>
      <c r="D43" s="41"/>
      <c r="E43" s="41"/>
      <c r="F43" s="41"/>
      <c r="G43" s="82">
        <f>SUM(D43:F43)</f>
        <v>0</v>
      </c>
      <c r="H43" s="44"/>
      <c r="I43" s="44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20"/>
    </row>
    <row r="44" spans="1:28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500</v>
      </c>
      <c r="I44" s="63">
        <f>I42+I43</f>
        <v>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20"/>
    </row>
    <row r="45" spans="1:28" ht="22.5" customHeight="1" x14ac:dyDescent="0.25">
      <c r="A45" s="2"/>
      <c r="B45" s="64" t="s">
        <v>113</v>
      </c>
      <c r="C45" s="41" t="s">
        <v>292</v>
      </c>
      <c r="D45" s="41"/>
      <c r="E45" s="41"/>
      <c r="F45" s="41"/>
      <c r="G45" s="96">
        <f>SUM(D45:F45)</f>
        <v>0</v>
      </c>
      <c r="H45" s="44"/>
      <c r="I45" s="44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20"/>
    </row>
    <row r="46" spans="1:28" ht="12.75" customHeight="1" x14ac:dyDescent="0.25">
      <c r="A46" s="2"/>
      <c r="B46" s="65" t="s">
        <v>115</v>
      </c>
      <c r="C46" s="41" t="s">
        <v>293</v>
      </c>
      <c r="D46" s="41"/>
      <c r="E46" s="41"/>
      <c r="F46" s="41"/>
      <c r="G46" s="82">
        <f>SUM(D46:F46)</f>
        <v>0</v>
      </c>
      <c r="H46" s="44"/>
      <c r="I46" s="4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20"/>
    </row>
    <row r="47" spans="1:28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  <c r="I47" s="63">
        <f>I45+I46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20"/>
    </row>
    <row r="48" spans="1:28" ht="12.75" customHeight="1" x14ac:dyDescent="0.25">
      <c r="B48" s="49" t="s">
        <v>155</v>
      </c>
      <c r="C48" s="42" t="s">
        <v>118</v>
      </c>
      <c r="D48" s="42">
        <f>D16+D20+D27+D37+D41+D44+D47</f>
        <v>68816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68816</v>
      </c>
      <c r="H48" s="63">
        <f>H16+H20+H27+H37+H41+H44+H47</f>
        <v>115137</v>
      </c>
      <c r="I48" s="63">
        <f>I16+I20+I27+I37+I41+I44+I47</f>
        <v>115038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20"/>
    </row>
    <row r="49" spans="2:27" ht="12.75" customHeight="1" x14ac:dyDescent="0.25"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  <c r="I49" s="44"/>
      <c r="J49" s="19"/>
      <c r="K49" s="19"/>
      <c r="L49" s="19"/>
      <c r="M49" s="19"/>
      <c r="N49" s="19"/>
      <c r="O49" s="19"/>
      <c r="P49" s="19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2:27" ht="12.75" customHeight="1" x14ac:dyDescent="0.25"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  <c r="I50" s="44"/>
      <c r="J50" s="20"/>
      <c r="K50" s="20"/>
      <c r="L50" s="20"/>
      <c r="M50" s="20"/>
      <c r="N50" s="20"/>
      <c r="O50" s="20"/>
      <c r="P50" s="20"/>
    </row>
    <row r="51" spans="2:27" ht="12.75" customHeight="1" x14ac:dyDescent="0.25"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  <c r="I51" s="44">
        <v>0</v>
      </c>
      <c r="J51" s="20"/>
      <c r="K51" s="20"/>
      <c r="L51" s="20"/>
      <c r="M51" s="20"/>
      <c r="N51" s="20"/>
      <c r="O51" s="20"/>
      <c r="P51" s="20"/>
    </row>
    <row r="52" spans="2:27" ht="12.75" customHeight="1" x14ac:dyDescent="0.25"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  <c r="I52" s="44">
        <v>0</v>
      </c>
      <c r="J52" s="20"/>
      <c r="K52" s="20"/>
      <c r="L52" s="20"/>
      <c r="M52" s="20"/>
      <c r="N52" s="20"/>
      <c r="O52" s="20"/>
      <c r="P52" s="20"/>
    </row>
    <row r="53" spans="2:27" ht="12.75" customHeight="1" x14ac:dyDescent="0.25">
      <c r="B53" s="64" t="s">
        <v>121</v>
      </c>
      <c r="C53" s="61" t="s">
        <v>130</v>
      </c>
      <c r="D53" s="44">
        <v>19293</v>
      </c>
      <c r="E53" s="44"/>
      <c r="F53" s="44"/>
      <c r="G53" s="87">
        <f>SUM(D53:F53)</f>
        <v>19293</v>
      </c>
      <c r="H53" s="44">
        <v>19255</v>
      </c>
      <c r="I53" s="44">
        <v>19255</v>
      </c>
    </row>
    <row r="54" spans="2:27" ht="12.75" customHeight="1" x14ac:dyDescent="0.25"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  <c r="I54" s="44"/>
    </row>
    <row r="55" spans="2:27" ht="12.75" customHeight="1" x14ac:dyDescent="0.25">
      <c r="B55" s="48" t="s">
        <v>157</v>
      </c>
      <c r="C55" s="32" t="s">
        <v>128</v>
      </c>
      <c r="D55" s="63">
        <f>SUM(D53:D54)</f>
        <v>19293</v>
      </c>
      <c r="E55" s="63">
        <f>SUM(E53:E54)</f>
        <v>0</v>
      </c>
      <c r="F55" s="63">
        <f>SUM(F53:F54)</f>
        <v>0</v>
      </c>
      <c r="G55" s="99">
        <f>SUM(G53:G54)</f>
        <v>19293</v>
      </c>
      <c r="H55" s="99">
        <v>19255</v>
      </c>
      <c r="I55" s="63">
        <v>19255</v>
      </c>
    </row>
    <row r="56" spans="2:27" ht="12.75" customHeight="1" x14ac:dyDescent="0.25">
      <c r="B56" s="48" t="s">
        <v>176</v>
      </c>
      <c r="C56" s="32" t="s">
        <v>177</v>
      </c>
      <c r="D56" s="63">
        <v>0</v>
      </c>
      <c r="E56" s="63"/>
      <c r="F56" s="63"/>
      <c r="G56" s="99"/>
      <c r="H56" s="63">
        <v>0</v>
      </c>
      <c r="I56" s="63">
        <v>1458</v>
      </c>
    </row>
    <row r="57" spans="2:27" ht="12.75" customHeight="1" x14ac:dyDescent="0.25"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  <c r="I57" s="44"/>
    </row>
    <row r="58" spans="2:27" ht="12.75" customHeight="1" x14ac:dyDescent="0.25">
      <c r="B58" s="49" t="s">
        <v>158</v>
      </c>
      <c r="C58" s="32" t="s">
        <v>126</v>
      </c>
      <c r="D58" s="63">
        <f>SUM(D55,D52)</f>
        <v>19293</v>
      </c>
      <c r="E58" s="44">
        <f>SUM(E55)</f>
        <v>0</v>
      </c>
      <c r="F58" s="44">
        <f>SUM(F55)</f>
        <v>0</v>
      </c>
      <c r="G58" s="99">
        <f>G52+G55</f>
        <v>19293</v>
      </c>
      <c r="H58" s="63">
        <f>H52+H55+H56</f>
        <v>19255</v>
      </c>
      <c r="I58" s="63">
        <f>I52+I55+I56</f>
        <v>20713</v>
      </c>
    </row>
    <row r="59" spans="2:27" ht="12.75" customHeight="1" x14ac:dyDescent="0.25">
      <c r="B59" s="55" t="s">
        <v>159</v>
      </c>
      <c r="C59" s="32" t="s">
        <v>125</v>
      </c>
      <c r="D59" s="63">
        <f>SUM(D58)</f>
        <v>19293</v>
      </c>
      <c r="E59" s="44"/>
      <c r="F59" s="44"/>
      <c r="G59" s="99">
        <f>SUM(G58)</f>
        <v>19293</v>
      </c>
      <c r="H59" s="63">
        <f>H55+H56</f>
        <v>19255</v>
      </c>
      <c r="I59" s="63">
        <f>I58</f>
        <v>20713</v>
      </c>
    </row>
    <row r="60" spans="2:27" ht="12.75" customHeight="1" x14ac:dyDescent="0.25">
      <c r="B60" s="56"/>
      <c r="C60" s="44"/>
      <c r="D60" s="44"/>
      <c r="E60" s="44"/>
      <c r="F60" s="44"/>
      <c r="G60" s="87"/>
      <c r="H60" s="44"/>
      <c r="I60" s="44"/>
    </row>
    <row r="61" spans="2:27" ht="16.5" thickBot="1" x14ac:dyDescent="0.3">
      <c r="B61" s="67" t="s">
        <v>135</v>
      </c>
      <c r="C61" s="68"/>
      <c r="D61" s="69">
        <f>SUM(D48,D59)</f>
        <v>88109</v>
      </c>
      <c r="E61" s="68">
        <f>SUM(E58,E48)</f>
        <v>0</v>
      </c>
      <c r="F61" s="68">
        <f>SUM(F58,F48)</f>
        <v>0</v>
      </c>
      <c r="G61" s="100">
        <f>SUM(G59,G48)</f>
        <v>88109</v>
      </c>
      <c r="H61" s="63">
        <f>H48+H59</f>
        <v>134392</v>
      </c>
      <c r="I61" s="63">
        <f>I48+I59</f>
        <v>135751</v>
      </c>
    </row>
    <row r="62" spans="2:27" ht="13.5" hidden="1" customHeight="1" x14ac:dyDescent="0.25">
      <c r="B62" s="17"/>
      <c r="C62" s="14"/>
      <c r="D62" s="2"/>
      <c r="E62" s="2"/>
      <c r="F62" s="2"/>
      <c r="G62" s="2"/>
    </row>
    <row r="63" spans="2:27" hidden="1" x14ac:dyDescent="0.25"/>
    <row r="64" spans="2:2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&amp;C3&amp;R3/a. melléklet az   /2019.(V.  .)önkormányzati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Layout" topLeftCell="A7" zoomScaleNormal="100" workbookViewId="0">
      <selection activeCell="H34" sqref="H34"/>
    </sheetView>
  </sheetViews>
  <sheetFormatPr defaultRowHeight="15" x14ac:dyDescent="0.25"/>
  <cols>
    <col min="1" max="1" width="57.5703125" customWidth="1"/>
    <col min="2" max="2" width="6.42578125" customWidth="1"/>
    <col min="3" max="3" width="7.42578125" customWidth="1"/>
    <col min="4" max="5" width="7" customWidth="1"/>
    <col min="6" max="7" width="8.28515625" customWidth="1"/>
    <col min="8" max="8" width="17.140625" customWidth="1"/>
    <col min="9" max="9" width="13.140625" customWidth="1"/>
  </cols>
  <sheetData>
    <row r="1" spans="1:10" ht="18.75" x14ac:dyDescent="0.3">
      <c r="A1" s="292" t="s">
        <v>329</v>
      </c>
      <c r="B1" s="292"/>
      <c r="C1" s="292"/>
      <c r="D1" s="292"/>
      <c r="E1" s="292"/>
      <c r="F1" s="292"/>
      <c r="G1" s="292"/>
      <c r="H1" s="70"/>
    </row>
    <row r="2" spans="1:10" ht="18.75" x14ac:dyDescent="0.3">
      <c r="A2" s="292" t="s">
        <v>475</v>
      </c>
      <c r="B2" s="292"/>
      <c r="C2" s="292"/>
      <c r="D2" s="292"/>
      <c r="E2" s="292"/>
      <c r="F2" s="292"/>
      <c r="G2" s="292"/>
      <c r="H2" s="70"/>
    </row>
    <row r="3" spans="1:10" ht="15.75" thickBot="1" x14ac:dyDescent="0.3">
      <c r="F3" s="300" t="s">
        <v>160</v>
      </c>
      <c r="G3" s="300"/>
      <c r="H3" s="71"/>
      <c r="I3" s="113"/>
    </row>
    <row r="4" spans="1:10" ht="15" customHeight="1" x14ac:dyDescent="0.25">
      <c r="A4" s="294" t="s">
        <v>0</v>
      </c>
      <c r="B4" s="296" t="s">
        <v>1</v>
      </c>
      <c r="C4" s="298" t="s">
        <v>473</v>
      </c>
      <c r="D4" s="298"/>
      <c r="E4" s="298"/>
      <c r="F4" s="298"/>
      <c r="G4" s="299"/>
      <c r="H4" s="72" t="s">
        <v>169</v>
      </c>
      <c r="I4" s="63" t="s">
        <v>170</v>
      </c>
    </row>
    <row r="5" spans="1:10" ht="35.25" customHeight="1" x14ac:dyDescent="0.25">
      <c r="A5" s="295"/>
      <c r="B5" s="297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171</v>
      </c>
      <c r="I5" s="74" t="s">
        <v>171</v>
      </c>
    </row>
    <row r="6" spans="1:10" x14ac:dyDescent="0.25">
      <c r="A6" s="47" t="s">
        <v>165</v>
      </c>
      <c r="B6" s="29" t="s">
        <v>166</v>
      </c>
      <c r="C6" s="30">
        <v>31612</v>
      </c>
      <c r="D6" s="31">
        <v>0</v>
      </c>
      <c r="E6" s="31"/>
      <c r="F6" s="31">
        <v>0</v>
      </c>
      <c r="G6" s="73">
        <f t="shared" ref="G6:G14" si="0">SUM(C6:F6)</f>
        <v>31612</v>
      </c>
      <c r="H6" s="74">
        <v>35409</v>
      </c>
      <c r="I6" s="99">
        <v>34142</v>
      </c>
      <c r="J6" s="20"/>
    </row>
    <row r="7" spans="1:10" ht="25.5" x14ac:dyDescent="0.25">
      <c r="A7" s="48" t="s">
        <v>43</v>
      </c>
      <c r="B7" s="33" t="s">
        <v>44</v>
      </c>
      <c r="C7" s="33">
        <v>4172</v>
      </c>
      <c r="D7" s="34">
        <v>0</v>
      </c>
      <c r="E7" s="34"/>
      <c r="F7" s="34">
        <v>0</v>
      </c>
      <c r="G7" s="75">
        <f t="shared" si="0"/>
        <v>4172</v>
      </c>
      <c r="H7" s="35">
        <v>4604</v>
      </c>
      <c r="I7" s="99">
        <v>4602</v>
      </c>
      <c r="J7" s="20"/>
    </row>
    <row r="8" spans="1:10" x14ac:dyDescent="0.25">
      <c r="A8" s="48" t="s">
        <v>140</v>
      </c>
      <c r="B8" s="33" t="s">
        <v>45</v>
      </c>
      <c r="C8" s="33">
        <v>16438</v>
      </c>
      <c r="D8" s="34">
        <v>0</v>
      </c>
      <c r="E8" s="34"/>
      <c r="F8" s="34">
        <v>0</v>
      </c>
      <c r="G8" s="73">
        <f t="shared" si="0"/>
        <v>16438</v>
      </c>
      <c r="H8" s="74">
        <v>26585</v>
      </c>
      <c r="I8" s="99">
        <v>21437</v>
      </c>
      <c r="J8" s="20"/>
    </row>
    <row r="9" spans="1:10" x14ac:dyDescent="0.25">
      <c r="A9" s="49" t="s">
        <v>141</v>
      </c>
      <c r="B9" s="33" t="s">
        <v>46</v>
      </c>
      <c r="C9" s="33">
        <v>5700</v>
      </c>
      <c r="D9" s="34">
        <v>0</v>
      </c>
      <c r="E9" s="34"/>
      <c r="F9" s="34">
        <v>0</v>
      </c>
      <c r="G9" s="75">
        <f t="shared" si="0"/>
        <v>5700</v>
      </c>
      <c r="H9" s="35">
        <v>5480</v>
      </c>
      <c r="I9" s="63">
        <v>3477</v>
      </c>
    </row>
    <row r="10" spans="1:10" x14ac:dyDescent="0.25">
      <c r="A10" s="50" t="s">
        <v>320</v>
      </c>
      <c r="B10" s="37" t="s">
        <v>321</v>
      </c>
      <c r="C10" s="33">
        <v>250</v>
      </c>
      <c r="D10" s="34"/>
      <c r="E10" s="34"/>
      <c r="F10" s="34"/>
      <c r="G10" s="75">
        <f t="shared" si="0"/>
        <v>250</v>
      </c>
      <c r="H10" s="119">
        <v>560</v>
      </c>
      <c r="I10" s="115">
        <v>559</v>
      </c>
    </row>
    <row r="11" spans="1:10" x14ac:dyDescent="0.25">
      <c r="A11" s="50" t="s">
        <v>47</v>
      </c>
      <c r="B11" s="37" t="s">
        <v>48</v>
      </c>
      <c r="C11" s="37">
        <v>2900</v>
      </c>
      <c r="D11" s="38"/>
      <c r="E11" s="38"/>
      <c r="F11" s="38"/>
      <c r="G11" s="76">
        <f t="shared" si="0"/>
        <v>2900</v>
      </c>
      <c r="H11" s="89">
        <v>4000</v>
      </c>
      <c r="I11" s="44">
        <v>3333</v>
      </c>
    </row>
    <row r="12" spans="1:10" ht="25.5" x14ac:dyDescent="0.25">
      <c r="A12" s="50" t="s">
        <v>49</v>
      </c>
      <c r="B12" s="37" t="s">
        <v>50</v>
      </c>
      <c r="C12" s="37"/>
      <c r="D12" s="38"/>
      <c r="E12" s="38"/>
      <c r="F12" s="38"/>
      <c r="G12" s="76"/>
      <c r="H12" s="89">
        <v>500</v>
      </c>
      <c r="I12" s="44">
        <v>500</v>
      </c>
    </row>
    <row r="13" spans="1:10" ht="16.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120</v>
      </c>
      <c r="I13" s="44">
        <v>110</v>
      </c>
    </row>
    <row r="14" spans="1:10" x14ac:dyDescent="0.25">
      <c r="A14" s="51" t="s">
        <v>53</v>
      </c>
      <c r="B14" s="37" t="s">
        <v>295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  <c r="I14" s="44"/>
    </row>
    <row r="15" spans="1:10" x14ac:dyDescent="0.25">
      <c r="A15" s="49" t="s">
        <v>142</v>
      </c>
      <c r="B15" s="33" t="s">
        <v>55</v>
      </c>
      <c r="C15" s="34">
        <f>SUM(C10:C14)</f>
        <v>3350</v>
      </c>
      <c r="D15" s="34">
        <f>SUM(D11:D14)</f>
        <v>0</v>
      </c>
      <c r="E15" s="34"/>
      <c r="F15" s="34">
        <f>SUM(F11:F14)</f>
        <v>0</v>
      </c>
      <c r="G15" s="78">
        <f>SUM(G10:G14)</f>
        <v>3350</v>
      </c>
      <c r="H15" s="91">
        <f>H10+H11+H12+H13+H14</f>
        <v>5380</v>
      </c>
      <c r="I15" s="63">
        <f>I10+I11+I12+I13+I14</f>
        <v>4502</v>
      </c>
    </row>
    <row r="16" spans="1:10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85">
        <v>0</v>
      </c>
      <c r="I16" s="44"/>
    </row>
    <row r="17" spans="1:9" ht="18" customHeight="1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0</v>
      </c>
      <c r="I17" s="44"/>
    </row>
    <row r="18" spans="1:9" ht="0.75" customHeight="1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9520</v>
      </c>
      <c r="I18" s="44">
        <v>2312</v>
      </c>
    </row>
    <row r="19" spans="1:9" x14ac:dyDescent="0.25">
      <c r="A19" s="52" t="s">
        <v>62</v>
      </c>
      <c r="B19" s="37" t="s">
        <v>63</v>
      </c>
      <c r="C19" s="37">
        <v>7200</v>
      </c>
      <c r="D19" s="38"/>
      <c r="E19" s="38"/>
      <c r="F19" s="38"/>
      <c r="G19" s="79">
        <f>C19</f>
        <v>7200</v>
      </c>
      <c r="H19" s="250">
        <v>7200</v>
      </c>
      <c r="I19" s="249">
        <v>5041</v>
      </c>
    </row>
    <row r="20" spans="1:9" x14ac:dyDescent="0.25">
      <c r="A20" s="53" t="s">
        <v>64</v>
      </c>
      <c r="B20" s="37" t="s">
        <v>65</v>
      </c>
      <c r="C20" s="37">
        <v>2000</v>
      </c>
      <c r="D20" s="38"/>
      <c r="E20" s="38"/>
      <c r="F20" s="38"/>
      <c r="G20" s="80">
        <f>SUM(C20:F20)</f>
        <v>2000</v>
      </c>
      <c r="H20" s="251">
        <v>2000</v>
      </c>
      <c r="I20" s="249">
        <v>1361</v>
      </c>
    </row>
    <row r="21" spans="1:9" x14ac:dyDescent="0.25">
      <c r="A21" s="54" t="s">
        <v>143</v>
      </c>
      <c r="B21" s="33" t="s">
        <v>66</v>
      </c>
      <c r="C21" s="33">
        <f>SUM(C16:C20)</f>
        <v>9200</v>
      </c>
      <c r="D21" s="34">
        <f>SUM(D16:D20)</f>
        <v>0</v>
      </c>
      <c r="E21" s="34"/>
      <c r="F21" s="34">
        <f>SUM(F16:F20)</f>
        <v>0</v>
      </c>
      <c r="G21" s="81">
        <f>SUM(G16:G20)</f>
        <v>9200</v>
      </c>
      <c r="H21" s="252">
        <v>9200</v>
      </c>
      <c r="I21" s="252">
        <v>6402</v>
      </c>
    </row>
    <row r="22" spans="1:9" x14ac:dyDescent="0.25">
      <c r="A22" s="93" t="s">
        <v>67</v>
      </c>
      <c r="B22" s="37" t="s">
        <v>68</v>
      </c>
      <c r="C22" s="37">
        <v>787</v>
      </c>
      <c r="D22" s="38"/>
      <c r="E22" s="38"/>
      <c r="F22" s="38"/>
      <c r="G22" s="76">
        <f>SUM(C22:F22)</f>
        <v>787</v>
      </c>
      <c r="H22" s="253">
        <v>24700</v>
      </c>
      <c r="I22" s="249">
        <v>1000</v>
      </c>
    </row>
    <row r="23" spans="1:9" x14ac:dyDescent="0.25">
      <c r="A23" s="50" t="s">
        <v>69</v>
      </c>
      <c r="B23" s="37" t="s">
        <v>70</v>
      </c>
      <c r="C23" s="37"/>
      <c r="D23" s="38"/>
      <c r="E23" s="38"/>
      <c r="F23" s="38"/>
      <c r="G23" s="76">
        <f t="shared" ref="G23:G24" si="1">SUM(C23:F23)</f>
        <v>0</v>
      </c>
      <c r="H23" s="93"/>
      <c r="I23" s="44"/>
    </row>
    <row r="24" spans="1:9" x14ac:dyDescent="0.25">
      <c r="A24" s="50" t="s">
        <v>71</v>
      </c>
      <c r="B24" s="37" t="s">
        <v>72</v>
      </c>
      <c r="C24" s="37">
        <v>213</v>
      </c>
      <c r="D24" s="38"/>
      <c r="E24" s="38"/>
      <c r="F24" s="38"/>
      <c r="G24" s="76">
        <f t="shared" si="1"/>
        <v>213</v>
      </c>
      <c r="H24" s="89">
        <v>6397</v>
      </c>
      <c r="I24" s="44">
        <v>0</v>
      </c>
    </row>
    <row r="25" spans="1:9" x14ac:dyDescent="0.25">
      <c r="A25" s="49" t="s">
        <v>144</v>
      </c>
      <c r="B25" s="33" t="s">
        <v>73</v>
      </c>
      <c r="C25" s="33">
        <f>SUM(C22:C24)</f>
        <v>1000</v>
      </c>
      <c r="D25" s="34">
        <f>SUM(D22:D24)</f>
        <v>0</v>
      </c>
      <c r="E25" s="34"/>
      <c r="F25" s="34">
        <f>SUM(F22:F24)</f>
        <v>0</v>
      </c>
      <c r="G25" s="78">
        <f>SUM(G22:G24)</f>
        <v>1000</v>
      </c>
      <c r="H25" s="91">
        <f>H22+H24</f>
        <v>31097</v>
      </c>
      <c r="I25" s="63">
        <f>I22+I24</f>
        <v>1000</v>
      </c>
    </row>
    <row r="26" spans="1:9" ht="25.5" x14ac:dyDescent="0.25">
      <c r="A26" s="50" t="s">
        <v>296</v>
      </c>
      <c r="B26" s="37" t="s">
        <v>297</v>
      </c>
      <c r="C26" s="37"/>
      <c r="D26" s="38"/>
      <c r="E26" s="38"/>
      <c r="F26" s="38"/>
      <c r="G26" s="76">
        <f>SUM(C26:F26)</f>
        <v>0</v>
      </c>
      <c r="H26" s="89"/>
      <c r="I26" s="44"/>
    </row>
    <row r="27" spans="1:9" ht="25.5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  <c r="I27" s="44"/>
    </row>
    <row r="28" spans="1:9" x14ac:dyDescent="0.25">
      <c r="A28" s="50" t="s">
        <v>78</v>
      </c>
      <c r="B28" s="37" t="s">
        <v>298</v>
      </c>
      <c r="C28" s="37"/>
      <c r="D28" s="38"/>
      <c r="E28" s="38"/>
      <c r="F28" s="38"/>
      <c r="G28" s="76">
        <f>SUM(C28:F28)</f>
        <v>0</v>
      </c>
      <c r="H28" s="89"/>
      <c r="I28" s="44"/>
    </row>
    <row r="29" spans="1:9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  <c r="I29" s="63">
        <f>I26+I27+I28</f>
        <v>0</v>
      </c>
    </row>
    <row r="30" spans="1:9" x14ac:dyDescent="0.25">
      <c r="A30" s="54" t="s">
        <v>146</v>
      </c>
      <c r="B30" s="33" t="s">
        <v>81</v>
      </c>
      <c r="C30" s="33">
        <f>SUM(C6,C7,C8,C9,C15,C21,C29,C25)</f>
        <v>71472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71472</v>
      </c>
      <c r="H30" s="33">
        <f>H6+H7+H8+H9+H15+H21+H25+H29</f>
        <v>117755</v>
      </c>
      <c r="I30" s="63">
        <f>I6+I7+I8+I9+I15+I21+I25+I29</f>
        <v>75562</v>
      </c>
    </row>
    <row r="31" spans="1:9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  <c r="I31" s="44">
        <v>0</v>
      </c>
    </row>
    <row r="32" spans="1:9" x14ac:dyDescent="0.25">
      <c r="A32" s="49" t="s">
        <v>174</v>
      </c>
      <c r="B32" s="32" t="s">
        <v>175</v>
      </c>
      <c r="C32" s="32">
        <v>1367</v>
      </c>
      <c r="D32" s="36"/>
      <c r="E32" s="36"/>
      <c r="F32" s="36"/>
      <c r="G32" s="84">
        <f>C32</f>
        <v>1367</v>
      </c>
      <c r="H32" s="94">
        <v>1367</v>
      </c>
      <c r="I32" s="44">
        <v>1367</v>
      </c>
    </row>
    <row r="33" spans="1:30" x14ac:dyDescent="0.25">
      <c r="A33" s="51" t="s">
        <v>167</v>
      </c>
      <c r="B33" s="43" t="s">
        <v>168</v>
      </c>
      <c r="C33" s="39">
        <v>15219</v>
      </c>
      <c r="D33" s="40"/>
      <c r="E33" s="40"/>
      <c r="F33" s="40"/>
      <c r="G33" s="85">
        <f>SUM(C33:F33)</f>
        <v>15219</v>
      </c>
      <c r="H33" s="39">
        <v>15219</v>
      </c>
      <c r="I33" s="85">
        <v>12724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0"/>
      <c r="AD33" s="20"/>
    </row>
    <row r="34" spans="1:30" x14ac:dyDescent="0.25">
      <c r="A34" s="55" t="s">
        <v>148</v>
      </c>
      <c r="B34" s="32" t="s">
        <v>138</v>
      </c>
      <c r="C34" s="32">
        <f>C32+C33</f>
        <v>16586</v>
      </c>
      <c r="D34" s="36">
        <f>SUM(D33)</f>
        <v>0</v>
      </c>
      <c r="E34" s="36"/>
      <c r="F34" s="36">
        <f>SUM(F33)</f>
        <v>0</v>
      </c>
      <c r="G34" s="86">
        <f>SUM(C34:F34)</f>
        <v>16586</v>
      </c>
      <c r="H34" s="43">
        <f>H31+H32+H33</f>
        <v>16586</v>
      </c>
      <c r="I34" s="63">
        <f>I31+I32+I33</f>
        <v>14091</v>
      </c>
    </row>
    <row r="35" spans="1:30" ht="12" customHeight="1" x14ac:dyDescent="0.25">
      <c r="A35" s="55" t="s">
        <v>149</v>
      </c>
      <c r="B35" s="32" t="s">
        <v>137</v>
      </c>
      <c r="C35" s="86">
        <f t="shared" ref="C35:F35" si="2">C34</f>
        <v>16586</v>
      </c>
      <c r="D35" s="86">
        <f t="shared" si="2"/>
        <v>0</v>
      </c>
      <c r="E35" s="86">
        <f t="shared" si="2"/>
        <v>0</v>
      </c>
      <c r="F35" s="86">
        <f t="shared" si="2"/>
        <v>0</v>
      </c>
      <c r="G35" s="86">
        <f>G34</f>
        <v>16586</v>
      </c>
      <c r="H35" s="43">
        <f>H34</f>
        <v>16586</v>
      </c>
      <c r="I35" s="63">
        <f>I34</f>
        <v>14091</v>
      </c>
    </row>
    <row r="36" spans="1:30" hidden="1" x14ac:dyDescent="0.25">
      <c r="A36" s="56"/>
      <c r="B36" s="44"/>
      <c r="C36" s="44"/>
      <c r="D36" s="45"/>
      <c r="E36" s="45"/>
      <c r="F36" s="45"/>
      <c r="G36" s="87"/>
      <c r="H36" s="44"/>
      <c r="I36" s="44"/>
    </row>
    <row r="37" spans="1:30" ht="15.75" thickBot="1" x14ac:dyDescent="0.3">
      <c r="A37" s="57" t="s">
        <v>136</v>
      </c>
      <c r="B37" s="58"/>
      <c r="C37" s="59">
        <f>SUM(C35,C30)</f>
        <v>88058</v>
      </c>
      <c r="D37" s="60">
        <f>SUM(D30,D35)</f>
        <v>0</v>
      </c>
      <c r="E37" s="60"/>
      <c r="F37" s="60">
        <f>SUM(F30,F34)</f>
        <v>0</v>
      </c>
      <c r="G37" s="88">
        <f>SUM(G35,G30)</f>
        <v>88058</v>
      </c>
      <c r="H37" s="95">
        <f>H30+H35</f>
        <v>134341</v>
      </c>
      <c r="I37" s="63">
        <f>I30+I35</f>
        <v>89653</v>
      </c>
    </row>
  </sheetData>
  <mergeCells count="6">
    <mergeCell ref="A1:G1"/>
    <mergeCell ref="A2:G2"/>
    <mergeCell ref="A4:A5"/>
    <mergeCell ref="B4:B5"/>
    <mergeCell ref="C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/2019.(V.  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zoomScaleNormal="100" workbookViewId="0">
      <selection activeCell="H7" sqref="H7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  <col min="8" max="8" width="10.140625" bestFit="1" customWidth="1"/>
  </cols>
  <sheetData>
    <row r="1" spans="1:8" ht="18.75" x14ac:dyDescent="0.3">
      <c r="A1" s="292" t="s">
        <v>330</v>
      </c>
      <c r="B1" s="292"/>
      <c r="C1" s="292"/>
      <c r="D1" s="292"/>
      <c r="E1" s="292"/>
      <c r="F1" s="292"/>
    </row>
    <row r="2" spans="1:8" ht="18.75" x14ac:dyDescent="0.3">
      <c r="A2" s="292" t="s">
        <v>475</v>
      </c>
      <c r="B2" s="292"/>
      <c r="C2" s="292"/>
      <c r="D2" s="292"/>
      <c r="E2" s="292"/>
      <c r="F2" s="292"/>
    </row>
    <row r="3" spans="1:8" ht="15.75" thickBot="1" x14ac:dyDescent="0.3">
      <c r="E3" s="300" t="s">
        <v>160</v>
      </c>
      <c r="F3" s="300"/>
      <c r="H3" s="113"/>
    </row>
    <row r="4" spans="1:8" ht="15" customHeight="1" thickBot="1" x14ac:dyDescent="0.3">
      <c r="A4" s="294" t="s">
        <v>0</v>
      </c>
      <c r="B4" s="296" t="s">
        <v>1</v>
      </c>
      <c r="C4" s="298" t="s">
        <v>473</v>
      </c>
      <c r="D4" s="298"/>
      <c r="E4" s="298"/>
      <c r="F4" s="299"/>
      <c r="G4" s="102" t="s">
        <v>169</v>
      </c>
      <c r="H4" s="102" t="s">
        <v>170</v>
      </c>
    </row>
    <row r="5" spans="1:8" ht="36.75" customHeight="1" x14ac:dyDescent="0.25">
      <c r="A5" s="295"/>
      <c r="B5" s="297"/>
      <c r="C5" s="27" t="s">
        <v>2</v>
      </c>
      <c r="D5" s="28" t="s">
        <v>3</v>
      </c>
      <c r="E5" s="28" t="s">
        <v>4</v>
      </c>
      <c r="F5" s="73" t="s">
        <v>5</v>
      </c>
      <c r="G5" s="116" t="s">
        <v>2</v>
      </c>
      <c r="H5" s="117" t="s">
        <v>2</v>
      </c>
    </row>
    <row r="6" spans="1:8" x14ac:dyDescent="0.25">
      <c r="A6" s="47" t="s">
        <v>165</v>
      </c>
      <c r="B6" s="29" t="s">
        <v>166</v>
      </c>
      <c r="C6" s="30">
        <v>12009</v>
      </c>
      <c r="D6" s="31">
        <v>0</v>
      </c>
      <c r="E6" s="31">
        <v>0</v>
      </c>
      <c r="F6" s="73">
        <f t="shared" ref="F6:F9" si="0">SUM(C6:E6)</f>
        <v>12009</v>
      </c>
      <c r="G6" s="63">
        <v>12009</v>
      </c>
      <c r="H6" s="63">
        <v>10248</v>
      </c>
    </row>
    <row r="7" spans="1:8" x14ac:dyDescent="0.25">
      <c r="A7" s="48" t="s">
        <v>43</v>
      </c>
      <c r="B7" s="33" t="s">
        <v>44</v>
      </c>
      <c r="C7" s="33">
        <v>2441</v>
      </c>
      <c r="D7" s="34">
        <v>0</v>
      </c>
      <c r="E7" s="34">
        <v>0</v>
      </c>
      <c r="F7" s="75">
        <f t="shared" si="0"/>
        <v>2441</v>
      </c>
      <c r="G7" s="63">
        <v>2441</v>
      </c>
      <c r="H7" s="63">
        <v>2126</v>
      </c>
    </row>
    <row r="8" spans="1:8" x14ac:dyDescent="0.25">
      <c r="A8" s="48" t="s">
        <v>140</v>
      </c>
      <c r="B8" s="33" t="s">
        <v>45</v>
      </c>
      <c r="C8" s="33">
        <v>820</v>
      </c>
      <c r="D8" s="34">
        <v>0</v>
      </c>
      <c r="E8" s="34">
        <v>0</v>
      </c>
      <c r="F8" s="73">
        <f t="shared" si="0"/>
        <v>820</v>
      </c>
      <c r="G8" s="63">
        <v>820</v>
      </c>
      <c r="H8" s="63">
        <v>316</v>
      </c>
    </row>
    <row r="9" spans="1:8" x14ac:dyDescent="0.25">
      <c r="A9" s="49" t="s">
        <v>141</v>
      </c>
      <c r="B9" s="33" t="s">
        <v>46</v>
      </c>
      <c r="C9" s="34">
        <v>0</v>
      </c>
      <c r="D9" s="34">
        <v>0</v>
      </c>
      <c r="E9" s="34">
        <v>0</v>
      </c>
      <c r="F9" s="103">
        <f t="shared" si="0"/>
        <v>0</v>
      </c>
      <c r="G9" s="63">
        <v>0</v>
      </c>
      <c r="H9" s="63">
        <v>0</v>
      </c>
    </row>
    <row r="10" spans="1:8" x14ac:dyDescent="0.25">
      <c r="A10" s="50" t="s">
        <v>178</v>
      </c>
      <c r="B10" s="37" t="s">
        <v>294</v>
      </c>
      <c r="C10" s="38"/>
      <c r="D10" s="38"/>
      <c r="E10" s="38"/>
      <c r="F10" s="104"/>
      <c r="G10" s="44"/>
      <c r="H10" s="44"/>
    </row>
    <row r="11" spans="1:8" ht="25.5" x14ac:dyDescent="0.25">
      <c r="A11" s="50" t="s">
        <v>49</v>
      </c>
      <c r="B11" s="37" t="s">
        <v>50</v>
      </c>
      <c r="C11" s="38"/>
      <c r="D11" s="38"/>
      <c r="E11" s="38"/>
      <c r="F11" s="104"/>
      <c r="G11" s="44"/>
      <c r="H11" s="44"/>
    </row>
    <row r="12" spans="1:8" x14ac:dyDescent="0.25">
      <c r="A12" s="50" t="s">
        <v>51</v>
      </c>
      <c r="B12" s="37" t="s">
        <v>52</v>
      </c>
      <c r="C12" s="38"/>
      <c r="D12" s="38"/>
      <c r="E12" s="38"/>
      <c r="F12" s="104"/>
      <c r="G12" s="44"/>
      <c r="H12" s="44"/>
    </row>
    <row r="13" spans="1:8" x14ac:dyDescent="0.25">
      <c r="A13" s="51" t="s">
        <v>53</v>
      </c>
      <c r="B13" s="37" t="s">
        <v>54</v>
      </c>
      <c r="C13" s="38"/>
      <c r="D13" s="38"/>
      <c r="E13" s="38"/>
      <c r="F13" s="105"/>
      <c r="G13" s="44"/>
      <c r="H13" s="44"/>
    </row>
    <row r="14" spans="1:8" x14ac:dyDescent="0.25">
      <c r="A14" s="49" t="s">
        <v>142</v>
      </c>
      <c r="B14" s="33" t="s">
        <v>55</v>
      </c>
      <c r="C14" s="34">
        <f>SUM(C10:C13)</f>
        <v>0</v>
      </c>
      <c r="D14" s="34">
        <f>SUM(D10:D13)</f>
        <v>0</v>
      </c>
      <c r="E14" s="34">
        <f>SUM(E10:E13)</f>
        <v>0</v>
      </c>
      <c r="F14" s="106">
        <f>SUM(F10:F13)</f>
        <v>0</v>
      </c>
      <c r="G14" s="63">
        <f>G10+G11+G12</f>
        <v>0</v>
      </c>
      <c r="H14" s="63">
        <f>H10+H11+H12+H13</f>
        <v>0</v>
      </c>
    </row>
    <row r="15" spans="1:8" x14ac:dyDescent="0.25">
      <c r="A15" s="52" t="s">
        <v>56</v>
      </c>
      <c r="B15" s="37" t="s">
        <v>57</v>
      </c>
      <c r="C15" s="38"/>
      <c r="D15" s="38"/>
      <c r="E15" s="38"/>
      <c r="F15" s="107"/>
      <c r="G15" s="44"/>
      <c r="H15" s="44"/>
    </row>
    <row r="16" spans="1:8" x14ac:dyDescent="0.25">
      <c r="A16" s="52" t="s">
        <v>58</v>
      </c>
      <c r="B16" s="37" t="s">
        <v>59</v>
      </c>
      <c r="C16" s="38"/>
      <c r="D16" s="38"/>
      <c r="E16" s="38"/>
      <c r="F16" s="107"/>
      <c r="G16" s="44"/>
      <c r="H16" s="44"/>
    </row>
    <row r="17" spans="1:8" x14ac:dyDescent="0.25">
      <c r="A17" s="52" t="s">
        <v>60</v>
      </c>
      <c r="B17" s="37" t="s">
        <v>61</v>
      </c>
      <c r="C17" s="38"/>
      <c r="D17" s="38"/>
      <c r="E17" s="38"/>
      <c r="F17" s="107"/>
      <c r="G17" s="44"/>
      <c r="H17" s="44"/>
    </row>
    <row r="18" spans="1:8" x14ac:dyDescent="0.25">
      <c r="A18" s="52" t="s">
        <v>62</v>
      </c>
      <c r="B18" s="37" t="s">
        <v>63</v>
      </c>
      <c r="C18" s="38"/>
      <c r="D18" s="38"/>
      <c r="E18" s="38"/>
      <c r="F18" s="107"/>
      <c r="G18" s="44"/>
      <c r="H18" s="44"/>
    </row>
    <row r="19" spans="1:8" x14ac:dyDescent="0.25">
      <c r="A19" s="53" t="s">
        <v>64</v>
      </c>
      <c r="B19" s="37" t="s">
        <v>65</v>
      </c>
      <c r="C19" s="38"/>
      <c r="D19" s="38"/>
      <c r="E19" s="38"/>
      <c r="F19" s="107"/>
      <c r="G19" s="44"/>
      <c r="H19" s="44"/>
    </row>
    <row r="20" spans="1:8" x14ac:dyDescent="0.25">
      <c r="A20" s="54" t="s">
        <v>143</v>
      </c>
      <c r="B20" s="33" t="s">
        <v>66</v>
      </c>
      <c r="C20" s="34">
        <f>SUM(C15:C19)</f>
        <v>0</v>
      </c>
      <c r="D20" s="34">
        <f>SUM(D15:D19)</f>
        <v>0</v>
      </c>
      <c r="E20" s="34">
        <f>SUM(E15:E19)</f>
        <v>0</v>
      </c>
      <c r="F20" s="108">
        <f>SUM(F15:F19)</f>
        <v>0</v>
      </c>
      <c r="G20" s="63">
        <v>0</v>
      </c>
      <c r="H20" s="63">
        <v>0</v>
      </c>
    </row>
    <row r="21" spans="1:8" x14ac:dyDescent="0.25">
      <c r="A21" s="50" t="s">
        <v>67</v>
      </c>
      <c r="B21" s="37" t="s">
        <v>68</v>
      </c>
      <c r="C21" s="38"/>
      <c r="D21" s="38"/>
      <c r="E21" s="38"/>
      <c r="F21" s="104"/>
      <c r="G21" s="44"/>
      <c r="H21" s="44"/>
    </row>
    <row r="22" spans="1:8" x14ac:dyDescent="0.25">
      <c r="A22" s="50" t="s">
        <v>69</v>
      </c>
      <c r="B22" s="37" t="s">
        <v>70</v>
      </c>
      <c r="C22" s="38"/>
      <c r="D22" s="38"/>
      <c r="E22" s="38"/>
      <c r="F22" s="104"/>
      <c r="G22" s="44"/>
      <c r="H22" s="44"/>
    </row>
    <row r="23" spans="1:8" x14ac:dyDescent="0.25">
      <c r="A23" s="50" t="s">
        <v>71</v>
      </c>
      <c r="B23" s="37" t="s">
        <v>72</v>
      </c>
      <c r="C23" s="38"/>
      <c r="D23" s="38"/>
      <c r="E23" s="38"/>
      <c r="F23" s="104"/>
      <c r="G23" s="44"/>
      <c r="H23" s="44"/>
    </row>
    <row r="24" spans="1:8" x14ac:dyDescent="0.25">
      <c r="A24" s="49" t="s">
        <v>144</v>
      </c>
      <c r="B24" s="33" t="s">
        <v>73</v>
      </c>
      <c r="C24" s="34">
        <f>SUM(C21:C23)</f>
        <v>0</v>
      </c>
      <c r="D24" s="34">
        <f>SUM(D21:D23)</f>
        <v>0</v>
      </c>
      <c r="E24" s="34">
        <f>SUM(E21:E23)</f>
        <v>0</v>
      </c>
      <c r="F24" s="106">
        <f>SUM(F21:F23)</f>
        <v>0</v>
      </c>
      <c r="G24" s="63">
        <v>0</v>
      </c>
      <c r="H24" s="63">
        <v>0</v>
      </c>
    </row>
    <row r="25" spans="1:8" ht="1.5" customHeight="1" x14ac:dyDescent="0.25">
      <c r="A25" s="50" t="s">
        <v>74</v>
      </c>
      <c r="B25" s="37" t="s">
        <v>75</v>
      </c>
      <c r="C25" s="38"/>
      <c r="D25" s="38"/>
      <c r="E25" s="38"/>
      <c r="F25" s="104"/>
      <c r="G25" s="44"/>
      <c r="H25" s="44"/>
    </row>
    <row r="26" spans="1:8" ht="1.5" hidden="1" customHeight="1" x14ac:dyDescent="0.25">
      <c r="A26" s="50" t="s">
        <v>76</v>
      </c>
      <c r="B26" s="37" t="s">
        <v>77</v>
      </c>
      <c r="C26" s="38"/>
      <c r="D26" s="38"/>
      <c r="E26" s="38"/>
      <c r="F26" s="104"/>
      <c r="G26" s="44"/>
      <c r="H26" s="44"/>
    </row>
    <row r="27" spans="1:8" hidden="1" x14ac:dyDescent="0.25">
      <c r="A27" s="50" t="s">
        <v>78</v>
      </c>
      <c r="B27" s="37" t="s">
        <v>79</v>
      </c>
      <c r="C27" s="38"/>
      <c r="D27" s="38"/>
      <c r="E27" s="38"/>
      <c r="F27" s="104"/>
      <c r="G27" s="44"/>
      <c r="H27" s="44"/>
    </row>
    <row r="28" spans="1:8" x14ac:dyDescent="0.25">
      <c r="A28" s="49" t="s">
        <v>145</v>
      </c>
      <c r="B28" s="33" t="s">
        <v>80</v>
      </c>
      <c r="C28" s="34">
        <v>0</v>
      </c>
      <c r="D28" s="34">
        <f>SUM(D25:D27)</f>
        <v>0</v>
      </c>
      <c r="E28" s="34">
        <f>SUM(E25:E27)</f>
        <v>0</v>
      </c>
      <c r="F28" s="106">
        <f>SUM(F25:F27)</f>
        <v>0</v>
      </c>
      <c r="G28" s="63">
        <v>0</v>
      </c>
      <c r="H28" s="63">
        <v>0</v>
      </c>
    </row>
    <row r="29" spans="1:8" x14ac:dyDescent="0.25">
      <c r="A29" s="54" t="s">
        <v>146</v>
      </c>
      <c r="B29" s="33" t="s">
        <v>81</v>
      </c>
      <c r="C29" s="33">
        <f>SUM(C6,C7,C8,C9,C14,C20,C28,C24)</f>
        <v>15270</v>
      </c>
      <c r="D29" s="34">
        <f>SUM(D6,D7,D8,D9,D14,D20,D24,D28)</f>
        <v>0</v>
      </c>
      <c r="E29" s="34">
        <f>SUM(E6,E7,E8,E9,E14,E20,E24,E28)</f>
        <v>0</v>
      </c>
      <c r="F29" s="109">
        <f>SUM(F6,F7,F8,F9,F14,F20,F24,F28)</f>
        <v>15270</v>
      </c>
      <c r="G29" s="63">
        <f>G6+G7+G8+G9+G14+G20+G24</f>
        <v>15270</v>
      </c>
      <c r="H29" s="63">
        <f>H6+H7+H8+H9+H14+H20+H24</f>
        <v>12690</v>
      </c>
    </row>
    <row r="30" spans="1:8" x14ac:dyDescent="0.25">
      <c r="A30" s="49" t="s">
        <v>147</v>
      </c>
      <c r="B30" s="32" t="s">
        <v>139</v>
      </c>
      <c r="C30" s="32">
        <v>0</v>
      </c>
      <c r="D30" s="36">
        <v>0</v>
      </c>
      <c r="E30" s="36">
        <v>0</v>
      </c>
      <c r="F30" s="106">
        <f>SUM(C30:E30)</f>
        <v>0</v>
      </c>
      <c r="G30" s="63">
        <v>0</v>
      </c>
      <c r="H30" s="63">
        <v>0</v>
      </c>
    </row>
    <row r="31" spans="1:8" x14ac:dyDescent="0.25">
      <c r="A31" s="51" t="s">
        <v>167</v>
      </c>
      <c r="B31" s="43" t="s">
        <v>168</v>
      </c>
      <c r="C31" s="39"/>
      <c r="D31" s="40"/>
      <c r="E31" s="40"/>
      <c r="F31" s="105"/>
      <c r="G31" s="44"/>
      <c r="H31" s="44"/>
    </row>
    <row r="32" spans="1:8" x14ac:dyDescent="0.25">
      <c r="A32" s="55" t="s">
        <v>148</v>
      </c>
      <c r="B32" s="32" t="s">
        <v>138</v>
      </c>
      <c r="C32" s="32">
        <f>SUM(C31)</f>
        <v>0</v>
      </c>
      <c r="D32" s="36">
        <f>SUM(D31)</f>
        <v>0</v>
      </c>
      <c r="E32" s="36">
        <f>SUM(E31)</f>
        <v>0</v>
      </c>
      <c r="F32" s="110">
        <f>SUM(C32:E32)</f>
        <v>0</v>
      </c>
      <c r="G32" s="63">
        <v>0</v>
      </c>
      <c r="H32" s="63">
        <v>0</v>
      </c>
    </row>
    <row r="33" spans="1:8" x14ac:dyDescent="0.25">
      <c r="A33" s="55" t="s">
        <v>149</v>
      </c>
      <c r="B33" s="32" t="s">
        <v>137</v>
      </c>
      <c r="C33" s="32">
        <f>SUM(C30,C32)</f>
        <v>0</v>
      </c>
      <c r="D33" s="36">
        <f>SUM(D29,D32)</f>
        <v>0</v>
      </c>
      <c r="E33" s="36">
        <f>SUM(E30,E32)</f>
        <v>0</v>
      </c>
      <c r="F33" s="110">
        <f>SUM(F30,F32)</f>
        <v>0</v>
      </c>
      <c r="G33" s="63">
        <v>0</v>
      </c>
      <c r="H33" s="63">
        <v>0</v>
      </c>
    </row>
    <row r="34" spans="1:8" x14ac:dyDescent="0.25">
      <c r="A34" s="56"/>
      <c r="B34" s="44"/>
      <c r="C34" s="44"/>
      <c r="D34" s="45"/>
      <c r="E34" s="45"/>
      <c r="F34" s="111"/>
      <c r="G34" s="44"/>
      <c r="H34" s="44"/>
    </row>
    <row r="35" spans="1:8" ht="15.75" thickBot="1" x14ac:dyDescent="0.3">
      <c r="A35" s="57" t="s">
        <v>136</v>
      </c>
      <c r="B35" s="58"/>
      <c r="C35" s="59">
        <f>SUM(C33,C29)</f>
        <v>15270</v>
      </c>
      <c r="D35" s="60">
        <f>SUM(D29,D33)</f>
        <v>0</v>
      </c>
      <c r="E35" s="60">
        <f>SUM(E29,E32)</f>
        <v>0</v>
      </c>
      <c r="F35" s="112">
        <f>SUM(F33,F29)</f>
        <v>15270</v>
      </c>
      <c r="G35" s="63">
        <f>G29+G33</f>
        <v>15270</v>
      </c>
      <c r="H35" s="63">
        <f>H29+H33</f>
        <v>12690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 melléklet a  /2019 (V.  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Layout" topLeftCell="A7" zoomScaleNormal="100" workbookViewId="0">
      <selection activeCell="G15" sqref="G15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7.5703125" customWidth="1"/>
    <col min="6" max="6" width="9.28515625" customWidth="1"/>
    <col min="7" max="7" width="12.5703125" customWidth="1"/>
    <col min="8" max="8" width="12.42578125" customWidth="1"/>
  </cols>
  <sheetData>
    <row r="1" spans="1:26" ht="18.75" x14ac:dyDescent="0.3">
      <c r="A1" s="292" t="s">
        <v>331</v>
      </c>
      <c r="B1" s="292"/>
      <c r="C1" s="292"/>
      <c r="D1" s="292"/>
      <c r="E1" s="292"/>
      <c r="F1" s="292"/>
      <c r="G1" s="292"/>
      <c r="H1" s="183"/>
    </row>
    <row r="2" spans="1:26" ht="18.75" x14ac:dyDescent="0.3">
      <c r="A2" s="292" t="s">
        <v>475</v>
      </c>
      <c r="B2" s="292"/>
      <c r="C2" s="292"/>
      <c r="D2" s="292"/>
      <c r="E2" s="292"/>
      <c r="F2" s="292"/>
      <c r="G2" s="292"/>
      <c r="H2" s="183"/>
    </row>
    <row r="3" spans="1:26" ht="6" customHeight="1" thickBot="1" x14ac:dyDescent="0.3">
      <c r="F3" s="300" t="s">
        <v>160</v>
      </c>
      <c r="G3" s="300"/>
      <c r="H3" s="184"/>
      <c r="I3" s="113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7" customHeight="1" x14ac:dyDescent="0.25">
      <c r="A4" s="294" t="s">
        <v>0</v>
      </c>
      <c r="B4" s="296" t="s">
        <v>1</v>
      </c>
      <c r="C4" s="298" t="s">
        <v>473</v>
      </c>
      <c r="D4" s="298"/>
      <c r="E4" s="298"/>
      <c r="F4" s="298"/>
      <c r="G4" s="299"/>
      <c r="H4" s="72" t="s">
        <v>169</v>
      </c>
      <c r="I4" s="63" t="s">
        <v>170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9" customHeight="1" x14ac:dyDescent="0.25">
      <c r="A5" s="295"/>
      <c r="B5" s="297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171</v>
      </c>
      <c r="I5" s="74" t="s">
        <v>171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7" t="s">
        <v>165</v>
      </c>
      <c r="B6" s="29" t="s">
        <v>166</v>
      </c>
      <c r="C6" s="255">
        <v>43621</v>
      </c>
      <c r="D6" s="31">
        <v>0</v>
      </c>
      <c r="E6" s="31"/>
      <c r="F6" s="31">
        <v>0</v>
      </c>
      <c r="G6" s="73">
        <f t="shared" ref="G6:G15" si="0">SUM(C6:F6)</f>
        <v>43621</v>
      </c>
      <c r="H6" s="74">
        <v>47418</v>
      </c>
      <c r="I6" s="63">
        <v>44389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48" t="s">
        <v>43</v>
      </c>
      <c r="B7" s="33" t="s">
        <v>44</v>
      </c>
      <c r="C7" s="255">
        <v>6613</v>
      </c>
      <c r="D7" s="34">
        <v>0</v>
      </c>
      <c r="E7" s="34"/>
      <c r="F7" s="34">
        <v>0</v>
      </c>
      <c r="G7" s="75">
        <f t="shared" si="0"/>
        <v>6613</v>
      </c>
      <c r="H7" s="35">
        <v>7045</v>
      </c>
      <c r="I7" s="63">
        <v>6728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8" t="s">
        <v>140</v>
      </c>
      <c r="B8" s="33" t="s">
        <v>45</v>
      </c>
      <c r="C8" s="255">
        <v>17258</v>
      </c>
      <c r="D8" s="34">
        <v>0</v>
      </c>
      <c r="E8" s="34"/>
      <c r="F8" s="34">
        <v>0</v>
      </c>
      <c r="G8" s="73">
        <f t="shared" si="0"/>
        <v>17258</v>
      </c>
      <c r="H8" s="74">
        <v>27405</v>
      </c>
      <c r="I8" s="63">
        <v>21754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49" t="s">
        <v>141</v>
      </c>
      <c r="B9" s="33" t="s">
        <v>46</v>
      </c>
      <c r="C9" s="256">
        <v>5700</v>
      </c>
      <c r="D9" s="34">
        <v>0</v>
      </c>
      <c r="E9" s="34"/>
      <c r="F9" s="34">
        <v>0</v>
      </c>
      <c r="G9" s="75">
        <f t="shared" si="0"/>
        <v>5700</v>
      </c>
      <c r="H9" s="35">
        <v>5480</v>
      </c>
      <c r="I9" s="63">
        <v>3477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5">
      <c r="A10" s="50" t="s">
        <v>320</v>
      </c>
      <c r="B10" s="37" t="s">
        <v>321</v>
      </c>
      <c r="C10" s="256">
        <v>250</v>
      </c>
      <c r="D10" s="34"/>
      <c r="E10" s="34"/>
      <c r="F10" s="34"/>
      <c r="G10" s="257">
        <f t="shared" si="0"/>
        <v>250</v>
      </c>
      <c r="H10" s="119">
        <v>560</v>
      </c>
      <c r="I10" s="115">
        <v>559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5">
      <c r="A11" s="50" t="s">
        <v>47</v>
      </c>
      <c r="B11" s="37" t="s">
        <v>48</v>
      </c>
      <c r="C11" s="256">
        <v>2900</v>
      </c>
      <c r="D11" s="38"/>
      <c r="E11" s="38"/>
      <c r="F11" s="38"/>
      <c r="G11" s="76">
        <f t="shared" si="0"/>
        <v>2900</v>
      </c>
      <c r="H11" s="89">
        <v>4000</v>
      </c>
      <c r="I11" s="44">
        <v>3333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5.5" customHeight="1" x14ac:dyDescent="0.25">
      <c r="A12" s="50" t="s">
        <v>49</v>
      </c>
      <c r="B12" s="37" t="s">
        <v>50</v>
      </c>
      <c r="C12" s="254">
        <v>0</v>
      </c>
      <c r="D12" s="38"/>
      <c r="E12" s="38"/>
      <c r="F12" s="38"/>
      <c r="G12" s="76">
        <f t="shared" si="0"/>
        <v>0</v>
      </c>
      <c r="H12" s="89">
        <v>500</v>
      </c>
      <c r="I12" s="44">
        <v>500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120</v>
      </c>
      <c r="I13" s="44">
        <v>110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51" t="s">
        <v>53</v>
      </c>
      <c r="B14" s="37" t="s">
        <v>295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  <c r="I14" s="4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" customHeight="1" x14ac:dyDescent="0.25">
      <c r="A15" s="49" t="s">
        <v>142</v>
      </c>
      <c r="B15" s="33" t="s">
        <v>55</v>
      </c>
      <c r="C15" s="33">
        <f>SUM(C10:C14)</f>
        <v>3350</v>
      </c>
      <c r="D15" s="34">
        <f>SUM(D11:D14)</f>
        <v>0</v>
      </c>
      <c r="E15" s="34"/>
      <c r="F15" s="34">
        <f>SUM(F11:F14)</f>
        <v>0</v>
      </c>
      <c r="G15" s="258">
        <f t="shared" si="0"/>
        <v>3350</v>
      </c>
      <c r="H15" s="91">
        <f>H10+H11+H12+H13+H14</f>
        <v>5380</v>
      </c>
      <c r="I15" s="63">
        <f>I10+I11+I12+I13+I14</f>
        <v>4502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85">
        <v>0</v>
      </c>
      <c r="I16" s="44">
        <v>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0</v>
      </c>
      <c r="I17" s="44"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0</v>
      </c>
      <c r="I18" s="44">
        <v>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5">
      <c r="A19" s="52" t="s">
        <v>62</v>
      </c>
      <c r="B19" s="37" t="s">
        <v>63</v>
      </c>
      <c r="C19" s="37">
        <v>7200</v>
      </c>
      <c r="D19" s="38"/>
      <c r="E19" s="38"/>
      <c r="F19" s="38"/>
      <c r="G19" s="79">
        <f>C19</f>
        <v>7200</v>
      </c>
      <c r="H19" s="92">
        <v>7200</v>
      </c>
      <c r="I19" s="44">
        <v>5041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5">
      <c r="A20" s="53" t="s">
        <v>64</v>
      </c>
      <c r="B20" s="37" t="s">
        <v>65</v>
      </c>
      <c r="C20" s="37">
        <v>2000</v>
      </c>
      <c r="D20" s="38"/>
      <c r="E20" s="38"/>
      <c r="F20" s="38"/>
      <c r="G20" s="80">
        <f>SUM(C20:F20)</f>
        <v>2000</v>
      </c>
      <c r="H20" s="37">
        <v>2000</v>
      </c>
      <c r="I20" s="44">
        <v>1361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25">
      <c r="A21" s="54" t="s">
        <v>143</v>
      </c>
      <c r="B21" s="33" t="s">
        <v>66</v>
      </c>
      <c r="C21" s="33">
        <f>SUM(C16:C20)</f>
        <v>9200</v>
      </c>
      <c r="D21" s="34">
        <f>SUM(D16:D20)</f>
        <v>0</v>
      </c>
      <c r="E21" s="34"/>
      <c r="F21" s="34">
        <f>SUM(F16:F20)</f>
        <v>0</v>
      </c>
      <c r="G21" s="81">
        <f>SUM(G16:G20)</f>
        <v>9200</v>
      </c>
      <c r="H21" s="81">
        <v>9200</v>
      </c>
      <c r="I21" s="63">
        <f>I16+I17+I19+I20</f>
        <v>6402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" customHeight="1" x14ac:dyDescent="0.25">
      <c r="A22" s="93" t="s">
        <v>67</v>
      </c>
      <c r="B22" s="37" t="s">
        <v>68</v>
      </c>
      <c r="C22" s="37">
        <v>787</v>
      </c>
      <c r="D22" s="38"/>
      <c r="E22" s="38"/>
      <c r="F22" s="38"/>
      <c r="G22" s="76">
        <f>SUM(C22:F22)</f>
        <v>787</v>
      </c>
      <c r="H22" s="89">
        <v>24700</v>
      </c>
      <c r="I22" s="44">
        <v>1000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50" t="s">
        <v>69</v>
      </c>
      <c r="B23" s="37" t="s">
        <v>70</v>
      </c>
      <c r="C23" s="37"/>
      <c r="D23" s="38"/>
      <c r="E23" s="38"/>
      <c r="F23" s="38"/>
      <c r="G23" s="82"/>
      <c r="H23" s="93">
        <v>0</v>
      </c>
      <c r="I23" s="4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50" t="s">
        <v>71</v>
      </c>
      <c r="B24" s="37" t="s">
        <v>72</v>
      </c>
      <c r="C24" s="37">
        <v>213</v>
      </c>
      <c r="D24" s="38"/>
      <c r="E24" s="38"/>
      <c r="F24" s="38"/>
      <c r="G24" s="76">
        <f>SUM(C24:F24)</f>
        <v>213</v>
      </c>
      <c r="H24" s="89">
        <v>6397</v>
      </c>
      <c r="I24" s="4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5">
      <c r="A25" s="49" t="s">
        <v>144</v>
      </c>
      <c r="B25" s="33" t="s">
        <v>73</v>
      </c>
      <c r="C25" s="33">
        <f>SUM(C22:C24)</f>
        <v>1000</v>
      </c>
      <c r="D25" s="34">
        <f>SUM(D22:D24)</f>
        <v>0</v>
      </c>
      <c r="E25" s="34"/>
      <c r="F25" s="34">
        <f>SUM(F22:F24)</f>
        <v>0</v>
      </c>
      <c r="G25" s="78">
        <f>SUM(G22:G24)</f>
        <v>1000</v>
      </c>
      <c r="H25" s="91">
        <f>H22+H24</f>
        <v>31097</v>
      </c>
      <c r="I25" s="63">
        <v>1000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8.5" customHeight="1" x14ac:dyDescent="0.25">
      <c r="A26" s="50" t="s">
        <v>296</v>
      </c>
      <c r="B26" s="37" t="s">
        <v>297</v>
      </c>
      <c r="C26" s="37"/>
      <c r="D26" s="38"/>
      <c r="E26" s="38"/>
      <c r="F26" s="38"/>
      <c r="G26" s="76">
        <f>SUM(C26:F26)</f>
        <v>0</v>
      </c>
      <c r="H26" s="89"/>
      <c r="I26" s="4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7.75" customHeight="1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  <c r="I27" s="4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hidden="1" customHeight="1" x14ac:dyDescent="0.25">
      <c r="A28" s="50" t="s">
        <v>78</v>
      </c>
      <c r="B28" s="37" t="s">
        <v>298</v>
      </c>
      <c r="C28" s="37"/>
      <c r="D28" s="38"/>
      <c r="E28" s="38"/>
      <c r="F28" s="38"/>
      <c r="G28" s="76">
        <f>SUM(C28:F28)</f>
        <v>0</v>
      </c>
      <c r="H28" s="89"/>
      <c r="I28" s="4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  <c r="I29" s="63">
        <f>I26+I27+I28</f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25">
      <c r="A30" s="54" t="s">
        <v>146</v>
      </c>
      <c r="B30" s="33" t="s">
        <v>81</v>
      </c>
      <c r="C30" s="33">
        <f>SUM(C6,C7,C8,C9,C15,C21,C29,C25)</f>
        <v>86742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86742</v>
      </c>
      <c r="H30" s="33">
        <f>H6+H7+H8+H9+H15+H21+H25+H29</f>
        <v>133025</v>
      </c>
      <c r="I30" s="63">
        <f>I6+I7+I8+I9+I15+I21+I25+I29</f>
        <v>88252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  <c r="I31" s="44">
        <v>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5">
      <c r="A32" s="49" t="s">
        <v>174</v>
      </c>
      <c r="B32" s="32" t="s">
        <v>175</v>
      </c>
      <c r="C32" s="32">
        <v>1367</v>
      </c>
      <c r="D32" s="36"/>
      <c r="E32" s="36"/>
      <c r="F32" s="36"/>
      <c r="G32" s="84">
        <f>C32</f>
        <v>1367</v>
      </c>
      <c r="H32" s="94">
        <v>1367</v>
      </c>
      <c r="I32" s="44">
        <v>1367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25">
      <c r="A33" s="51" t="s">
        <v>167</v>
      </c>
      <c r="B33" s="43" t="s">
        <v>168</v>
      </c>
      <c r="C33" s="39"/>
      <c r="D33" s="40"/>
      <c r="E33" s="40"/>
      <c r="F33" s="40"/>
      <c r="G33" s="85">
        <f>SUM(C33:F33)</f>
        <v>0</v>
      </c>
      <c r="H33" s="39"/>
      <c r="I33" s="39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5">
      <c r="A34" s="55" t="s">
        <v>148</v>
      </c>
      <c r="B34" s="32" t="s">
        <v>138</v>
      </c>
      <c r="C34" s="32">
        <f>C32+C33</f>
        <v>1367</v>
      </c>
      <c r="D34" s="36">
        <f>SUM(D33)</f>
        <v>0</v>
      </c>
      <c r="E34" s="36"/>
      <c r="F34" s="36">
        <f>SUM(F33)</f>
        <v>0</v>
      </c>
      <c r="G34" s="86">
        <f>SUM(C34:F34)</f>
        <v>1367</v>
      </c>
      <c r="H34" s="43">
        <f>H31+H32+H33</f>
        <v>1367</v>
      </c>
      <c r="I34" s="63">
        <f>I31+I32+I33</f>
        <v>1367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55" t="s">
        <v>149</v>
      </c>
      <c r="B35" s="32" t="s">
        <v>137</v>
      </c>
      <c r="C35" s="32">
        <v>1367</v>
      </c>
      <c r="D35" s="36">
        <f>SUM(D30,D34)</f>
        <v>0</v>
      </c>
      <c r="E35" s="36"/>
      <c r="F35" s="36">
        <f>SUM(F31,F34)</f>
        <v>0</v>
      </c>
      <c r="G35" s="86">
        <f>G34</f>
        <v>1367</v>
      </c>
      <c r="H35" s="43">
        <f>H34</f>
        <v>1367</v>
      </c>
      <c r="I35" s="63">
        <f>I34</f>
        <v>1367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56"/>
      <c r="B36" s="44"/>
      <c r="C36" s="44"/>
      <c r="D36" s="45"/>
      <c r="E36" s="45"/>
      <c r="F36" s="45"/>
      <c r="G36" s="87"/>
      <c r="H36" s="44"/>
      <c r="I36" s="44"/>
    </row>
    <row r="37" spans="1:26" ht="15.75" thickBot="1" x14ac:dyDescent="0.3">
      <c r="A37" s="57" t="s">
        <v>136</v>
      </c>
      <c r="B37" s="58"/>
      <c r="C37" s="88">
        <f>SUM(C35,C30)</f>
        <v>88109</v>
      </c>
      <c r="D37" s="60">
        <f>SUM(D30,D35)</f>
        <v>0</v>
      </c>
      <c r="E37" s="60"/>
      <c r="F37" s="60">
        <f>SUM(F30,F34)</f>
        <v>0</v>
      </c>
      <c r="G37" s="88">
        <f>SUM(G35,G30)</f>
        <v>88109</v>
      </c>
      <c r="H37" s="95">
        <f>H30+H35</f>
        <v>134392</v>
      </c>
      <c r="I37" s="63">
        <f>I30+I35</f>
        <v>89619</v>
      </c>
    </row>
  </sheetData>
  <mergeCells count="6">
    <mergeCell ref="A4:A5"/>
    <mergeCell ref="B4:B5"/>
    <mergeCell ref="A1:G1"/>
    <mergeCell ref="A2:G2"/>
    <mergeCell ref="F3:G3"/>
    <mergeCell ref="C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 melléklet az   /2019.(V.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20"/>
    <col min="3" max="3" width="30.7109375" style="120" customWidth="1"/>
    <col min="4" max="4" width="15" style="120" customWidth="1"/>
    <col min="5" max="5" width="17.42578125" style="120" customWidth="1"/>
    <col min="6" max="16384" width="9.140625" style="120"/>
  </cols>
  <sheetData>
    <row r="2" spans="1:5" ht="18" x14ac:dyDescent="0.25">
      <c r="A2" s="303" t="s">
        <v>223</v>
      </c>
      <c r="B2" s="303"/>
      <c r="C2" s="303"/>
      <c r="D2" s="303"/>
      <c r="E2" s="303"/>
    </row>
    <row r="3" spans="1:5" ht="18" x14ac:dyDescent="0.25">
      <c r="A3" s="303" t="s">
        <v>222</v>
      </c>
      <c r="B3" s="303"/>
      <c r="C3" s="303"/>
      <c r="D3" s="303"/>
      <c r="E3" s="303"/>
    </row>
    <row r="4" spans="1:5" ht="18" x14ac:dyDescent="0.25">
      <c r="A4" s="130"/>
      <c r="B4" s="130"/>
      <c r="C4" s="130"/>
      <c r="D4" s="130"/>
      <c r="E4" s="130"/>
    </row>
    <row r="5" spans="1:5" x14ac:dyDescent="0.2">
      <c r="E5" s="129" t="s">
        <v>221</v>
      </c>
    </row>
    <row r="6" spans="1:5" x14ac:dyDescent="0.2">
      <c r="E6" s="129"/>
    </row>
    <row r="7" spans="1:5" ht="15.75" x14ac:dyDescent="0.25">
      <c r="D7" s="128"/>
      <c r="E7" s="128" t="s">
        <v>220</v>
      </c>
    </row>
    <row r="9" spans="1:5" ht="15" x14ac:dyDescent="0.2">
      <c r="A9" s="122" t="s">
        <v>219</v>
      </c>
      <c r="B9" s="123"/>
      <c r="C9" s="123"/>
      <c r="D9" s="123"/>
      <c r="E9" s="123">
        <v>36791</v>
      </c>
    </row>
    <row r="10" spans="1:5" ht="15" x14ac:dyDescent="0.2">
      <c r="A10" s="122" t="s">
        <v>218</v>
      </c>
      <c r="B10" s="123"/>
      <c r="C10" s="123"/>
      <c r="D10" s="123"/>
      <c r="E10" s="123">
        <v>12692</v>
      </c>
    </row>
    <row r="11" spans="1:5" ht="15" x14ac:dyDescent="0.2">
      <c r="A11" s="122" t="s">
        <v>217</v>
      </c>
      <c r="B11" s="123"/>
      <c r="C11" s="123"/>
      <c r="D11" s="123"/>
      <c r="E11" s="123">
        <v>10952</v>
      </c>
    </row>
    <row r="12" spans="1:5" ht="15.75" x14ac:dyDescent="0.25">
      <c r="A12" s="121" t="s">
        <v>216</v>
      </c>
      <c r="B12" s="123"/>
      <c r="C12" s="123"/>
      <c r="D12" s="123"/>
      <c r="E12" s="121">
        <v>60435</v>
      </c>
    </row>
    <row r="13" spans="1:5" ht="15" x14ac:dyDescent="0.2">
      <c r="A13" s="122" t="s">
        <v>215</v>
      </c>
      <c r="B13" s="123"/>
      <c r="C13" s="123"/>
      <c r="D13" s="123"/>
      <c r="E13" s="123">
        <v>0</v>
      </c>
    </row>
    <row r="14" spans="1:5" ht="15" x14ac:dyDescent="0.2">
      <c r="A14" s="122" t="s">
        <v>214</v>
      </c>
      <c r="B14" s="123"/>
      <c r="C14" s="123"/>
      <c r="D14" s="123"/>
      <c r="E14" s="123">
        <v>0</v>
      </c>
    </row>
    <row r="15" spans="1:5" ht="15.75" x14ac:dyDescent="0.25">
      <c r="A15" s="121" t="s">
        <v>213</v>
      </c>
      <c r="B15" s="123"/>
      <c r="C15" s="123"/>
      <c r="D15" s="123"/>
      <c r="E15" s="121">
        <v>0</v>
      </c>
    </row>
    <row r="16" spans="1:5" ht="15" x14ac:dyDescent="0.2">
      <c r="A16" s="122" t="s">
        <v>212</v>
      </c>
      <c r="B16" s="123"/>
      <c r="C16" s="123"/>
      <c r="D16" s="123"/>
      <c r="E16" s="123">
        <v>203034</v>
      </c>
    </row>
    <row r="17" spans="1:5" ht="15" x14ac:dyDescent="0.2">
      <c r="A17" s="122" t="s">
        <v>211</v>
      </c>
      <c r="B17" s="123"/>
      <c r="C17" s="123"/>
      <c r="D17" s="123"/>
      <c r="E17" s="123">
        <v>85202</v>
      </c>
    </row>
    <row r="18" spans="1:5" ht="15" x14ac:dyDescent="0.2">
      <c r="A18" s="122" t="s">
        <v>210</v>
      </c>
      <c r="B18" s="123"/>
      <c r="C18" s="123"/>
      <c r="D18" s="123"/>
      <c r="E18" s="123">
        <v>15632</v>
      </c>
    </row>
    <row r="19" spans="1:5" ht="15.75" x14ac:dyDescent="0.25">
      <c r="A19" s="121" t="s">
        <v>209</v>
      </c>
      <c r="B19" s="123"/>
      <c r="C19" s="123"/>
      <c r="D19" s="124"/>
      <c r="E19" s="124">
        <v>303868</v>
      </c>
    </row>
    <row r="20" spans="1:5" ht="15" x14ac:dyDescent="0.2">
      <c r="A20" s="122" t="s">
        <v>208</v>
      </c>
      <c r="B20" s="123"/>
      <c r="C20" s="123"/>
      <c r="D20" s="123"/>
      <c r="E20" s="123">
        <v>34522</v>
      </c>
    </row>
    <row r="21" spans="1:5" ht="15" x14ac:dyDescent="0.2">
      <c r="A21" s="122" t="s">
        <v>207</v>
      </c>
      <c r="B21" s="123"/>
      <c r="C21" s="123"/>
      <c r="D21" s="123"/>
      <c r="E21" s="123">
        <v>50235</v>
      </c>
    </row>
    <row r="22" spans="1:5" ht="15" x14ac:dyDescent="0.2">
      <c r="A22" s="122" t="s">
        <v>206</v>
      </c>
      <c r="B22" s="123"/>
      <c r="C22" s="123"/>
      <c r="D22" s="123"/>
      <c r="E22" s="123">
        <v>0</v>
      </c>
    </row>
    <row r="23" spans="1:5" ht="15.75" x14ac:dyDescent="0.25">
      <c r="A23" s="122" t="s">
        <v>205</v>
      </c>
      <c r="B23" s="127"/>
      <c r="C23" s="127"/>
      <c r="D23" s="126"/>
      <c r="E23" s="125">
        <v>0</v>
      </c>
    </row>
    <row r="24" spans="1:5" ht="15.75" x14ac:dyDescent="0.25">
      <c r="A24" s="121" t="s">
        <v>204</v>
      </c>
      <c r="B24" s="123"/>
      <c r="C24" s="123"/>
      <c r="D24" s="123"/>
      <c r="E24" s="121">
        <v>84757</v>
      </c>
    </row>
    <row r="25" spans="1:5" ht="15" x14ac:dyDescent="0.2">
      <c r="A25" s="122" t="s">
        <v>203</v>
      </c>
      <c r="B25" s="123"/>
      <c r="C25" s="123"/>
      <c r="D25" s="124"/>
      <c r="E25" s="124">
        <v>117365</v>
      </c>
    </row>
    <row r="26" spans="1:5" ht="15" x14ac:dyDescent="0.2">
      <c r="A26" s="122" t="s">
        <v>202</v>
      </c>
      <c r="B26" s="123"/>
      <c r="C26" s="123"/>
      <c r="D26" s="123"/>
      <c r="E26" s="123">
        <v>18882</v>
      </c>
    </row>
    <row r="27" spans="1:5" ht="15" x14ac:dyDescent="0.2">
      <c r="A27" s="122" t="s">
        <v>201</v>
      </c>
      <c r="B27" s="123"/>
      <c r="C27" s="123"/>
      <c r="D27" s="123"/>
      <c r="E27" s="123">
        <v>29614</v>
      </c>
    </row>
    <row r="28" spans="1:5" ht="15.75" x14ac:dyDescent="0.25">
      <c r="A28" s="121" t="s">
        <v>200</v>
      </c>
      <c r="E28" s="121">
        <v>165861</v>
      </c>
    </row>
    <row r="29" spans="1:5" ht="15.75" x14ac:dyDescent="0.25">
      <c r="A29" s="121" t="s">
        <v>199</v>
      </c>
      <c r="E29" s="121">
        <v>50974</v>
      </c>
    </row>
    <row r="30" spans="1:5" ht="15.75" x14ac:dyDescent="0.25">
      <c r="A30" s="121" t="s">
        <v>198</v>
      </c>
      <c r="E30" s="121">
        <v>126671</v>
      </c>
    </row>
    <row r="31" spans="1:5" ht="15.75" x14ac:dyDescent="0.25">
      <c r="A31" s="121" t="s">
        <v>197</v>
      </c>
      <c r="E31" s="121">
        <v>-63960</v>
      </c>
    </row>
    <row r="32" spans="1:5" ht="15" x14ac:dyDescent="0.2">
      <c r="A32" s="122" t="s">
        <v>196</v>
      </c>
      <c r="E32" s="122">
        <v>0</v>
      </c>
    </row>
    <row r="33" spans="1:5" ht="15" x14ac:dyDescent="0.2">
      <c r="A33" s="122" t="s">
        <v>195</v>
      </c>
      <c r="E33" s="122">
        <v>73</v>
      </c>
    </row>
    <row r="34" spans="1:5" ht="15" x14ac:dyDescent="0.2">
      <c r="A34" s="122" t="s">
        <v>194</v>
      </c>
      <c r="E34" s="122">
        <v>0</v>
      </c>
    </row>
    <row r="35" spans="1:5" ht="15" x14ac:dyDescent="0.2">
      <c r="A35" s="122" t="s">
        <v>193</v>
      </c>
      <c r="E35" s="122">
        <v>0</v>
      </c>
    </row>
    <row r="36" spans="1:5" ht="15.75" x14ac:dyDescent="0.25">
      <c r="A36" s="121" t="s">
        <v>192</v>
      </c>
      <c r="E36" s="121">
        <v>73</v>
      </c>
    </row>
    <row r="37" spans="1:5" ht="15" x14ac:dyDescent="0.2">
      <c r="A37" s="122" t="s">
        <v>191</v>
      </c>
      <c r="E37" s="122">
        <v>0</v>
      </c>
    </row>
    <row r="38" spans="1:5" ht="15" x14ac:dyDescent="0.2">
      <c r="A38" s="122" t="s">
        <v>190</v>
      </c>
      <c r="E38" s="122">
        <v>0</v>
      </c>
    </row>
    <row r="39" spans="1:5" ht="15" x14ac:dyDescent="0.2">
      <c r="A39" s="122" t="s">
        <v>189</v>
      </c>
      <c r="E39" s="122">
        <v>0</v>
      </c>
    </row>
    <row r="40" spans="1:5" ht="15" x14ac:dyDescent="0.2">
      <c r="A40" s="122" t="s">
        <v>188</v>
      </c>
      <c r="E40" s="122">
        <v>0</v>
      </c>
    </row>
    <row r="41" spans="1:5" ht="15.75" x14ac:dyDescent="0.25">
      <c r="A41" s="121" t="s">
        <v>187</v>
      </c>
      <c r="E41" s="121">
        <v>0</v>
      </c>
    </row>
    <row r="42" spans="1:5" ht="15.75" x14ac:dyDescent="0.25">
      <c r="A42" s="121" t="s">
        <v>186</v>
      </c>
      <c r="E42" s="121">
        <v>73</v>
      </c>
    </row>
    <row r="43" spans="1:5" ht="15.75" x14ac:dyDescent="0.25">
      <c r="A43" s="121" t="s">
        <v>185</v>
      </c>
      <c r="E43" s="121">
        <v>-63887</v>
      </c>
    </row>
    <row r="44" spans="1:5" ht="15" x14ac:dyDescent="0.2">
      <c r="A44" s="122" t="s">
        <v>184</v>
      </c>
      <c r="E44" s="122">
        <v>7556</v>
      </c>
    </row>
    <row r="45" spans="1:5" ht="15" x14ac:dyDescent="0.2">
      <c r="A45" s="122" t="s">
        <v>183</v>
      </c>
      <c r="E45" s="122">
        <v>0</v>
      </c>
    </row>
    <row r="46" spans="1:5" ht="15.75" x14ac:dyDescent="0.25">
      <c r="A46" s="121" t="s">
        <v>182</v>
      </c>
      <c r="E46" s="121">
        <v>7556</v>
      </c>
    </row>
    <row r="47" spans="1:5" ht="15.75" x14ac:dyDescent="0.25">
      <c r="A47" s="121" t="s">
        <v>181</v>
      </c>
      <c r="E47" s="121">
        <v>2602</v>
      </c>
    </row>
    <row r="48" spans="1:5" ht="15.75" x14ac:dyDescent="0.25">
      <c r="A48" s="121" t="s">
        <v>180</v>
      </c>
      <c r="E48" s="121">
        <v>4954</v>
      </c>
    </row>
    <row r="49" spans="1:5" ht="15.75" x14ac:dyDescent="0.25">
      <c r="A49" s="121" t="s">
        <v>179</v>
      </c>
      <c r="E49" s="121">
        <v>-58933</v>
      </c>
    </row>
    <row r="50" spans="1:5" ht="15.75" x14ac:dyDescent="0.25">
      <c r="A50" s="121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Layout" zoomScaleNormal="100" workbookViewId="0">
      <selection activeCell="E41" sqref="E41"/>
    </sheetView>
  </sheetViews>
  <sheetFormatPr defaultRowHeight="12.75" x14ac:dyDescent="0.2"/>
  <cols>
    <col min="1" max="1" width="9.140625" style="120"/>
    <col min="2" max="2" width="9.140625" style="120" customWidth="1"/>
    <col min="3" max="3" width="30.7109375" style="120" customWidth="1"/>
    <col min="4" max="4" width="15" style="120" customWidth="1"/>
    <col min="5" max="5" width="17.42578125" style="120" customWidth="1"/>
    <col min="6" max="16384" width="9.140625" style="120"/>
  </cols>
  <sheetData>
    <row r="2" spans="1:5" ht="18" x14ac:dyDescent="0.25">
      <c r="A2" s="303" t="s">
        <v>335</v>
      </c>
      <c r="B2" s="303"/>
      <c r="C2" s="303"/>
      <c r="D2" s="303"/>
      <c r="E2" s="303"/>
    </row>
    <row r="3" spans="1:5" ht="18" x14ac:dyDescent="0.25">
      <c r="A3" s="303" t="s">
        <v>487</v>
      </c>
      <c r="B3" s="303"/>
      <c r="C3" s="303"/>
      <c r="D3" s="303"/>
      <c r="E3" s="303"/>
    </row>
    <row r="4" spans="1:5" ht="18" x14ac:dyDescent="0.25">
      <c r="A4" s="130"/>
      <c r="B4" s="130"/>
      <c r="C4" s="130"/>
      <c r="D4" s="130"/>
      <c r="E4" s="130"/>
    </row>
    <row r="5" spans="1:5" x14ac:dyDescent="0.2">
      <c r="E5" s="129" t="s">
        <v>221</v>
      </c>
    </row>
    <row r="6" spans="1:5" x14ac:dyDescent="0.2">
      <c r="E6" s="129"/>
    </row>
    <row r="7" spans="1:5" ht="15.75" x14ac:dyDescent="0.25">
      <c r="D7" s="128"/>
      <c r="E7" s="128" t="s">
        <v>220</v>
      </c>
    </row>
    <row r="9" spans="1:5" ht="15" x14ac:dyDescent="0.2">
      <c r="A9" s="122" t="s">
        <v>219</v>
      </c>
      <c r="B9" s="123"/>
      <c r="C9" s="123"/>
      <c r="D9" s="123"/>
      <c r="E9" s="123">
        <v>5727</v>
      </c>
    </row>
    <row r="10" spans="1:5" ht="15" x14ac:dyDescent="0.2">
      <c r="A10" s="122" t="s">
        <v>218</v>
      </c>
      <c r="B10" s="123"/>
      <c r="C10" s="123"/>
      <c r="D10" s="123"/>
      <c r="E10" s="123">
        <v>2157</v>
      </c>
    </row>
    <row r="11" spans="1:5" ht="15" x14ac:dyDescent="0.2">
      <c r="A11" s="122" t="s">
        <v>217</v>
      </c>
      <c r="B11" s="123"/>
      <c r="C11" s="123"/>
      <c r="D11" s="123"/>
      <c r="E11" s="123"/>
    </row>
    <row r="12" spans="1:5" ht="15.75" x14ac:dyDescent="0.25">
      <c r="A12" s="121" t="s">
        <v>216</v>
      </c>
      <c r="B12" s="123"/>
      <c r="C12" s="123"/>
      <c r="D12" s="123"/>
      <c r="E12" s="121">
        <f>E9+E10+E11</f>
        <v>7884</v>
      </c>
    </row>
    <row r="13" spans="1:5" ht="15" x14ac:dyDescent="0.2">
      <c r="A13" s="122" t="s">
        <v>212</v>
      </c>
      <c r="B13" s="123"/>
      <c r="C13" s="123"/>
      <c r="D13" s="123"/>
      <c r="E13" s="123">
        <v>42494</v>
      </c>
    </row>
    <row r="14" spans="1:5" ht="15" x14ac:dyDescent="0.2">
      <c r="A14" s="122" t="s">
        <v>211</v>
      </c>
      <c r="B14" s="123"/>
      <c r="C14" s="123"/>
      <c r="D14" s="123"/>
      <c r="E14" s="123">
        <v>30846</v>
      </c>
    </row>
    <row r="15" spans="1:5" ht="15" x14ac:dyDescent="0.2">
      <c r="A15" s="122" t="s">
        <v>210</v>
      </c>
      <c r="B15" s="123"/>
      <c r="C15" s="123"/>
      <c r="D15" s="123"/>
      <c r="E15" s="123">
        <v>20866</v>
      </c>
    </row>
    <row r="16" spans="1:5" ht="15" x14ac:dyDescent="0.2">
      <c r="A16" s="122" t="s">
        <v>332</v>
      </c>
      <c r="B16" s="123"/>
      <c r="C16" s="123"/>
      <c r="D16" s="123"/>
      <c r="E16" s="123">
        <v>14538</v>
      </c>
    </row>
    <row r="17" spans="1:5" ht="15.75" x14ac:dyDescent="0.25">
      <c r="A17" s="121" t="s">
        <v>209</v>
      </c>
      <c r="B17" s="123"/>
      <c r="C17" s="123"/>
      <c r="D17" s="124"/>
      <c r="E17" s="128">
        <f>E13+E14+E15+E16</f>
        <v>108744</v>
      </c>
    </row>
    <row r="18" spans="1:5" ht="15" x14ac:dyDescent="0.2">
      <c r="A18" s="122" t="s">
        <v>333</v>
      </c>
      <c r="B18" s="123"/>
      <c r="C18" s="123"/>
      <c r="D18" s="123"/>
      <c r="E18" s="123">
        <v>7132</v>
      </c>
    </row>
    <row r="19" spans="1:5" ht="15" x14ac:dyDescent="0.2">
      <c r="A19" s="122" t="s">
        <v>334</v>
      </c>
      <c r="B19" s="123"/>
      <c r="C19" s="123"/>
      <c r="D19" s="123"/>
      <c r="E19" s="123">
        <v>8774</v>
      </c>
    </row>
    <row r="20" spans="1:5" ht="15" x14ac:dyDescent="0.2">
      <c r="A20" s="122" t="s">
        <v>206</v>
      </c>
      <c r="B20" s="123"/>
      <c r="C20" s="123"/>
      <c r="D20" s="123"/>
      <c r="E20" s="123">
        <v>0</v>
      </c>
    </row>
    <row r="21" spans="1:5" ht="15.75" x14ac:dyDescent="0.25">
      <c r="A21" s="122" t="s">
        <v>205</v>
      </c>
      <c r="B21" s="127"/>
      <c r="C21" s="127"/>
      <c r="D21" s="126"/>
      <c r="E21" s="125">
        <v>0</v>
      </c>
    </row>
    <row r="22" spans="1:5" ht="15.75" x14ac:dyDescent="0.25">
      <c r="A22" s="121" t="s">
        <v>204</v>
      </c>
      <c r="B22" s="123"/>
      <c r="C22" s="123"/>
      <c r="D22" s="123"/>
      <c r="E22" s="121">
        <f>E18+E19+E20+E21</f>
        <v>15906</v>
      </c>
    </row>
    <row r="23" spans="1:5" ht="15" x14ac:dyDescent="0.2">
      <c r="A23" s="122" t="s">
        <v>203</v>
      </c>
      <c r="B23" s="123"/>
      <c r="C23" s="123"/>
      <c r="D23" s="124"/>
      <c r="E23" s="124">
        <v>40271</v>
      </c>
    </row>
    <row r="24" spans="1:5" ht="15" x14ac:dyDescent="0.2">
      <c r="A24" s="122" t="s">
        <v>202</v>
      </c>
      <c r="B24" s="123"/>
      <c r="C24" s="123"/>
      <c r="D24" s="123"/>
      <c r="E24" s="123">
        <v>4075</v>
      </c>
    </row>
    <row r="25" spans="1:5" ht="15" x14ac:dyDescent="0.2">
      <c r="A25" s="122" t="s">
        <v>201</v>
      </c>
      <c r="B25" s="123"/>
      <c r="C25" s="123"/>
      <c r="D25" s="123"/>
      <c r="E25" s="123">
        <v>6834</v>
      </c>
    </row>
    <row r="26" spans="1:5" ht="15.75" x14ac:dyDescent="0.25">
      <c r="A26" s="121" t="s">
        <v>200</v>
      </c>
      <c r="E26" s="121">
        <f>E23+E24+E25</f>
        <v>51180</v>
      </c>
    </row>
    <row r="27" spans="1:5" ht="15.75" x14ac:dyDescent="0.25">
      <c r="A27" s="121" t="s">
        <v>199</v>
      </c>
      <c r="E27" s="121">
        <v>13284</v>
      </c>
    </row>
    <row r="28" spans="1:5" ht="15.75" x14ac:dyDescent="0.25">
      <c r="A28" s="121" t="s">
        <v>198</v>
      </c>
      <c r="E28" s="121">
        <v>14563</v>
      </c>
    </row>
    <row r="29" spans="1:5" ht="15.75" x14ac:dyDescent="0.25">
      <c r="A29" s="121" t="s">
        <v>197</v>
      </c>
      <c r="E29" s="121">
        <v>21695</v>
      </c>
    </row>
    <row r="30" spans="1:5" ht="15" x14ac:dyDescent="0.2">
      <c r="A30" s="122" t="s">
        <v>196</v>
      </c>
      <c r="E30" s="122">
        <v>0</v>
      </c>
    </row>
    <row r="31" spans="1:5" ht="15" x14ac:dyDescent="0.2">
      <c r="A31" s="122" t="s">
        <v>195</v>
      </c>
      <c r="E31" s="122">
        <v>4</v>
      </c>
    </row>
    <row r="32" spans="1:5" ht="15" x14ac:dyDescent="0.2">
      <c r="A32" s="122" t="s">
        <v>194</v>
      </c>
      <c r="E32" s="122">
        <v>0</v>
      </c>
    </row>
    <row r="33" spans="1:5" ht="15" x14ac:dyDescent="0.2">
      <c r="A33" s="122" t="s">
        <v>193</v>
      </c>
      <c r="E33" s="122">
        <v>0</v>
      </c>
    </row>
    <row r="34" spans="1:5" ht="15.75" x14ac:dyDescent="0.25">
      <c r="A34" s="121" t="s">
        <v>192</v>
      </c>
      <c r="E34" s="121">
        <f>E31</f>
        <v>4</v>
      </c>
    </row>
    <row r="35" spans="1:5" ht="15" x14ac:dyDescent="0.2">
      <c r="A35" s="122" t="s">
        <v>191</v>
      </c>
      <c r="E35" s="122">
        <v>20</v>
      </c>
    </row>
    <row r="36" spans="1:5" ht="15" x14ac:dyDescent="0.2">
      <c r="A36" s="122" t="s">
        <v>190</v>
      </c>
      <c r="E36" s="122">
        <v>0</v>
      </c>
    </row>
    <row r="37" spans="1:5" ht="15" x14ac:dyDescent="0.2">
      <c r="A37" s="122" t="s">
        <v>189</v>
      </c>
      <c r="E37" s="122">
        <v>0</v>
      </c>
    </row>
    <row r="38" spans="1:5" ht="15" x14ac:dyDescent="0.2">
      <c r="A38" s="122" t="s">
        <v>188</v>
      </c>
      <c r="E38" s="122">
        <v>0</v>
      </c>
    </row>
    <row r="39" spans="1:5" ht="15.75" x14ac:dyDescent="0.25">
      <c r="A39" s="121" t="s">
        <v>187</v>
      </c>
      <c r="E39" s="121">
        <f>E36+E37</f>
        <v>0</v>
      </c>
    </row>
    <row r="40" spans="1:5" ht="15.75" x14ac:dyDescent="0.25">
      <c r="A40" s="121" t="s">
        <v>186</v>
      </c>
      <c r="E40" s="121">
        <v>-16</v>
      </c>
    </row>
    <row r="41" spans="1:5" ht="15.75" x14ac:dyDescent="0.25">
      <c r="A41" s="121" t="s">
        <v>322</v>
      </c>
      <c r="E41" s="121">
        <f>E29+E40</f>
        <v>21679</v>
      </c>
    </row>
    <row r="42" spans="1:5" ht="15" x14ac:dyDescent="0.2">
      <c r="A42" s="122"/>
      <c r="E42" s="122"/>
    </row>
    <row r="43" spans="1:5" ht="15" x14ac:dyDescent="0.2">
      <c r="A43" s="122"/>
      <c r="E43" s="122"/>
    </row>
    <row r="44" spans="1:5" ht="15.75" x14ac:dyDescent="0.25">
      <c r="A44" s="121"/>
      <c r="E44" s="121"/>
    </row>
    <row r="45" spans="1:5" ht="15.75" x14ac:dyDescent="0.25">
      <c r="A45" s="121"/>
      <c r="E45" s="121"/>
    </row>
    <row r="46" spans="1:5" ht="15.75" x14ac:dyDescent="0.25">
      <c r="A46" s="121"/>
      <c r="E46" s="121"/>
    </row>
    <row r="47" spans="1:5" ht="15.75" x14ac:dyDescent="0.25">
      <c r="A47" s="121"/>
      <c r="E47" s="121"/>
    </row>
    <row r="48" spans="1:5" ht="15.75" x14ac:dyDescent="0.25">
      <c r="A48" s="121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 /2019.(V. 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workbookViewId="0">
      <selection activeCell="A4" sqref="A4"/>
    </sheetView>
  </sheetViews>
  <sheetFormatPr defaultRowHeight="15" x14ac:dyDescent="0.25"/>
  <cols>
    <col min="1" max="1" width="38.5703125" customWidth="1"/>
  </cols>
  <sheetData>
    <row r="1" spans="1:5" x14ac:dyDescent="0.25">
      <c r="A1" s="304" t="s">
        <v>665</v>
      </c>
      <c r="B1" s="305"/>
      <c r="C1" s="305"/>
      <c r="D1" s="305"/>
      <c r="E1" s="305"/>
    </row>
    <row r="2" spans="1:5" ht="15.75" x14ac:dyDescent="0.25">
      <c r="A2" s="304"/>
      <c r="B2" s="305"/>
      <c r="C2" s="305"/>
      <c r="D2" s="305"/>
      <c r="E2" s="305"/>
    </row>
    <row r="3" spans="1:5" ht="15.75" x14ac:dyDescent="0.25">
      <c r="A3" s="304"/>
      <c r="B3" s="305"/>
      <c r="C3" s="305"/>
      <c r="D3" s="305"/>
      <c r="E3" s="305"/>
    </row>
    <row r="4" spans="1:5" x14ac:dyDescent="0.25">
      <c r="A4" s="273" t="s">
        <v>336</v>
      </c>
      <c r="B4" s="273"/>
      <c r="C4" s="273"/>
      <c r="D4" s="273"/>
      <c r="E4" s="273"/>
    </row>
    <row r="5" spans="1:5" ht="16.5" x14ac:dyDescent="0.35">
      <c r="A5" s="306" t="s">
        <v>504</v>
      </c>
      <c r="B5" s="307"/>
      <c r="C5" s="307"/>
      <c r="D5" s="307"/>
      <c r="E5" s="307"/>
    </row>
    <row r="6" spans="1:5" x14ac:dyDescent="0.25">
      <c r="A6" s="273"/>
      <c r="B6" s="273"/>
      <c r="C6" s="273"/>
      <c r="D6" s="273"/>
      <c r="E6" s="273"/>
    </row>
    <row r="7" spans="1:5" x14ac:dyDescent="0.25">
      <c r="A7" s="274" t="s">
        <v>349</v>
      </c>
      <c r="B7" s="274" t="s">
        <v>381</v>
      </c>
      <c r="C7" s="274" t="s">
        <v>419</v>
      </c>
      <c r="D7" s="274" t="s">
        <v>420</v>
      </c>
      <c r="E7" s="275" t="s">
        <v>505</v>
      </c>
    </row>
    <row r="8" spans="1:5" x14ac:dyDescent="0.25">
      <c r="A8" s="276">
        <v>1</v>
      </c>
      <c r="B8" s="276">
        <v>2</v>
      </c>
      <c r="C8" s="276">
        <v>3</v>
      </c>
      <c r="D8" s="276">
        <v>4</v>
      </c>
      <c r="E8" s="276">
        <v>5</v>
      </c>
    </row>
    <row r="9" spans="1:5" x14ac:dyDescent="0.25">
      <c r="A9" s="277" t="s">
        <v>263</v>
      </c>
      <c r="B9" s="278" t="s">
        <v>506</v>
      </c>
      <c r="C9" s="278" t="s">
        <v>506</v>
      </c>
      <c r="D9" s="278" t="s">
        <v>506</v>
      </c>
      <c r="E9" s="278" t="s">
        <v>506</v>
      </c>
    </row>
    <row r="10" spans="1:5" ht="34.5" customHeight="1" x14ac:dyDescent="0.25">
      <c r="A10" s="274" t="s">
        <v>507</v>
      </c>
      <c r="B10" s="279" t="s">
        <v>508</v>
      </c>
      <c r="C10" s="280">
        <v>86862</v>
      </c>
      <c r="D10" s="280">
        <v>79620</v>
      </c>
      <c r="E10" s="280">
        <v>91.66</v>
      </c>
    </row>
    <row r="11" spans="1:5" ht="24.75" customHeight="1" x14ac:dyDescent="0.25">
      <c r="A11" s="274" t="s">
        <v>509</v>
      </c>
      <c r="B11" s="279" t="s">
        <v>510</v>
      </c>
      <c r="C11" s="280">
        <v>6973</v>
      </c>
      <c r="D11" s="280">
        <v>2661</v>
      </c>
      <c r="E11" s="280">
        <v>38.159999999999997</v>
      </c>
    </row>
    <row r="12" spans="1:5" ht="23.25" customHeight="1" x14ac:dyDescent="0.25">
      <c r="A12" s="274" t="s">
        <v>511</v>
      </c>
      <c r="B12" s="279" t="s">
        <v>512</v>
      </c>
      <c r="C12" s="280">
        <v>0</v>
      </c>
      <c r="D12" s="280">
        <v>0</v>
      </c>
      <c r="E12" s="280">
        <v>0</v>
      </c>
    </row>
    <row r="13" spans="1:5" ht="21.75" customHeight="1" x14ac:dyDescent="0.25">
      <c r="A13" s="274" t="s">
        <v>513</v>
      </c>
      <c r="B13" s="279" t="s">
        <v>514</v>
      </c>
      <c r="C13" s="280">
        <v>0</v>
      </c>
      <c r="D13" s="280">
        <v>0</v>
      </c>
      <c r="E13" s="280">
        <v>0</v>
      </c>
    </row>
    <row r="14" spans="1:5" ht="26.25" customHeight="1" x14ac:dyDescent="0.25">
      <c r="A14" s="274" t="s">
        <v>515</v>
      </c>
      <c r="B14" s="279" t="s">
        <v>516</v>
      </c>
      <c r="C14" s="280">
        <v>0</v>
      </c>
      <c r="D14" s="280">
        <v>0</v>
      </c>
      <c r="E14" s="280">
        <v>0</v>
      </c>
    </row>
    <row r="15" spans="1:5" ht="21.75" customHeight="1" x14ac:dyDescent="0.25">
      <c r="A15" s="274" t="s">
        <v>517</v>
      </c>
      <c r="B15" s="279" t="s">
        <v>518</v>
      </c>
      <c r="C15" s="280">
        <v>0</v>
      </c>
      <c r="D15" s="280">
        <v>0</v>
      </c>
      <c r="E15" s="280">
        <v>0</v>
      </c>
    </row>
    <row r="16" spans="1:5" x14ac:dyDescent="0.25">
      <c r="A16" s="274" t="s">
        <v>519</v>
      </c>
      <c r="B16" s="279" t="s">
        <v>520</v>
      </c>
      <c r="C16" s="280">
        <v>0</v>
      </c>
      <c r="D16" s="280">
        <v>0</v>
      </c>
      <c r="E16" s="280">
        <v>0</v>
      </c>
    </row>
    <row r="17" spans="1:5" ht="21" customHeight="1" x14ac:dyDescent="0.25">
      <c r="A17" s="274" t="s">
        <v>521</v>
      </c>
      <c r="B17" s="279" t="s">
        <v>522</v>
      </c>
      <c r="C17" s="280">
        <v>6973</v>
      </c>
      <c r="D17" s="280">
        <v>2661</v>
      </c>
      <c r="E17" s="280">
        <v>38.159999999999997</v>
      </c>
    </row>
    <row r="18" spans="1:5" ht="23.25" customHeight="1" x14ac:dyDescent="0.25">
      <c r="A18" s="274" t="s">
        <v>513</v>
      </c>
      <c r="B18" s="279" t="s">
        <v>523</v>
      </c>
      <c r="C18" s="280">
        <v>0</v>
      </c>
      <c r="D18" s="280">
        <v>0</v>
      </c>
      <c r="E18" s="280">
        <v>0</v>
      </c>
    </row>
    <row r="19" spans="1:5" ht="30" customHeight="1" x14ac:dyDescent="0.25">
      <c r="A19" s="274" t="s">
        <v>515</v>
      </c>
      <c r="B19" s="279" t="s">
        <v>524</v>
      </c>
      <c r="C19" s="280">
        <v>0</v>
      </c>
      <c r="D19" s="280">
        <v>0</v>
      </c>
      <c r="E19" s="280">
        <v>0</v>
      </c>
    </row>
    <row r="20" spans="1:5" ht="20.25" customHeight="1" x14ac:dyDescent="0.25">
      <c r="A20" s="274" t="s">
        <v>517</v>
      </c>
      <c r="B20" s="279" t="s">
        <v>525</v>
      </c>
      <c r="C20" s="280">
        <v>6973</v>
      </c>
      <c r="D20" s="280">
        <v>2661</v>
      </c>
      <c r="E20" s="280">
        <v>38.159999999999997</v>
      </c>
    </row>
    <row r="21" spans="1:5" x14ac:dyDescent="0.25">
      <c r="A21" s="274" t="s">
        <v>519</v>
      </c>
      <c r="B21" s="279" t="s">
        <v>526</v>
      </c>
      <c r="C21" s="280">
        <v>0</v>
      </c>
      <c r="D21" s="280">
        <v>0</v>
      </c>
      <c r="E21" s="280">
        <v>0</v>
      </c>
    </row>
    <row r="22" spans="1:5" ht="24" customHeight="1" x14ac:dyDescent="0.25">
      <c r="A22" s="274" t="s">
        <v>527</v>
      </c>
      <c r="B22" s="279" t="s">
        <v>528</v>
      </c>
      <c r="C22" s="280">
        <v>0</v>
      </c>
      <c r="D22" s="280">
        <v>0</v>
      </c>
      <c r="E22" s="280">
        <v>0</v>
      </c>
    </row>
    <row r="23" spans="1:5" ht="18.75" customHeight="1" x14ac:dyDescent="0.25">
      <c r="A23" s="274" t="s">
        <v>513</v>
      </c>
      <c r="B23" s="279" t="s">
        <v>529</v>
      </c>
      <c r="C23" s="280">
        <v>0</v>
      </c>
      <c r="D23" s="280">
        <v>0</v>
      </c>
      <c r="E23" s="280">
        <v>0</v>
      </c>
    </row>
    <row r="24" spans="1:5" ht="29.25" customHeight="1" x14ac:dyDescent="0.25">
      <c r="A24" s="274" t="s">
        <v>515</v>
      </c>
      <c r="B24" s="279" t="s">
        <v>530</v>
      </c>
      <c r="C24" s="280">
        <v>0</v>
      </c>
      <c r="D24" s="280">
        <v>0</v>
      </c>
      <c r="E24" s="280">
        <v>0</v>
      </c>
    </row>
    <row r="25" spans="1:5" ht="22.5" customHeight="1" x14ac:dyDescent="0.25">
      <c r="A25" s="274" t="s">
        <v>517</v>
      </c>
      <c r="B25" s="279" t="s">
        <v>531</v>
      </c>
      <c r="C25" s="280">
        <v>0</v>
      </c>
      <c r="D25" s="280">
        <v>0</v>
      </c>
      <c r="E25" s="280">
        <v>0</v>
      </c>
    </row>
    <row r="26" spans="1:5" x14ac:dyDescent="0.25">
      <c r="A26" s="274" t="s">
        <v>519</v>
      </c>
      <c r="B26" s="279" t="s">
        <v>532</v>
      </c>
      <c r="C26" s="280">
        <v>0</v>
      </c>
      <c r="D26" s="280">
        <v>0</v>
      </c>
      <c r="E26" s="280">
        <v>0</v>
      </c>
    </row>
    <row r="27" spans="1:5" x14ac:dyDescent="0.25">
      <c r="A27" s="274" t="s">
        <v>533</v>
      </c>
      <c r="B27" s="279" t="s">
        <v>534</v>
      </c>
      <c r="C27" s="280">
        <v>79789</v>
      </c>
      <c r="D27" s="280">
        <v>76859</v>
      </c>
      <c r="E27" s="280">
        <v>96.33</v>
      </c>
    </row>
    <row r="28" spans="1:5" ht="21" customHeight="1" x14ac:dyDescent="0.25">
      <c r="A28" s="274" t="s">
        <v>535</v>
      </c>
      <c r="B28" s="279" t="s">
        <v>536</v>
      </c>
      <c r="C28" s="280">
        <v>74271</v>
      </c>
      <c r="D28" s="280">
        <v>72172</v>
      </c>
      <c r="E28" s="280">
        <v>97.17</v>
      </c>
    </row>
    <row r="29" spans="1:5" ht="24" customHeight="1" x14ac:dyDescent="0.25">
      <c r="A29" s="274" t="s">
        <v>513</v>
      </c>
      <c r="B29" s="279" t="s">
        <v>537</v>
      </c>
      <c r="C29" s="280">
        <v>6608</v>
      </c>
      <c r="D29" s="280">
        <v>6459</v>
      </c>
      <c r="E29" s="280">
        <v>97.74</v>
      </c>
    </row>
    <row r="30" spans="1:5" ht="29.25" customHeight="1" x14ac:dyDescent="0.25">
      <c r="A30" s="274" t="s">
        <v>515</v>
      </c>
      <c r="B30" s="279" t="s">
        <v>538</v>
      </c>
      <c r="C30" s="280">
        <v>0</v>
      </c>
      <c r="D30" s="280">
        <v>0</v>
      </c>
      <c r="E30" s="280">
        <v>0</v>
      </c>
    </row>
    <row r="31" spans="1:5" ht="22.5" customHeight="1" x14ac:dyDescent="0.25">
      <c r="A31" s="274" t="s">
        <v>517</v>
      </c>
      <c r="B31" s="279" t="s">
        <v>539</v>
      </c>
      <c r="C31" s="280">
        <v>46479</v>
      </c>
      <c r="D31" s="280">
        <v>46241</v>
      </c>
      <c r="E31" s="280">
        <v>99.49</v>
      </c>
    </row>
    <row r="32" spans="1:5" x14ac:dyDescent="0.25">
      <c r="A32" s="274" t="s">
        <v>519</v>
      </c>
      <c r="B32" s="279" t="s">
        <v>540</v>
      </c>
      <c r="C32" s="280">
        <v>21184</v>
      </c>
      <c r="D32" s="280">
        <v>19473</v>
      </c>
      <c r="E32" s="280">
        <v>91.92</v>
      </c>
    </row>
    <row r="33" spans="1:5" ht="23.25" customHeight="1" x14ac:dyDescent="0.25">
      <c r="A33" s="274" t="s">
        <v>541</v>
      </c>
      <c r="B33" s="279" t="s">
        <v>542</v>
      </c>
      <c r="C33" s="280">
        <v>5518</v>
      </c>
      <c r="D33" s="280">
        <v>4687</v>
      </c>
      <c r="E33" s="280">
        <v>84.93</v>
      </c>
    </row>
    <row r="34" spans="1:5" ht="21" customHeight="1" x14ac:dyDescent="0.25">
      <c r="A34" s="274" t="s">
        <v>513</v>
      </c>
      <c r="B34" s="279" t="s">
        <v>543</v>
      </c>
      <c r="C34" s="280">
        <v>0</v>
      </c>
      <c r="D34" s="280">
        <v>0</v>
      </c>
      <c r="E34" s="280">
        <v>0</v>
      </c>
    </row>
    <row r="35" spans="1:5" ht="31.5" customHeight="1" x14ac:dyDescent="0.25">
      <c r="A35" s="274" t="s">
        <v>515</v>
      </c>
      <c r="B35" s="279" t="s">
        <v>544</v>
      </c>
      <c r="C35" s="280">
        <v>0</v>
      </c>
      <c r="D35" s="280">
        <v>0</v>
      </c>
      <c r="E35" s="280">
        <v>0</v>
      </c>
    </row>
    <row r="36" spans="1:5" ht="26.25" customHeight="1" x14ac:dyDescent="0.25">
      <c r="A36" s="274" t="s">
        <v>517</v>
      </c>
      <c r="B36" s="279" t="s">
        <v>545</v>
      </c>
      <c r="C36" s="280">
        <v>5518</v>
      </c>
      <c r="D36" s="280">
        <v>4687</v>
      </c>
      <c r="E36" s="280">
        <v>84.93</v>
      </c>
    </row>
    <row r="37" spans="1:5" x14ac:dyDescent="0.25">
      <c r="A37" s="274" t="s">
        <v>519</v>
      </c>
      <c r="B37" s="279" t="s">
        <v>546</v>
      </c>
      <c r="C37" s="280">
        <v>0</v>
      </c>
      <c r="D37" s="280">
        <v>0</v>
      </c>
      <c r="E37" s="280">
        <v>0</v>
      </c>
    </row>
    <row r="38" spans="1:5" ht="25.5" customHeight="1" x14ac:dyDescent="0.25">
      <c r="A38" s="274" t="s">
        <v>547</v>
      </c>
      <c r="B38" s="279" t="s">
        <v>548</v>
      </c>
      <c r="C38" s="280">
        <v>0</v>
      </c>
      <c r="D38" s="280">
        <v>0</v>
      </c>
      <c r="E38" s="280">
        <v>0</v>
      </c>
    </row>
    <row r="39" spans="1:5" ht="26.25" customHeight="1" x14ac:dyDescent="0.25">
      <c r="A39" s="274" t="s">
        <v>513</v>
      </c>
      <c r="B39" s="279" t="s">
        <v>549</v>
      </c>
      <c r="C39" s="280">
        <v>0</v>
      </c>
      <c r="D39" s="280">
        <v>0</v>
      </c>
      <c r="E39" s="280">
        <v>0</v>
      </c>
    </row>
    <row r="40" spans="1:5" ht="27.75" customHeight="1" x14ac:dyDescent="0.25">
      <c r="A40" s="274" t="s">
        <v>515</v>
      </c>
      <c r="B40" s="279" t="s">
        <v>550</v>
      </c>
      <c r="C40" s="280">
        <v>0</v>
      </c>
      <c r="D40" s="280">
        <v>0</v>
      </c>
      <c r="E40" s="280">
        <v>0</v>
      </c>
    </row>
    <row r="41" spans="1:5" ht="21" customHeight="1" x14ac:dyDescent="0.25">
      <c r="A41" s="274" t="s">
        <v>517</v>
      </c>
      <c r="B41" s="279" t="s">
        <v>551</v>
      </c>
      <c r="C41" s="280">
        <v>0</v>
      </c>
      <c r="D41" s="280">
        <v>0</v>
      </c>
      <c r="E41" s="280">
        <v>0</v>
      </c>
    </row>
    <row r="42" spans="1:5" x14ac:dyDescent="0.25">
      <c r="A42" s="274" t="s">
        <v>519</v>
      </c>
      <c r="B42" s="279" t="s">
        <v>552</v>
      </c>
      <c r="C42" s="280">
        <v>0</v>
      </c>
      <c r="D42" s="280">
        <v>0</v>
      </c>
      <c r="E42" s="280">
        <v>0</v>
      </c>
    </row>
    <row r="43" spans="1:5" ht="18.75" customHeight="1" x14ac:dyDescent="0.25">
      <c r="A43" s="274" t="s">
        <v>553</v>
      </c>
      <c r="B43" s="279" t="s">
        <v>554</v>
      </c>
      <c r="C43" s="280">
        <v>0</v>
      </c>
      <c r="D43" s="280">
        <v>0</v>
      </c>
      <c r="E43" s="280">
        <v>0</v>
      </c>
    </row>
    <row r="44" spans="1:5" ht="24" customHeight="1" x14ac:dyDescent="0.25">
      <c r="A44" s="274" t="s">
        <v>513</v>
      </c>
      <c r="B44" s="279" t="s">
        <v>555</v>
      </c>
      <c r="C44" s="280">
        <v>0</v>
      </c>
      <c r="D44" s="280">
        <v>0</v>
      </c>
      <c r="E44" s="280">
        <v>0</v>
      </c>
    </row>
    <row r="45" spans="1:5" ht="27" customHeight="1" x14ac:dyDescent="0.25">
      <c r="A45" s="274" t="s">
        <v>515</v>
      </c>
      <c r="B45" s="279" t="s">
        <v>556</v>
      </c>
      <c r="C45" s="280">
        <v>0</v>
      </c>
      <c r="D45" s="280">
        <v>0</v>
      </c>
      <c r="E45" s="280">
        <v>0</v>
      </c>
    </row>
    <row r="46" spans="1:5" ht="24.75" customHeight="1" x14ac:dyDescent="0.25">
      <c r="A46" s="274" t="s">
        <v>517</v>
      </c>
      <c r="B46" s="279" t="s">
        <v>557</v>
      </c>
      <c r="C46" s="280">
        <v>0</v>
      </c>
      <c r="D46" s="280">
        <v>0</v>
      </c>
      <c r="E46" s="280">
        <v>0</v>
      </c>
    </row>
    <row r="47" spans="1:5" x14ac:dyDescent="0.25">
      <c r="A47" s="274" t="s">
        <v>519</v>
      </c>
      <c r="B47" s="279" t="s">
        <v>558</v>
      </c>
      <c r="C47" s="280">
        <v>0</v>
      </c>
      <c r="D47" s="280">
        <v>0</v>
      </c>
      <c r="E47" s="280">
        <v>0</v>
      </c>
    </row>
    <row r="48" spans="1:5" ht="21.75" customHeight="1" x14ac:dyDescent="0.25">
      <c r="A48" s="274" t="s">
        <v>559</v>
      </c>
      <c r="B48" s="279" t="s">
        <v>560</v>
      </c>
      <c r="C48" s="280">
        <v>0</v>
      </c>
      <c r="D48" s="280">
        <v>0</v>
      </c>
      <c r="E48" s="280">
        <v>0</v>
      </c>
    </row>
    <row r="49" spans="1:5" ht="22.5" customHeight="1" x14ac:dyDescent="0.25">
      <c r="A49" s="274" t="s">
        <v>513</v>
      </c>
      <c r="B49" s="279" t="s">
        <v>561</v>
      </c>
      <c r="C49" s="280">
        <v>0</v>
      </c>
      <c r="D49" s="280">
        <v>0</v>
      </c>
      <c r="E49" s="280">
        <v>0</v>
      </c>
    </row>
    <row r="50" spans="1:5" ht="29.25" customHeight="1" x14ac:dyDescent="0.25">
      <c r="A50" s="274" t="s">
        <v>515</v>
      </c>
      <c r="B50" s="279" t="s">
        <v>562</v>
      </c>
      <c r="C50" s="280">
        <v>0</v>
      </c>
      <c r="D50" s="280">
        <v>0</v>
      </c>
      <c r="E50" s="280">
        <v>0</v>
      </c>
    </row>
    <row r="51" spans="1:5" ht="24" customHeight="1" x14ac:dyDescent="0.25">
      <c r="A51" s="274" t="s">
        <v>517</v>
      </c>
      <c r="B51" s="279" t="s">
        <v>563</v>
      </c>
      <c r="C51" s="280">
        <v>0</v>
      </c>
      <c r="D51" s="280">
        <v>0</v>
      </c>
      <c r="E51" s="280">
        <v>0</v>
      </c>
    </row>
    <row r="52" spans="1:5" x14ac:dyDescent="0.25">
      <c r="A52" s="274" t="s">
        <v>519</v>
      </c>
      <c r="B52" s="279" t="s">
        <v>564</v>
      </c>
      <c r="C52" s="280">
        <v>0</v>
      </c>
      <c r="D52" s="280">
        <v>0</v>
      </c>
      <c r="E52" s="280">
        <v>0</v>
      </c>
    </row>
    <row r="53" spans="1:5" ht="22.5" customHeight="1" x14ac:dyDescent="0.25">
      <c r="A53" s="274" t="s">
        <v>565</v>
      </c>
      <c r="B53" s="279" t="s">
        <v>566</v>
      </c>
      <c r="C53" s="280">
        <v>100</v>
      </c>
      <c r="D53" s="280">
        <v>100</v>
      </c>
      <c r="E53" s="280">
        <v>100</v>
      </c>
    </row>
    <row r="54" spans="1:5" ht="21" customHeight="1" x14ac:dyDescent="0.25">
      <c r="A54" s="274" t="s">
        <v>567</v>
      </c>
      <c r="B54" s="279" t="s">
        <v>568</v>
      </c>
      <c r="C54" s="280">
        <v>100</v>
      </c>
      <c r="D54" s="280">
        <v>100</v>
      </c>
      <c r="E54" s="280">
        <v>100</v>
      </c>
    </row>
    <row r="55" spans="1:5" ht="17.25" customHeight="1" x14ac:dyDescent="0.25">
      <c r="A55" s="274" t="s">
        <v>513</v>
      </c>
      <c r="B55" s="281" t="s">
        <v>569</v>
      </c>
      <c r="C55" s="280">
        <v>0</v>
      </c>
      <c r="D55" s="280">
        <v>0</v>
      </c>
      <c r="E55" s="280">
        <v>0</v>
      </c>
    </row>
    <row r="56" spans="1:5" ht="24" customHeight="1" x14ac:dyDescent="0.25">
      <c r="A56" s="274" t="s">
        <v>515</v>
      </c>
      <c r="B56" s="281" t="s">
        <v>570</v>
      </c>
      <c r="C56" s="280">
        <v>0</v>
      </c>
      <c r="D56" s="280">
        <v>0</v>
      </c>
      <c r="E56" s="280">
        <v>0</v>
      </c>
    </row>
    <row r="57" spans="1:5" ht="20.25" customHeight="1" x14ac:dyDescent="0.25">
      <c r="A57" s="274" t="s">
        <v>517</v>
      </c>
      <c r="B57" s="281" t="s">
        <v>571</v>
      </c>
      <c r="C57" s="280">
        <v>100</v>
      </c>
      <c r="D57" s="280">
        <v>100</v>
      </c>
      <c r="E57" s="280">
        <v>100</v>
      </c>
    </row>
    <row r="58" spans="1:5" x14ac:dyDescent="0.25">
      <c r="A58" s="274" t="s">
        <v>519</v>
      </c>
      <c r="B58" s="281" t="s">
        <v>572</v>
      </c>
      <c r="C58" s="280">
        <v>0</v>
      </c>
      <c r="D58" s="280">
        <v>0</v>
      </c>
      <c r="E58" s="280">
        <v>0</v>
      </c>
    </row>
    <row r="59" spans="1:5" ht="30" customHeight="1" x14ac:dyDescent="0.25">
      <c r="A59" s="274" t="s">
        <v>573</v>
      </c>
      <c r="B59" s="279" t="s">
        <v>574</v>
      </c>
      <c r="C59" s="280">
        <v>0</v>
      </c>
      <c r="D59" s="280">
        <v>0</v>
      </c>
      <c r="E59" s="280">
        <v>0</v>
      </c>
    </row>
    <row r="60" spans="1:5" ht="25.5" customHeight="1" x14ac:dyDescent="0.25">
      <c r="A60" s="274" t="s">
        <v>513</v>
      </c>
      <c r="B60" s="281" t="s">
        <v>575</v>
      </c>
      <c r="C60" s="280">
        <v>0</v>
      </c>
      <c r="D60" s="280">
        <v>0</v>
      </c>
      <c r="E60" s="280">
        <v>0</v>
      </c>
    </row>
    <row r="61" spans="1:5" ht="27" customHeight="1" x14ac:dyDescent="0.25">
      <c r="A61" s="274" t="s">
        <v>515</v>
      </c>
      <c r="B61" s="281" t="s">
        <v>576</v>
      </c>
      <c r="C61" s="280">
        <v>0</v>
      </c>
      <c r="D61" s="280">
        <v>0</v>
      </c>
      <c r="E61" s="280">
        <v>0</v>
      </c>
    </row>
    <row r="62" spans="1:5" ht="26.25" customHeight="1" x14ac:dyDescent="0.25">
      <c r="A62" s="274" t="s">
        <v>517</v>
      </c>
      <c r="B62" s="281" t="s">
        <v>577</v>
      </c>
      <c r="C62" s="280">
        <v>0</v>
      </c>
      <c r="D62" s="280">
        <v>0</v>
      </c>
      <c r="E62" s="280">
        <v>0</v>
      </c>
    </row>
    <row r="63" spans="1:5" x14ac:dyDescent="0.25">
      <c r="A63" s="274" t="s">
        <v>519</v>
      </c>
      <c r="B63" s="281" t="s">
        <v>578</v>
      </c>
      <c r="C63" s="280">
        <v>0</v>
      </c>
      <c r="D63" s="280">
        <v>0</v>
      </c>
      <c r="E63" s="280">
        <v>0</v>
      </c>
    </row>
    <row r="64" spans="1:5" ht="25.5" customHeight="1" x14ac:dyDescent="0.25">
      <c r="A64" s="274" t="s">
        <v>579</v>
      </c>
      <c r="B64" s="279" t="s">
        <v>580</v>
      </c>
      <c r="C64" s="280">
        <v>0</v>
      </c>
      <c r="D64" s="280">
        <v>0</v>
      </c>
      <c r="E64" s="280">
        <v>0</v>
      </c>
    </row>
    <row r="65" spans="1:5" ht="29.25" customHeight="1" x14ac:dyDescent="0.25">
      <c r="A65" s="274" t="s">
        <v>513</v>
      </c>
      <c r="B65" s="281" t="s">
        <v>581</v>
      </c>
      <c r="C65" s="280">
        <v>0</v>
      </c>
      <c r="D65" s="280">
        <v>0</v>
      </c>
      <c r="E65" s="280">
        <v>0</v>
      </c>
    </row>
    <row r="66" spans="1:5" ht="30.75" customHeight="1" x14ac:dyDescent="0.25">
      <c r="A66" s="274" t="s">
        <v>515</v>
      </c>
      <c r="B66" s="281" t="s">
        <v>582</v>
      </c>
      <c r="C66" s="280">
        <v>0</v>
      </c>
      <c r="D66" s="280">
        <v>0</v>
      </c>
      <c r="E66" s="280">
        <v>0</v>
      </c>
    </row>
    <row r="67" spans="1:5" ht="21" customHeight="1" x14ac:dyDescent="0.25">
      <c r="A67" s="274" t="s">
        <v>517</v>
      </c>
      <c r="B67" s="281" t="s">
        <v>583</v>
      </c>
      <c r="C67" s="280">
        <v>0</v>
      </c>
      <c r="D67" s="280">
        <v>0</v>
      </c>
      <c r="E67" s="280">
        <v>0</v>
      </c>
    </row>
    <row r="68" spans="1:5" x14ac:dyDescent="0.25">
      <c r="A68" s="274" t="s">
        <v>519</v>
      </c>
      <c r="B68" s="281" t="s">
        <v>584</v>
      </c>
      <c r="C68" s="280">
        <v>0</v>
      </c>
      <c r="D68" s="280">
        <v>0</v>
      </c>
      <c r="E68" s="280">
        <v>0</v>
      </c>
    </row>
    <row r="69" spans="1:5" ht="28.5" customHeight="1" x14ac:dyDescent="0.25">
      <c r="A69" s="274" t="s">
        <v>585</v>
      </c>
      <c r="B69" s="279" t="s">
        <v>586</v>
      </c>
      <c r="C69" s="280">
        <v>0</v>
      </c>
      <c r="D69" s="280">
        <v>0</v>
      </c>
      <c r="E69" s="280">
        <v>0</v>
      </c>
    </row>
    <row r="70" spans="1:5" ht="19.5" customHeight="1" x14ac:dyDescent="0.25">
      <c r="A70" s="274" t="s">
        <v>587</v>
      </c>
      <c r="B70" s="279" t="s">
        <v>588</v>
      </c>
      <c r="C70" s="280">
        <v>0</v>
      </c>
      <c r="D70" s="280">
        <v>0</v>
      </c>
      <c r="E70" s="280">
        <v>0</v>
      </c>
    </row>
    <row r="71" spans="1:5" ht="25.5" customHeight="1" x14ac:dyDescent="0.25">
      <c r="A71" s="274" t="s">
        <v>513</v>
      </c>
      <c r="B71" s="279" t="s">
        <v>589</v>
      </c>
      <c r="C71" s="280">
        <v>0</v>
      </c>
      <c r="D71" s="280">
        <v>0</v>
      </c>
      <c r="E71" s="280">
        <v>0</v>
      </c>
    </row>
    <row r="72" spans="1:5" ht="29.25" customHeight="1" x14ac:dyDescent="0.25">
      <c r="A72" s="274" t="s">
        <v>515</v>
      </c>
      <c r="B72" s="279" t="s">
        <v>590</v>
      </c>
      <c r="C72" s="280">
        <v>0</v>
      </c>
      <c r="D72" s="280">
        <v>0</v>
      </c>
      <c r="E72" s="280">
        <v>0</v>
      </c>
    </row>
    <row r="73" spans="1:5" ht="24" customHeight="1" x14ac:dyDescent="0.25">
      <c r="A73" s="274" t="s">
        <v>517</v>
      </c>
      <c r="B73" s="279" t="s">
        <v>591</v>
      </c>
      <c r="C73" s="280">
        <v>0</v>
      </c>
      <c r="D73" s="280">
        <v>0</v>
      </c>
      <c r="E73" s="280">
        <v>0</v>
      </c>
    </row>
    <row r="74" spans="1:5" x14ac:dyDescent="0.25">
      <c r="A74" s="274" t="s">
        <v>519</v>
      </c>
      <c r="B74" s="279" t="s">
        <v>592</v>
      </c>
      <c r="C74" s="280">
        <v>0</v>
      </c>
      <c r="D74" s="280">
        <v>0</v>
      </c>
      <c r="E74" s="280">
        <v>0</v>
      </c>
    </row>
    <row r="75" spans="1:5" ht="29.25" customHeight="1" x14ac:dyDescent="0.25">
      <c r="A75" s="274" t="s">
        <v>593</v>
      </c>
      <c r="B75" s="279" t="s">
        <v>594</v>
      </c>
      <c r="C75" s="280">
        <v>0</v>
      </c>
      <c r="D75" s="280">
        <v>0</v>
      </c>
      <c r="E75" s="280">
        <v>0</v>
      </c>
    </row>
    <row r="76" spans="1:5" ht="21.75" customHeight="1" x14ac:dyDescent="0.25">
      <c r="A76" s="274" t="s">
        <v>513</v>
      </c>
      <c r="B76" s="279" t="s">
        <v>595</v>
      </c>
      <c r="C76" s="280">
        <v>0</v>
      </c>
      <c r="D76" s="280">
        <v>0</v>
      </c>
      <c r="E76" s="280">
        <v>0</v>
      </c>
    </row>
    <row r="77" spans="1:5" ht="25.5" customHeight="1" x14ac:dyDescent="0.25">
      <c r="A77" s="274" t="s">
        <v>515</v>
      </c>
      <c r="B77" s="279" t="s">
        <v>596</v>
      </c>
      <c r="C77" s="280">
        <v>0</v>
      </c>
      <c r="D77" s="280">
        <v>0</v>
      </c>
      <c r="E77" s="280">
        <v>0</v>
      </c>
    </row>
    <row r="78" spans="1:5" ht="24" customHeight="1" x14ac:dyDescent="0.25">
      <c r="A78" s="274" t="s">
        <v>517</v>
      </c>
      <c r="B78" s="279" t="s">
        <v>597</v>
      </c>
      <c r="C78" s="280">
        <v>0</v>
      </c>
      <c r="D78" s="280">
        <v>0</v>
      </c>
      <c r="E78" s="280">
        <v>0</v>
      </c>
    </row>
    <row r="79" spans="1:5" x14ac:dyDescent="0.25">
      <c r="A79" s="274" t="s">
        <v>519</v>
      </c>
      <c r="B79" s="279" t="s">
        <v>598</v>
      </c>
      <c r="C79" s="280">
        <v>0</v>
      </c>
      <c r="D79" s="280">
        <v>0</v>
      </c>
      <c r="E79" s="280">
        <v>0</v>
      </c>
    </row>
    <row r="80" spans="1:5" ht="25.5" customHeight="1" x14ac:dyDescent="0.25">
      <c r="A80" s="274" t="s">
        <v>599</v>
      </c>
      <c r="B80" s="279" t="s">
        <v>600</v>
      </c>
      <c r="C80" s="280">
        <v>1215</v>
      </c>
      <c r="D80" s="280">
        <v>1560</v>
      </c>
      <c r="E80" s="280">
        <v>128.4</v>
      </c>
    </row>
    <row r="81" spans="1:5" x14ac:dyDescent="0.25">
      <c r="A81" s="274" t="s">
        <v>256</v>
      </c>
      <c r="B81" s="279" t="s">
        <v>601</v>
      </c>
      <c r="C81" s="280">
        <v>1215</v>
      </c>
      <c r="D81" s="280">
        <v>1560</v>
      </c>
      <c r="E81" s="280">
        <v>128.4</v>
      </c>
    </row>
    <row r="82" spans="1:5" ht="16.5" customHeight="1" x14ac:dyDescent="0.25">
      <c r="A82" s="274" t="s">
        <v>255</v>
      </c>
      <c r="B82" s="279" t="s">
        <v>602</v>
      </c>
      <c r="C82" s="280">
        <v>0</v>
      </c>
      <c r="D82" s="280">
        <v>0</v>
      </c>
      <c r="E82" s="280">
        <v>0</v>
      </c>
    </row>
    <row r="83" spans="1:5" ht="23.25" customHeight="1" x14ac:dyDescent="0.25">
      <c r="A83" s="274" t="s">
        <v>603</v>
      </c>
      <c r="B83" s="279" t="s">
        <v>604</v>
      </c>
      <c r="C83" s="280">
        <v>19212</v>
      </c>
      <c r="D83" s="280">
        <v>46299</v>
      </c>
      <c r="E83" s="280">
        <v>240.9</v>
      </c>
    </row>
    <row r="84" spans="1:5" ht="16.5" customHeight="1" x14ac:dyDescent="0.25">
      <c r="A84" s="274" t="s">
        <v>605</v>
      </c>
      <c r="B84" s="279" t="s">
        <v>606</v>
      </c>
      <c r="C84" s="280">
        <v>0</v>
      </c>
      <c r="D84" s="280">
        <v>0</v>
      </c>
      <c r="E84" s="280">
        <v>0</v>
      </c>
    </row>
    <row r="85" spans="1:5" ht="26.25" customHeight="1" x14ac:dyDescent="0.25">
      <c r="A85" s="274" t="s">
        <v>607</v>
      </c>
      <c r="B85" s="279" t="s">
        <v>608</v>
      </c>
      <c r="C85" s="280">
        <v>217</v>
      </c>
      <c r="D85" s="280">
        <v>244</v>
      </c>
      <c r="E85" s="280">
        <v>112.44</v>
      </c>
    </row>
    <row r="86" spans="1:5" ht="20.25" customHeight="1" x14ac:dyDescent="0.25">
      <c r="A86" s="274" t="s">
        <v>609</v>
      </c>
      <c r="B86" s="279" t="s">
        <v>610</v>
      </c>
      <c r="C86" s="280">
        <v>18995</v>
      </c>
      <c r="D86" s="280">
        <v>46055</v>
      </c>
      <c r="E86" s="280">
        <v>242.45</v>
      </c>
    </row>
    <row r="87" spans="1:5" ht="14.25" customHeight="1" x14ac:dyDescent="0.25">
      <c r="A87" s="274" t="s">
        <v>611</v>
      </c>
      <c r="B87" s="279" t="s">
        <v>612</v>
      </c>
      <c r="C87" s="280">
        <v>0</v>
      </c>
      <c r="D87" s="280">
        <v>0</v>
      </c>
      <c r="E87" s="280">
        <v>0</v>
      </c>
    </row>
    <row r="88" spans="1:5" ht="19.5" customHeight="1" x14ac:dyDescent="0.25">
      <c r="A88" s="274" t="s">
        <v>613</v>
      </c>
      <c r="B88" s="279" t="s">
        <v>614</v>
      </c>
      <c r="C88" s="280">
        <v>1069</v>
      </c>
      <c r="D88" s="280">
        <v>3370</v>
      </c>
      <c r="E88" s="280">
        <v>312.32</v>
      </c>
    </row>
    <row r="89" spans="1:5" ht="21" customHeight="1" x14ac:dyDescent="0.25">
      <c r="A89" s="274" t="s">
        <v>615</v>
      </c>
      <c r="B89" s="279" t="s">
        <v>616</v>
      </c>
      <c r="C89" s="280">
        <v>880</v>
      </c>
      <c r="D89" s="280">
        <v>1099</v>
      </c>
      <c r="E89" s="280">
        <v>124.88</v>
      </c>
    </row>
    <row r="90" spans="1:5" ht="27" customHeight="1" x14ac:dyDescent="0.25">
      <c r="A90" s="274" t="s">
        <v>421</v>
      </c>
      <c r="B90" s="279" t="s">
        <v>617</v>
      </c>
      <c r="C90" s="280">
        <v>0</v>
      </c>
      <c r="D90" s="280">
        <v>1713</v>
      </c>
      <c r="E90" s="280">
        <v>0</v>
      </c>
    </row>
    <row r="91" spans="1:5" ht="17.25" customHeight="1" x14ac:dyDescent="0.25">
      <c r="A91" s="274" t="s">
        <v>618</v>
      </c>
      <c r="B91" s="279" t="s">
        <v>619</v>
      </c>
      <c r="C91" s="280">
        <v>189</v>
      </c>
      <c r="D91" s="280">
        <v>558</v>
      </c>
      <c r="E91" s="280">
        <v>295.23</v>
      </c>
    </row>
    <row r="92" spans="1:5" ht="22.5" customHeight="1" x14ac:dyDescent="0.25">
      <c r="A92" s="274" t="s">
        <v>620</v>
      </c>
      <c r="B92" s="279" t="s">
        <v>621</v>
      </c>
      <c r="C92" s="280">
        <v>-191</v>
      </c>
      <c r="D92" s="280">
        <v>-351</v>
      </c>
      <c r="E92" s="280">
        <v>183.76</v>
      </c>
    </row>
    <row r="93" spans="1:5" ht="21.75" customHeight="1" x14ac:dyDescent="0.25">
      <c r="A93" s="274" t="s">
        <v>622</v>
      </c>
      <c r="B93" s="279" t="s">
        <v>623</v>
      </c>
      <c r="C93" s="280">
        <v>0</v>
      </c>
      <c r="D93" s="280">
        <v>0</v>
      </c>
      <c r="E93" s="280">
        <v>0</v>
      </c>
    </row>
    <row r="94" spans="1:5" x14ac:dyDescent="0.25">
      <c r="A94" s="274" t="s">
        <v>247</v>
      </c>
      <c r="B94" s="279" t="s">
        <v>624</v>
      </c>
      <c r="C94" s="280">
        <v>108167</v>
      </c>
      <c r="D94" s="280">
        <v>130498</v>
      </c>
      <c r="E94" s="280">
        <v>120.64</v>
      </c>
    </row>
    <row r="95" spans="1:5" x14ac:dyDescent="0.25">
      <c r="A95" s="277" t="s">
        <v>506</v>
      </c>
      <c r="B95" s="278" t="s">
        <v>506</v>
      </c>
      <c r="C95" s="278" t="s">
        <v>506</v>
      </c>
      <c r="D95" s="278" t="s">
        <v>506</v>
      </c>
      <c r="E95" s="278" t="s">
        <v>506</v>
      </c>
    </row>
    <row r="96" spans="1:5" x14ac:dyDescent="0.25">
      <c r="A96" s="277" t="s">
        <v>246</v>
      </c>
      <c r="B96" s="278" t="s">
        <v>506</v>
      </c>
      <c r="C96" s="278" t="s">
        <v>506</v>
      </c>
      <c r="D96" s="278" t="s">
        <v>506</v>
      </c>
      <c r="E96" s="278" t="s">
        <v>506</v>
      </c>
    </row>
    <row r="97" spans="1:5" x14ac:dyDescent="0.25">
      <c r="A97" s="274" t="s">
        <v>625</v>
      </c>
      <c r="B97" s="279" t="s">
        <v>626</v>
      </c>
      <c r="C97" s="281">
        <v>94988</v>
      </c>
      <c r="D97" s="280">
        <v>116667</v>
      </c>
      <c r="E97" s="280">
        <v>122.82</v>
      </c>
    </row>
    <row r="98" spans="1:5" ht="22.5" customHeight="1" x14ac:dyDescent="0.25">
      <c r="A98" s="274" t="s">
        <v>244</v>
      </c>
      <c r="B98" s="279" t="s">
        <v>627</v>
      </c>
      <c r="C98" s="280">
        <v>154482</v>
      </c>
      <c r="D98" s="280">
        <v>154482</v>
      </c>
      <c r="E98" s="280">
        <v>100</v>
      </c>
    </row>
    <row r="99" spans="1:5" ht="18" customHeight="1" x14ac:dyDescent="0.25">
      <c r="A99" s="274" t="s">
        <v>628</v>
      </c>
      <c r="B99" s="279" t="s">
        <v>629</v>
      </c>
      <c r="C99" s="280">
        <v>-8003</v>
      </c>
      <c r="D99" s="280">
        <v>-8003</v>
      </c>
      <c r="E99" s="280">
        <v>100</v>
      </c>
    </row>
    <row r="100" spans="1:5" ht="27" customHeight="1" x14ac:dyDescent="0.25">
      <c r="A100" s="274" t="s">
        <v>630</v>
      </c>
      <c r="B100" s="279" t="s">
        <v>631</v>
      </c>
      <c r="C100" s="280">
        <v>6076</v>
      </c>
      <c r="D100" s="280">
        <v>6076</v>
      </c>
      <c r="E100" s="280">
        <v>100</v>
      </c>
    </row>
    <row r="101" spans="1:5" ht="21.75" customHeight="1" x14ac:dyDescent="0.25">
      <c r="A101" s="274" t="s">
        <v>299</v>
      </c>
      <c r="B101" s="279" t="s">
        <v>632</v>
      </c>
      <c r="C101" s="281">
        <v>-57305</v>
      </c>
      <c r="D101" s="281">
        <v>-57567</v>
      </c>
      <c r="E101" s="280">
        <v>104</v>
      </c>
    </row>
    <row r="102" spans="1:5" ht="17.25" customHeight="1" x14ac:dyDescent="0.25">
      <c r="A102" s="274" t="s">
        <v>633</v>
      </c>
      <c r="B102" s="279" t="s">
        <v>634</v>
      </c>
      <c r="C102" s="280">
        <v>0</v>
      </c>
      <c r="D102" s="280">
        <v>0</v>
      </c>
      <c r="E102" s="280">
        <v>0</v>
      </c>
    </row>
    <row r="103" spans="1:5" ht="19.5" customHeight="1" x14ac:dyDescent="0.25">
      <c r="A103" s="274" t="s">
        <v>243</v>
      </c>
      <c r="B103" s="279" t="s">
        <v>635</v>
      </c>
      <c r="C103" s="280">
        <v>-262</v>
      </c>
      <c r="D103" s="280">
        <v>21679</v>
      </c>
      <c r="E103" s="280"/>
    </row>
    <row r="104" spans="1:5" ht="18.75" customHeight="1" x14ac:dyDescent="0.25">
      <c r="A104" s="274" t="s">
        <v>636</v>
      </c>
      <c r="B104" s="279" t="s">
        <v>637</v>
      </c>
      <c r="C104" s="280">
        <v>1815</v>
      </c>
      <c r="D104" s="280">
        <v>2403</v>
      </c>
      <c r="E104" s="280">
        <v>132.38999999999999</v>
      </c>
    </row>
    <row r="105" spans="1:5" ht="20.25" customHeight="1" x14ac:dyDescent="0.25">
      <c r="A105" s="274" t="s">
        <v>241</v>
      </c>
      <c r="B105" s="279" t="s">
        <v>638</v>
      </c>
      <c r="C105" s="280">
        <v>257</v>
      </c>
      <c r="D105" s="280">
        <v>104</v>
      </c>
      <c r="E105" s="280">
        <v>40.46</v>
      </c>
    </row>
    <row r="106" spans="1:5" ht="24.75" customHeight="1" x14ac:dyDescent="0.25">
      <c r="A106" s="274" t="s">
        <v>240</v>
      </c>
      <c r="B106" s="279" t="s">
        <v>639</v>
      </c>
      <c r="C106" s="280">
        <v>1367</v>
      </c>
      <c r="D106" s="280">
        <v>1537</v>
      </c>
      <c r="E106" s="280">
        <v>112.43</v>
      </c>
    </row>
    <row r="107" spans="1:5" ht="26.25" customHeight="1" x14ac:dyDescent="0.25">
      <c r="A107" s="274" t="s">
        <v>640</v>
      </c>
      <c r="B107" s="279" t="s">
        <v>641</v>
      </c>
      <c r="C107" s="280">
        <v>191</v>
      </c>
      <c r="D107" s="280">
        <v>763</v>
      </c>
      <c r="E107" s="280">
        <v>399.4</v>
      </c>
    </row>
    <row r="108" spans="1:5" ht="29.25" customHeight="1" x14ac:dyDescent="0.25">
      <c r="A108" s="274" t="s">
        <v>642</v>
      </c>
      <c r="B108" s="279" t="s">
        <v>643</v>
      </c>
      <c r="C108" s="280">
        <v>0</v>
      </c>
      <c r="D108" s="280">
        <v>0</v>
      </c>
      <c r="E108" s="280">
        <v>0</v>
      </c>
    </row>
    <row r="109" spans="1:5" ht="27.75" customHeight="1" x14ac:dyDescent="0.25">
      <c r="A109" s="274" t="s">
        <v>644</v>
      </c>
      <c r="B109" s="279" t="s">
        <v>645</v>
      </c>
      <c r="C109" s="281">
        <v>11365</v>
      </c>
      <c r="D109" s="280">
        <v>11428</v>
      </c>
      <c r="E109" s="280">
        <v>100.55</v>
      </c>
    </row>
    <row r="110" spans="1:5" ht="21" customHeight="1" x14ac:dyDescent="0.25">
      <c r="A110" s="274" t="s">
        <v>236</v>
      </c>
      <c r="B110" s="279" t="s">
        <v>646</v>
      </c>
      <c r="C110" s="280">
        <v>108167</v>
      </c>
      <c r="D110" s="280">
        <v>130498</v>
      </c>
      <c r="E110" s="280">
        <v>120.64</v>
      </c>
    </row>
    <row r="111" spans="1:5" x14ac:dyDescent="0.25">
      <c r="A111" s="277" t="s">
        <v>506</v>
      </c>
      <c r="B111" s="278" t="s">
        <v>506</v>
      </c>
      <c r="C111" s="278" t="s">
        <v>506</v>
      </c>
      <c r="D111" s="278" t="s">
        <v>506</v>
      </c>
      <c r="E111" s="278" t="s">
        <v>506</v>
      </c>
    </row>
    <row r="112" spans="1:5" ht="23.25" customHeight="1" x14ac:dyDescent="0.25">
      <c r="A112" s="277" t="s">
        <v>647</v>
      </c>
      <c r="B112" s="278" t="s">
        <v>648</v>
      </c>
      <c r="C112" s="278" t="s">
        <v>506</v>
      </c>
      <c r="D112" s="278" t="s">
        <v>506</v>
      </c>
      <c r="E112" s="278" t="s">
        <v>506</v>
      </c>
    </row>
    <row r="113" spans="1:5" ht="19.5" customHeight="1" x14ac:dyDescent="0.25">
      <c r="A113" s="274" t="s">
        <v>649</v>
      </c>
      <c r="B113" s="279" t="s">
        <v>650</v>
      </c>
      <c r="C113" s="280">
        <v>0</v>
      </c>
      <c r="D113" s="280">
        <v>0</v>
      </c>
      <c r="E113" s="280">
        <v>0</v>
      </c>
    </row>
    <row r="114" spans="1:5" ht="25.5" customHeight="1" x14ac:dyDescent="0.25">
      <c r="A114" s="274" t="s">
        <v>651</v>
      </c>
      <c r="B114" s="279" t="s">
        <v>652</v>
      </c>
      <c r="C114" s="280">
        <v>0</v>
      </c>
      <c r="D114" s="280">
        <v>0</v>
      </c>
      <c r="E114" s="280">
        <v>0</v>
      </c>
    </row>
    <row r="115" spans="1:5" ht="18.75" customHeight="1" x14ac:dyDescent="0.25">
      <c r="A115" s="274" t="s">
        <v>653</v>
      </c>
      <c r="B115" s="279" t="s">
        <v>654</v>
      </c>
      <c r="C115" s="280">
        <v>0</v>
      </c>
      <c r="D115" s="280">
        <v>0</v>
      </c>
      <c r="E115" s="280">
        <v>0</v>
      </c>
    </row>
    <row r="116" spans="1:5" ht="29.25" customHeight="1" x14ac:dyDescent="0.25">
      <c r="A116" s="274" t="s">
        <v>655</v>
      </c>
      <c r="B116" s="279" t="s">
        <v>656</v>
      </c>
      <c r="C116" s="280">
        <v>0</v>
      </c>
      <c r="D116" s="280">
        <v>0</v>
      </c>
      <c r="E116" s="280">
        <v>0</v>
      </c>
    </row>
    <row r="117" spans="1:5" ht="52.5" customHeight="1" x14ac:dyDescent="0.25">
      <c r="A117" s="274" t="s">
        <v>657</v>
      </c>
      <c r="B117" s="279" t="s">
        <v>658</v>
      </c>
      <c r="C117" s="280">
        <v>0</v>
      </c>
      <c r="D117" s="280">
        <v>0</v>
      </c>
      <c r="E117" s="280">
        <v>0</v>
      </c>
    </row>
    <row r="118" spans="1:5" ht="25.5" customHeight="1" x14ac:dyDescent="0.25">
      <c r="A118" s="274" t="s">
        <v>659</v>
      </c>
      <c r="B118" s="279" t="s">
        <v>660</v>
      </c>
      <c r="C118" s="280">
        <v>0</v>
      </c>
      <c r="D118" s="280">
        <v>0</v>
      </c>
      <c r="E118" s="280">
        <v>0</v>
      </c>
    </row>
    <row r="119" spans="1:5" ht="26.25" customHeight="1" x14ac:dyDescent="0.25">
      <c r="A119" s="274" t="s">
        <v>661</v>
      </c>
      <c r="B119" s="279" t="s">
        <v>662</v>
      </c>
      <c r="C119" s="280">
        <v>9200</v>
      </c>
      <c r="D119" s="280">
        <v>-9200</v>
      </c>
      <c r="E119" s="280">
        <v>-100</v>
      </c>
    </row>
    <row r="120" spans="1:5" ht="42" customHeight="1" x14ac:dyDescent="0.25">
      <c r="A120" s="274" t="s">
        <v>663</v>
      </c>
      <c r="B120" s="279" t="s">
        <v>664</v>
      </c>
      <c r="C120" s="280">
        <v>0</v>
      </c>
      <c r="D120" s="280">
        <v>0</v>
      </c>
      <c r="E120" s="280">
        <v>0</v>
      </c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önkorm bevét.</vt:lpstr>
      <vt:lpstr>Óvoda bevétel</vt:lpstr>
      <vt:lpstr>Önkorm.összesen bevét.</vt:lpstr>
      <vt:lpstr>Önkorm kiadás</vt:lpstr>
      <vt:lpstr>Óvoda kiadás</vt:lpstr>
      <vt:lpstr>Önkorm. összesen kiadás</vt:lpstr>
      <vt:lpstr>Eredménykimutatás</vt:lpstr>
      <vt:lpstr>Eredménykimutatás (2)</vt:lpstr>
      <vt:lpstr>Vagyonkimutatás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Adósságáll.</vt:lpstr>
      <vt:lpstr>Többéves</vt:lpstr>
      <vt:lpstr>Pénzkészlet</vt:lpstr>
      <vt:lpstr>Vagyonmérleg</vt:lpstr>
      <vt:lpstr>Ütemterv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2019-05-15T09:46:16Z</cp:lastPrinted>
  <dcterms:created xsi:type="dcterms:W3CDTF">2014-02-19T12:31:44Z</dcterms:created>
  <dcterms:modified xsi:type="dcterms:W3CDTF">2019-05-20T06:10:11Z</dcterms:modified>
</cp:coreProperties>
</file>