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1.melléklet " sheetId="1" r:id="rId1"/>
  </sheets>
  <calcPr calcId="125725"/>
</workbook>
</file>

<file path=xl/calcChain.xml><?xml version="1.0" encoding="utf-8"?>
<calcChain xmlns="http://schemas.openxmlformats.org/spreadsheetml/2006/main">
  <c r="H65" i="1"/>
  <c r="K62"/>
  <c r="K64"/>
  <c r="H62"/>
  <c r="H64"/>
  <c r="I61"/>
  <c r="I62"/>
  <c r="J59"/>
  <c r="K55"/>
  <c r="I55"/>
  <c r="J55"/>
  <c r="H55"/>
  <c r="J53"/>
  <c r="J52"/>
  <c r="J51"/>
  <c r="I49"/>
  <c r="J48"/>
  <c r="J47"/>
  <c r="J46"/>
  <c r="J44"/>
  <c r="J43"/>
  <c r="K42"/>
  <c r="H42"/>
  <c r="J42"/>
  <c r="J41"/>
  <c r="J40"/>
  <c r="K39"/>
  <c r="K49"/>
  <c r="J39"/>
  <c r="H39"/>
  <c r="H49"/>
  <c r="J49"/>
  <c r="J38"/>
  <c r="K34"/>
  <c r="J34"/>
  <c r="I34"/>
  <c r="H34"/>
  <c r="J33"/>
  <c r="J32"/>
  <c r="I29"/>
  <c r="J29"/>
  <c r="K28"/>
  <c r="K30"/>
  <c r="I28"/>
  <c r="I30"/>
  <c r="H28"/>
  <c r="H30"/>
  <c r="J26"/>
  <c r="J25"/>
  <c r="J24"/>
  <c r="J23"/>
  <c r="J22"/>
  <c r="J21"/>
  <c r="J18"/>
  <c r="K17"/>
  <c r="I17"/>
  <c r="J17"/>
  <c r="H17"/>
  <c r="J16"/>
  <c r="H15"/>
  <c r="H19"/>
  <c r="H56"/>
  <c r="I14"/>
  <c r="J14"/>
  <c r="J13"/>
  <c r="J12"/>
  <c r="J11"/>
  <c r="J10"/>
  <c r="J9"/>
  <c r="J8"/>
  <c r="K7"/>
  <c r="K15"/>
  <c r="K19"/>
  <c r="K56"/>
  <c r="K65"/>
  <c r="J7"/>
  <c r="I7"/>
  <c r="I15"/>
  <c r="I19"/>
  <c r="J15"/>
  <c r="J62"/>
  <c r="I64"/>
  <c r="J64"/>
  <c r="J30"/>
  <c r="J28"/>
  <c r="J61"/>
  <c r="I56"/>
  <c r="J19"/>
  <c r="I65"/>
  <c r="J65"/>
  <c r="J56"/>
</calcChain>
</file>

<file path=xl/sharedStrings.xml><?xml version="1.0" encoding="utf-8"?>
<sst xmlns="http://schemas.openxmlformats.org/spreadsheetml/2006/main" count="110" uniqueCount="110">
  <si>
    <t>e Ft-ban</t>
  </si>
  <si>
    <t>B e v é t e l e k</t>
  </si>
  <si>
    <t>2014.évi terv</t>
  </si>
  <si>
    <t>2014.     várható tény</t>
  </si>
  <si>
    <t>teljesítés %-a</t>
  </si>
  <si>
    <t>2015.évi terv</t>
  </si>
  <si>
    <t>I. Működési bevételek</t>
  </si>
  <si>
    <t>I/1.Intézményi működési bevételek</t>
  </si>
  <si>
    <t>1.</t>
  </si>
  <si>
    <t>Áru- és készletértékesítés ellenértéke</t>
  </si>
  <si>
    <t>2.</t>
  </si>
  <si>
    <t>Nyújtott szolgáltatások ellenértéke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</si>
  <si>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</si>
  <si>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</si>
  <si>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</si>
  <si>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</si>
  <si>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</si>
  <si>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</si>
  <si>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</si>
  <si>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</si>
  <si>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Intézményi ellátási díjak</t>
  </si>
  <si>
    <t>7.</t>
  </si>
  <si>
    <t>Alkalmazottak térítése</t>
  </si>
  <si>
    <t>8.</t>
  </si>
  <si>
    <t>Kötbér, egyéb kártérítés bevétele</t>
  </si>
  <si>
    <t>9.</t>
  </si>
  <si>
    <t>Egyéb saját működési bevételek összesen (1+…+8):</t>
  </si>
  <si>
    <t>10.</t>
  </si>
  <si>
    <t>Kiszámlázott termékek és szolgáltatások ÁFA-ja</t>
  </si>
  <si>
    <t>11.</t>
  </si>
  <si>
    <t>ÁFA bevételek, - visszatérülések össz. (10):</t>
  </si>
  <si>
    <t>12.</t>
  </si>
  <si>
    <t>Működési célú kamatbevétel áh-n kívűlről</t>
  </si>
  <si>
    <t>13.</t>
  </si>
  <si>
    <t>Intézményi működési bevételek összesen (9+11+12):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</si>
  <si>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</si>
  <si>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</si>
  <si>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</si>
  <si>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</si>
  <si>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</si>
  <si>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</si>
  <si>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</si>
  <si>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</si>
  <si>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</si>
  <si>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</si>
  <si>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</si>
  <si>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</si>
  <si>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</si>
  <si>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</si>
  <si>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</si>
  <si>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</si>
  <si>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Helyi adók és adójellegű bevételek (15+…+20):</t>
  </si>
  <si>
    <t>22.</t>
  </si>
  <si>
    <t>Egyéb közhatalmi bevételek (szabálysértés):</t>
  </si>
  <si>
    <t>23.</t>
  </si>
  <si>
    <t>Közhatalmi bevételek összesen (14+21+22):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</si>
  <si>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</si>
  <si>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</si>
  <si>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</si>
  <si>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</si>
  <si>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</si>
  <si>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</si>
  <si>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Műk.-i célú pénzeszk.átvétel áh-on kívűlről össz.(24+25):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</si>
  <si>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</si>
  <si>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</si>
  <si>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</si>
  <si>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</si>
  <si>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</si>
  <si>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    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</si>
  <si>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</si>
  <si>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</si>
  <si>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</si>
  <si>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</si>
  <si>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</si>
  <si>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Egyes jövedelempótló támogatások, kiegészítések</t>
  </si>
  <si>
    <t>30.</t>
  </si>
  <si>
    <t>Települési önk.-ok kulturális fel. tám.</t>
  </si>
  <si>
    <t>31.</t>
  </si>
  <si>
    <t>Működési célú központosított előirányzatok</t>
  </si>
  <si>
    <t>32.</t>
  </si>
  <si>
    <t>Helyi önkormányzatok kiegészítő tám.(kompenzáció,ágazati p.,Itthon vagy Mo.,Szoc.c.tüzifap.,Rendkívüli Önk.tám.)</t>
  </si>
  <si>
    <t>33.</t>
  </si>
  <si>
    <t>Önkormányzat működési célú költségvetési támogatása (27+…+32):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</si>
  <si>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</si>
  <si>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</si>
  <si>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</si>
  <si>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</si>
  <si>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</si>
  <si>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</si>
  <si>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</si>
  <si>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</si>
  <si>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Áh.-on belüli megelőlegezések</t>
  </si>
  <si>
    <t>38.</t>
  </si>
  <si>
    <t>Működési célú támogatásértékű bevételek össz. (34+…+37):</t>
  </si>
  <si>
    <t>39.</t>
  </si>
  <si>
    <t>Működési célú bevételek össz:(13+23+26+33+38):</t>
  </si>
  <si>
    <t>II. Felhalmozási bevételek</t>
  </si>
  <si>
    <t>II/1. Felhalmozási célú támogatásértékű bevétel</t>
  </si>
  <si>
    <t>40.</t>
  </si>
  <si>
    <t>Tám.értékű beruh-i bev. fejezeti kez.-ű e.i-tól hazai prog-ra</t>
  </si>
  <si>
    <t>II/2: Sajátos felhalmozási bevételek</t>
  </si>
  <si>
    <t>41.</t>
  </si>
  <si>
    <t>Egyéb önk.-i vagyon üzemeltetéséből,konc-ból sz. bev.</t>
  </si>
  <si>
    <t>42.</t>
  </si>
  <si>
    <t>Sajátos felhalmozási bevételek összesen (41):</t>
  </si>
  <si>
    <t>43.</t>
  </si>
  <si>
    <t>Ingatlan értékesítése</t>
  </si>
  <si>
    <t>44.</t>
  </si>
  <si>
    <t>Felhalmozási bevételek mindösszesen (40+42+43):</t>
  </si>
  <si>
    <t>BEVÉTELEK ÖSSZESEN (I+II)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</si>
</sst>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.5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7" fillId="0" borderId="0"/>
  </cellStyleXfs>
  <cellXfs count="9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3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9" fontId="10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9"/>
  <sheetViews>
    <sheetView tabSelected="1" topLeftCell="A30" zoomScaleNormal="100" workbookViewId="0">
      <selection activeCell="I41" sqref="I41"/>
    </sheetView>
  </sheetViews>
  <sheetFormatPr defaultRowHeight="15"/>
  <cols>
    <col min="1" max="1" width="3.140625" customWidth="1"/>
    <col min="2" max="2" width="3.42578125" style="1" customWidth="1"/>
    <col min="3" max="5" width="9.140625" style="2"/>
    <col min="6" max="6" width="9.7109375" style="2" customWidth="1"/>
    <col min="7" max="7" width="5.140625" style="2" customWidth="1"/>
    <col min="8" max="8" width="8.7109375" style="2" customWidth="1"/>
    <col min="9" max="9" width="8.7109375" style="3" customWidth="1"/>
    <col min="10" max="10" width="8.7109375" style="4" customWidth="1"/>
    <col min="11" max="11" width="8.7109375" customWidth="1"/>
  </cols>
  <sheetData>
    <row r="1" spans="2:11" ht="21" customHeight="1"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2:11" ht="18" customHeight="1">
      <c r="K2" s="5" t="s">
        <v>0</v>
      </c>
    </row>
    <row r="3" spans="2:11" ht="43.5" customHeight="1">
      <c r="B3" s="50" t="s">
        <v>1</v>
      </c>
      <c r="C3" s="50"/>
      <c r="D3" s="50"/>
      <c r="E3" s="50"/>
      <c r="F3" s="50"/>
      <c r="G3" s="50"/>
      <c r="H3" s="6" t="s">
        <v>2</v>
      </c>
      <c r="I3" s="6" t="s">
        <v>3</v>
      </c>
      <c r="J3" s="6" t="s">
        <v>4</v>
      </c>
      <c r="K3" s="6" t="s">
        <v>5</v>
      </c>
    </row>
    <row r="4" spans="2:11" ht="18.95" customHeight="1">
      <c r="B4" s="51" t="s">
        <v>6</v>
      </c>
      <c r="C4" s="51"/>
      <c r="D4" s="51"/>
      <c r="E4" s="51"/>
      <c r="F4" s="51"/>
      <c r="G4" s="51"/>
      <c r="H4" s="51"/>
      <c r="I4" s="51"/>
      <c r="J4" s="51"/>
      <c r="K4" s="51"/>
    </row>
    <row r="5" spans="2:11" ht="18.95" customHeight="1">
      <c r="B5" s="52" t="s">
        <v>7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8.95" customHeight="1">
      <c r="B6" s="7" t="s">
        <v>8</v>
      </c>
      <c r="C6" s="48" t="s">
        <v>9</v>
      </c>
      <c r="D6" s="48"/>
      <c r="E6" s="48"/>
      <c r="F6" s="48"/>
      <c r="G6" s="48"/>
      <c r="H6" s="8">
        <v>0</v>
      </c>
      <c r="I6" s="9">
        <v>1325</v>
      </c>
      <c r="J6" s="10"/>
      <c r="K6" s="9">
        <v>1700</v>
      </c>
    </row>
    <row r="7" spans="2:11" ht="18.95" customHeight="1">
      <c r="B7" s="7" t="s">
        <v>10</v>
      </c>
      <c r="C7" s="48" t="s">
        <v>11</v>
      </c>
      <c r="D7" s="48"/>
      <c r="E7" s="48"/>
      <c r="F7" s="48"/>
      <c r="G7" s="48"/>
      <c r="H7" s="8">
        <v>10395</v>
      </c>
      <c r="I7" s="9">
        <f>11710+105</f>
        <v>11815</v>
      </c>
      <c r="J7" s="10">
        <f t="shared" ref="J7:J34" si="0">I7/H7</f>
        <v>1.1366041366041366</v>
      </c>
      <c r="K7" s="9">
        <f>8750+150</f>
        <v>8900</v>
      </c>
    </row>
    <row r="8" spans="2:11" ht="18.95" customHeight="1">
      <c r="B8" s="7" t="s">
        <v>12</v>
      </c>
      <c r="C8" s="48" t="s">
        <v>13</v>
      </c>
      <c r="D8" s="48"/>
      <c r="E8" s="48"/>
      <c r="F8" s="48"/>
      <c r="G8" s="48"/>
      <c r="H8" s="8">
        <v>200</v>
      </c>
      <c r="I8" s="9">
        <v>0</v>
      </c>
      <c r="J8" s="10">
        <f t="shared" si="0"/>
        <v>0</v>
      </c>
      <c r="K8" s="9">
        <v>85</v>
      </c>
    </row>
    <row r="9" spans="2:11" ht="33" customHeight="1">
      <c r="B9" s="7" t="s">
        <v>14</v>
      </c>
      <c r="C9" s="53" t="s">
        <v>15</v>
      </c>
      <c r="D9" s="54"/>
      <c r="E9" s="54"/>
      <c r="F9" s="54"/>
      <c r="G9" s="55"/>
      <c r="H9" s="8">
        <v>368</v>
      </c>
      <c r="I9" s="9">
        <v>0</v>
      </c>
      <c r="J9" s="10">
        <f t="shared" si="0"/>
        <v>0</v>
      </c>
      <c r="K9" s="9">
        <v>815</v>
      </c>
    </row>
    <row r="10" spans="2:11" ht="18.95" customHeight="1">
      <c r="B10" s="7" t="s">
        <v>16</v>
      </c>
      <c r="C10" s="48" t="s">
        <v>17</v>
      </c>
      <c r="D10" s="48"/>
      <c r="E10" s="48"/>
      <c r="F10" s="48"/>
      <c r="G10" s="48"/>
      <c r="H10" s="8">
        <v>1664</v>
      </c>
      <c r="I10" s="9">
        <v>0</v>
      </c>
      <c r="J10" s="10">
        <f t="shared" si="0"/>
        <v>0</v>
      </c>
      <c r="K10" s="9">
        <v>1887</v>
      </c>
    </row>
    <row r="11" spans="2:11" ht="18.95" customHeight="1">
      <c r="B11" s="7"/>
      <c r="C11" s="56" t="s">
        <v>18</v>
      </c>
      <c r="D11" s="56"/>
      <c r="E11" s="56"/>
      <c r="F11" s="56"/>
      <c r="G11" s="56"/>
      <c r="H11" s="11">
        <v>699</v>
      </c>
      <c r="I11" s="12">
        <v>0</v>
      </c>
      <c r="J11" s="13">
        <f t="shared" si="0"/>
        <v>0</v>
      </c>
      <c r="K11" s="12">
        <v>1182</v>
      </c>
    </row>
    <row r="12" spans="2:11" ht="18.95" customHeight="1">
      <c r="B12" s="7" t="s">
        <v>19</v>
      </c>
      <c r="C12" s="48" t="s">
        <v>20</v>
      </c>
      <c r="D12" s="48"/>
      <c r="E12" s="48"/>
      <c r="F12" s="48"/>
      <c r="G12" s="48"/>
      <c r="H12" s="8">
        <v>6000</v>
      </c>
      <c r="I12" s="9">
        <v>4929</v>
      </c>
      <c r="J12" s="10">
        <f t="shared" si="0"/>
        <v>0.82150000000000001</v>
      </c>
      <c r="K12" s="9">
        <v>6000</v>
      </c>
    </row>
    <row r="13" spans="2:11" ht="18.95" customHeight="1">
      <c r="B13" s="7" t="s">
        <v>21</v>
      </c>
      <c r="C13" s="48" t="s">
        <v>22</v>
      </c>
      <c r="D13" s="48"/>
      <c r="E13" s="48"/>
      <c r="F13" s="48"/>
      <c r="G13" s="48"/>
      <c r="H13" s="8">
        <v>1200</v>
      </c>
      <c r="I13" s="9">
        <v>0</v>
      </c>
      <c r="J13" s="10">
        <f t="shared" si="0"/>
        <v>0</v>
      </c>
      <c r="K13" s="9">
        <v>1400</v>
      </c>
    </row>
    <row r="14" spans="2:11" ht="18.95" customHeight="1">
      <c r="B14" s="7" t="s">
        <v>23</v>
      </c>
      <c r="C14" s="48" t="s">
        <v>24</v>
      </c>
      <c r="D14" s="48"/>
      <c r="E14" s="48"/>
      <c r="F14" s="48"/>
      <c r="G14" s="48"/>
      <c r="H14" s="8">
        <v>58</v>
      </c>
      <c r="I14" s="8">
        <f>71+228+2</f>
        <v>301</v>
      </c>
      <c r="J14" s="10">
        <f t="shared" si="0"/>
        <v>5.1896551724137927</v>
      </c>
      <c r="K14" s="8">
        <v>0</v>
      </c>
    </row>
    <row r="15" spans="2:11" s="17" customFormat="1" ht="31.5" customHeight="1">
      <c r="B15" s="14" t="s">
        <v>25</v>
      </c>
      <c r="C15" s="44" t="s">
        <v>26</v>
      </c>
      <c r="D15" s="45"/>
      <c r="E15" s="45"/>
      <c r="F15" s="45"/>
      <c r="G15" s="46"/>
      <c r="H15" s="15">
        <f>H6+H7+H8+H9+H10+H12+H13+H14</f>
        <v>19885</v>
      </c>
      <c r="I15" s="15">
        <f>SUM(I6:I14)</f>
        <v>18370</v>
      </c>
      <c r="J15" s="16">
        <f t="shared" si="0"/>
        <v>0.92381191853155642</v>
      </c>
      <c r="K15" s="15">
        <f>SUM(K6:K14)-(K11)</f>
        <v>20787</v>
      </c>
    </row>
    <row r="16" spans="2:11" ht="18.95" customHeight="1">
      <c r="B16" s="7" t="s">
        <v>27</v>
      </c>
      <c r="C16" s="48" t="s">
        <v>28</v>
      </c>
      <c r="D16" s="48"/>
      <c r="E16" s="48"/>
      <c r="F16" s="48"/>
      <c r="G16" s="48"/>
      <c r="H16" s="8">
        <v>4662</v>
      </c>
      <c r="I16" s="8">
        <v>5438</v>
      </c>
      <c r="J16" s="10">
        <f t="shared" si="0"/>
        <v>1.1664521664521665</v>
      </c>
      <c r="K16" s="8">
        <v>4879</v>
      </c>
    </row>
    <row r="17" spans="2:11" s="17" customFormat="1" ht="18" customHeight="1">
      <c r="B17" s="14" t="s">
        <v>29</v>
      </c>
      <c r="C17" s="44" t="s">
        <v>30</v>
      </c>
      <c r="D17" s="45"/>
      <c r="E17" s="45"/>
      <c r="F17" s="45"/>
      <c r="G17" s="46"/>
      <c r="H17" s="15">
        <f>SUM(H16)</f>
        <v>4662</v>
      </c>
      <c r="I17" s="15">
        <f>SUM(I16)</f>
        <v>5438</v>
      </c>
      <c r="J17" s="16">
        <f t="shared" si="0"/>
        <v>1.1664521664521665</v>
      </c>
      <c r="K17" s="15">
        <f>SUM(K16)</f>
        <v>4879</v>
      </c>
    </row>
    <row r="18" spans="2:11" s="19" customFormat="1" ht="18.95" customHeight="1">
      <c r="B18" s="14" t="s">
        <v>31</v>
      </c>
      <c r="C18" s="47" t="s">
        <v>32</v>
      </c>
      <c r="D18" s="47"/>
      <c r="E18" s="47"/>
      <c r="F18" s="47"/>
      <c r="G18" s="47"/>
      <c r="H18" s="18">
        <v>105</v>
      </c>
      <c r="I18" s="18">
        <v>31</v>
      </c>
      <c r="J18" s="16">
        <f t="shared" si="0"/>
        <v>0.29523809523809524</v>
      </c>
      <c r="K18" s="18">
        <v>65</v>
      </c>
    </row>
    <row r="19" spans="2:11" ht="31.5" customHeight="1">
      <c r="B19" s="14" t="s">
        <v>33</v>
      </c>
      <c r="C19" s="44" t="s">
        <v>34</v>
      </c>
      <c r="D19" s="45"/>
      <c r="E19" s="45"/>
      <c r="F19" s="45"/>
      <c r="G19" s="46"/>
      <c r="H19" s="15">
        <f>SUM(H15+H17+H18)</f>
        <v>24652</v>
      </c>
      <c r="I19" s="15">
        <f>SUM(I15+I17+I18)</f>
        <v>23839</v>
      </c>
      <c r="J19" s="16">
        <f t="shared" si="0"/>
        <v>0.96702093136459522</v>
      </c>
      <c r="K19" s="15">
        <f>SUM(K15+K17+K18)</f>
        <v>25731</v>
      </c>
    </row>
    <row r="20" spans="2:11" ht="18.95" customHeight="1">
      <c r="B20" s="52" t="s">
        <v>35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2:11" ht="18.95" customHeight="1">
      <c r="B21" s="14" t="s">
        <v>36</v>
      </c>
      <c r="C21" s="47" t="s">
        <v>37</v>
      </c>
      <c r="D21" s="47"/>
      <c r="E21" s="47"/>
      <c r="F21" s="47"/>
      <c r="G21" s="47"/>
      <c r="H21" s="14">
        <v>45</v>
      </c>
      <c r="I21" s="14">
        <v>52</v>
      </c>
      <c r="J21" s="16">
        <f t="shared" si="0"/>
        <v>1.1555555555555554</v>
      </c>
      <c r="K21" s="14">
        <v>40</v>
      </c>
    </row>
    <row r="22" spans="2:11" ht="18.95" customHeight="1">
      <c r="B22" s="7" t="s">
        <v>38</v>
      </c>
      <c r="C22" s="62" t="s">
        <v>39</v>
      </c>
      <c r="D22" s="62"/>
      <c r="E22" s="62"/>
      <c r="F22" s="62"/>
      <c r="G22" s="62"/>
      <c r="H22" s="8">
        <v>1700</v>
      </c>
      <c r="I22" s="8">
        <v>1278</v>
      </c>
      <c r="J22" s="10">
        <f>I22/H22</f>
        <v>0.75176470588235289</v>
      </c>
      <c r="K22" s="8">
        <v>1700</v>
      </c>
    </row>
    <row r="23" spans="2:11" ht="18.95" customHeight="1">
      <c r="B23" s="7" t="s">
        <v>40</v>
      </c>
      <c r="C23" s="62" t="s">
        <v>41</v>
      </c>
      <c r="D23" s="62"/>
      <c r="E23" s="62"/>
      <c r="F23" s="62"/>
      <c r="G23" s="62"/>
      <c r="H23" s="8">
        <v>2800</v>
      </c>
      <c r="I23" s="8">
        <v>3519</v>
      </c>
      <c r="J23" s="10">
        <f>I23/H23</f>
        <v>1.2567857142857144</v>
      </c>
      <c r="K23" s="8">
        <v>2800</v>
      </c>
    </row>
    <row r="24" spans="2:11" ht="33.75" customHeight="1">
      <c r="B24" s="7" t="s">
        <v>42</v>
      </c>
      <c r="C24" s="63" t="s">
        <v>43</v>
      </c>
      <c r="D24" s="64"/>
      <c r="E24" s="64"/>
      <c r="F24" s="64"/>
      <c r="G24" s="65"/>
      <c r="H24" s="8">
        <v>10000</v>
      </c>
      <c r="I24" s="8">
        <v>18421</v>
      </c>
      <c r="J24" s="10">
        <f>I24/H24</f>
        <v>1.8421000000000001</v>
      </c>
      <c r="K24" s="8">
        <v>10000</v>
      </c>
    </row>
    <row r="25" spans="2:11" ht="30" customHeight="1">
      <c r="B25" s="7" t="s">
        <v>44</v>
      </c>
      <c r="C25" s="66" t="s">
        <v>45</v>
      </c>
      <c r="D25" s="66"/>
      <c r="E25" s="66"/>
      <c r="F25" s="66"/>
      <c r="G25" s="66"/>
      <c r="H25" s="8">
        <v>2200</v>
      </c>
      <c r="I25" s="8">
        <v>2301</v>
      </c>
      <c r="J25" s="10">
        <f t="shared" si="0"/>
        <v>1.0459090909090909</v>
      </c>
      <c r="K25" s="8">
        <v>2200</v>
      </c>
    </row>
    <row r="26" spans="2:11" ht="18.95" customHeight="1">
      <c r="B26" s="7" t="s">
        <v>46</v>
      </c>
      <c r="C26" s="48" t="s">
        <v>47</v>
      </c>
      <c r="D26" s="48"/>
      <c r="E26" s="48"/>
      <c r="F26" s="48"/>
      <c r="G26" s="48"/>
      <c r="H26" s="20">
        <v>300</v>
      </c>
      <c r="I26" s="20">
        <v>251</v>
      </c>
      <c r="J26" s="10">
        <f t="shared" si="0"/>
        <v>0.83666666666666667</v>
      </c>
      <c r="K26" s="20">
        <v>300</v>
      </c>
    </row>
    <row r="27" spans="2:11" ht="18.95" customHeight="1">
      <c r="B27" s="7" t="s">
        <v>48</v>
      </c>
      <c r="C27" s="70" t="s">
        <v>49</v>
      </c>
      <c r="D27" s="71"/>
      <c r="E27" s="71"/>
      <c r="F27" s="71"/>
      <c r="G27" s="71"/>
      <c r="H27" s="20">
        <v>0</v>
      </c>
      <c r="I27" s="20">
        <v>27</v>
      </c>
      <c r="J27" s="10"/>
      <c r="K27" s="20">
        <v>0</v>
      </c>
    </row>
    <row r="28" spans="2:11" s="17" customFormat="1" ht="30" customHeight="1">
      <c r="B28" s="14" t="s">
        <v>50</v>
      </c>
      <c r="C28" s="72" t="s">
        <v>51</v>
      </c>
      <c r="D28" s="73"/>
      <c r="E28" s="73"/>
      <c r="F28" s="73"/>
      <c r="G28" s="74"/>
      <c r="H28" s="21">
        <f>SUM(H22:H26)</f>
        <v>17000</v>
      </c>
      <c r="I28" s="21">
        <f>SUM(I22:I27)</f>
        <v>25797</v>
      </c>
      <c r="J28" s="16">
        <f t="shared" si="0"/>
        <v>1.5174705882352941</v>
      </c>
      <c r="K28" s="21">
        <f>SUM(K22:K26)</f>
        <v>17000</v>
      </c>
    </row>
    <row r="29" spans="2:11" ht="18.95" customHeight="1">
      <c r="B29" s="14" t="s">
        <v>52</v>
      </c>
      <c r="C29" s="75" t="s">
        <v>53</v>
      </c>
      <c r="D29" s="75"/>
      <c r="E29" s="75"/>
      <c r="F29" s="75"/>
      <c r="G29" s="75"/>
      <c r="H29" s="18">
        <v>200</v>
      </c>
      <c r="I29" s="18">
        <f>14+128</f>
        <v>142</v>
      </c>
      <c r="J29" s="16">
        <f t="shared" si="0"/>
        <v>0.71</v>
      </c>
      <c r="K29" s="18">
        <v>100</v>
      </c>
    </row>
    <row r="30" spans="2:11" s="17" customFormat="1" ht="18.95" customHeight="1">
      <c r="B30" s="14" t="s">
        <v>54</v>
      </c>
      <c r="C30" s="75" t="s">
        <v>55</v>
      </c>
      <c r="D30" s="75"/>
      <c r="E30" s="75"/>
      <c r="F30" s="75"/>
      <c r="G30" s="75"/>
      <c r="H30" s="21">
        <f>SUM(H21+H28+H29)</f>
        <v>17245</v>
      </c>
      <c r="I30" s="21">
        <f>SUM(I21+I28+I29)</f>
        <v>25991</v>
      </c>
      <c r="J30" s="16">
        <f t="shared" si="0"/>
        <v>1.507161496085822</v>
      </c>
      <c r="K30" s="21">
        <f>SUM(K21+K28+K29)</f>
        <v>17140</v>
      </c>
    </row>
    <row r="31" spans="2:11" ht="18.95" customHeight="1">
      <c r="B31" s="59" t="s">
        <v>56</v>
      </c>
      <c r="C31" s="60"/>
      <c r="D31" s="60"/>
      <c r="E31" s="60"/>
      <c r="F31" s="60"/>
      <c r="G31" s="60"/>
      <c r="H31" s="60"/>
      <c r="I31" s="60"/>
      <c r="J31" s="60"/>
      <c r="K31" s="61"/>
    </row>
    <row r="32" spans="2:11" ht="18.95" customHeight="1">
      <c r="B32" s="7" t="s">
        <v>57</v>
      </c>
      <c r="C32" s="48" t="s">
        <v>58</v>
      </c>
      <c r="D32" s="48"/>
      <c r="E32" s="48"/>
      <c r="F32" s="48"/>
      <c r="G32" s="48"/>
      <c r="H32" s="9">
        <v>500</v>
      </c>
      <c r="I32" s="8">
        <v>820</v>
      </c>
      <c r="J32" s="10">
        <f t="shared" si="0"/>
        <v>1.64</v>
      </c>
      <c r="K32" s="8">
        <v>500</v>
      </c>
    </row>
    <row r="33" spans="2:11" ht="18.75" customHeight="1">
      <c r="B33" s="22" t="s">
        <v>59</v>
      </c>
      <c r="C33" s="67" t="s">
        <v>60</v>
      </c>
      <c r="D33" s="67"/>
      <c r="E33" s="67"/>
      <c r="F33" s="67"/>
      <c r="G33" s="67"/>
      <c r="H33" s="9">
        <v>206</v>
      </c>
      <c r="I33" s="8">
        <v>337</v>
      </c>
      <c r="J33" s="10">
        <f t="shared" si="0"/>
        <v>1.6359223300970873</v>
      </c>
      <c r="K33" s="8">
        <v>350</v>
      </c>
    </row>
    <row r="34" spans="2:11" ht="33" customHeight="1">
      <c r="B34" s="14" t="s">
        <v>61</v>
      </c>
      <c r="C34" s="68" t="s">
        <v>62</v>
      </c>
      <c r="D34" s="68"/>
      <c r="E34" s="68"/>
      <c r="F34" s="68"/>
      <c r="G34" s="68"/>
      <c r="H34" s="15">
        <f>SUM(H32:H33)</f>
        <v>706</v>
      </c>
      <c r="I34" s="15">
        <f>SUM(I32:I33)</f>
        <v>1157</v>
      </c>
      <c r="J34" s="16">
        <f t="shared" si="0"/>
        <v>1.6388101983002832</v>
      </c>
      <c r="K34" s="15">
        <f>SUM(K32:K33)</f>
        <v>850</v>
      </c>
    </row>
    <row r="35" spans="2:11" ht="18.75" customHeight="1"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2:11" ht="18.75" customHeight="1">
      <c r="B36" s="23"/>
      <c r="C36" s="24"/>
      <c r="D36" s="24"/>
      <c r="E36" s="24"/>
      <c r="F36" s="24"/>
      <c r="G36" s="24"/>
      <c r="H36" s="24"/>
      <c r="I36" s="24"/>
      <c r="J36" s="24"/>
    </row>
    <row r="37" spans="2:11" ht="19.5" customHeight="1">
      <c r="B37" s="57" t="s">
        <v>63</v>
      </c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8.95" customHeight="1">
      <c r="B38" s="25" t="s">
        <v>64</v>
      </c>
      <c r="C38" s="58" t="s">
        <v>65</v>
      </c>
      <c r="D38" s="58"/>
      <c r="E38" s="58"/>
      <c r="F38" s="58"/>
      <c r="G38" s="58"/>
      <c r="H38" s="26">
        <v>76921</v>
      </c>
      <c r="I38" s="27">
        <v>76921</v>
      </c>
      <c r="J38" s="28">
        <f t="shared" ref="J38:J56" si="1">I38/H38</f>
        <v>1</v>
      </c>
      <c r="K38" s="27">
        <v>79131</v>
      </c>
    </row>
    <row r="39" spans="2:11" ht="18.95" customHeight="1">
      <c r="B39" s="25" t="s">
        <v>66</v>
      </c>
      <c r="C39" s="58" t="s">
        <v>67</v>
      </c>
      <c r="D39" s="58"/>
      <c r="E39" s="58"/>
      <c r="F39" s="58"/>
      <c r="G39" s="58"/>
      <c r="H39" s="26">
        <f>SUM(H40:H41)</f>
        <v>46484</v>
      </c>
      <c r="I39" s="26">
        <v>46484</v>
      </c>
      <c r="J39" s="28">
        <f t="shared" si="1"/>
        <v>1</v>
      </c>
      <c r="K39" s="26">
        <f>SUM(K40:K41)</f>
        <v>44975</v>
      </c>
    </row>
    <row r="40" spans="2:11" ht="18.95" customHeight="1">
      <c r="B40" s="7"/>
      <c r="C40" s="80" t="s">
        <v>68</v>
      </c>
      <c r="D40" s="80"/>
      <c r="E40" s="80"/>
      <c r="F40" s="80"/>
      <c r="G40" s="80"/>
      <c r="H40" s="11">
        <v>42683</v>
      </c>
      <c r="I40" s="11"/>
      <c r="J40" s="10">
        <f t="shared" si="1"/>
        <v>0</v>
      </c>
      <c r="K40" s="11">
        <v>41536</v>
      </c>
    </row>
    <row r="41" spans="2:11" s="30" customFormat="1" ht="30.75" customHeight="1">
      <c r="B41" s="29"/>
      <c r="C41" s="81" t="s">
        <v>69</v>
      </c>
      <c r="D41" s="81"/>
      <c r="E41" s="81"/>
      <c r="F41" s="81"/>
      <c r="G41" s="81"/>
      <c r="H41" s="11">
        <v>3801</v>
      </c>
      <c r="I41" s="11"/>
      <c r="J41" s="13">
        <f t="shared" si="1"/>
        <v>0</v>
      </c>
      <c r="K41" s="11">
        <v>3439</v>
      </c>
    </row>
    <row r="42" spans="2:11" s="30" customFormat="1" ht="30.75" customHeight="1">
      <c r="B42" s="25" t="s">
        <v>70</v>
      </c>
      <c r="C42" s="83" t="s">
        <v>71</v>
      </c>
      <c r="D42" s="83"/>
      <c r="E42" s="83"/>
      <c r="F42" s="83"/>
      <c r="G42" s="83"/>
      <c r="H42" s="27">
        <f>SUM(H43:H45)</f>
        <v>31035</v>
      </c>
      <c r="I42" s="27">
        <v>51329</v>
      </c>
      <c r="J42" s="31">
        <f t="shared" si="1"/>
        <v>1.6539068793297889</v>
      </c>
      <c r="K42" s="27">
        <f>SUM(K43:K45)</f>
        <v>39777</v>
      </c>
    </row>
    <row r="43" spans="2:11" s="30" customFormat="1" ht="30.75" customHeight="1">
      <c r="B43" s="29"/>
      <c r="C43" s="81" t="s">
        <v>72</v>
      </c>
      <c r="D43" s="81"/>
      <c r="E43" s="81"/>
      <c r="F43" s="81"/>
      <c r="G43" s="81"/>
      <c r="H43" s="32">
        <v>13554</v>
      </c>
      <c r="I43" s="32"/>
      <c r="J43" s="13">
        <f t="shared" si="1"/>
        <v>0</v>
      </c>
      <c r="K43" s="32">
        <v>12877</v>
      </c>
    </row>
    <row r="44" spans="2:11" s="30" customFormat="1" ht="21.75" customHeight="1">
      <c r="B44" s="29"/>
      <c r="C44" s="81" t="s">
        <v>73</v>
      </c>
      <c r="D44" s="81"/>
      <c r="E44" s="81"/>
      <c r="F44" s="81"/>
      <c r="G44" s="81"/>
      <c r="H44" s="32">
        <v>17481</v>
      </c>
      <c r="I44" s="32"/>
      <c r="J44" s="13">
        <f t="shared" si="1"/>
        <v>0</v>
      </c>
      <c r="K44" s="32">
        <v>14689</v>
      </c>
    </row>
    <row r="45" spans="2:11" ht="18.75" customHeight="1">
      <c r="B45" s="25"/>
      <c r="C45" s="81" t="s">
        <v>74</v>
      </c>
      <c r="D45" s="81"/>
      <c r="E45" s="81"/>
      <c r="F45" s="81"/>
      <c r="G45" s="81"/>
      <c r="H45" s="32">
        <v>0</v>
      </c>
      <c r="I45" s="32"/>
      <c r="J45" s="10"/>
      <c r="K45" s="32">
        <v>12211</v>
      </c>
    </row>
    <row r="46" spans="2:11" ht="18.95" customHeight="1">
      <c r="B46" s="25" t="s">
        <v>75</v>
      </c>
      <c r="C46" s="58" t="s">
        <v>76</v>
      </c>
      <c r="D46" s="58"/>
      <c r="E46" s="58"/>
      <c r="F46" s="58"/>
      <c r="G46" s="58"/>
      <c r="H46" s="27">
        <v>1562</v>
      </c>
      <c r="I46" s="27">
        <v>1562</v>
      </c>
      <c r="J46" s="28">
        <f t="shared" si="1"/>
        <v>1</v>
      </c>
      <c r="K46" s="27">
        <v>1557</v>
      </c>
    </row>
    <row r="47" spans="2:11" ht="18.95" customHeight="1">
      <c r="B47" s="25" t="s">
        <v>77</v>
      </c>
      <c r="C47" s="58" t="s">
        <v>78</v>
      </c>
      <c r="D47" s="58"/>
      <c r="E47" s="58"/>
      <c r="F47" s="58"/>
      <c r="G47" s="58"/>
      <c r="H47" s="27">
        <v>13</v>
      </c>
      <c r="I47" s="27">
        <v>386</v>
      </c>
      <c r="J47" s="28">
        <f t="shared" si="1"/>
        <v>29.692307692307693</v>
      </c>
      <c r="K47" s="27">
        <v>0</v>
      </c>
    </row>
    <row r="48" spans="2:11" ht="46.5" customHeight="1">
      <c r="B48" s="25" t="s">
        <v>79</v>
      </c>
      <c r="C48" s="85" t="s">
        <v>80</v>
      </c>
      <c r="D48" s="86"/>
      <c r="E48" s="86"/>
      <c r="F48" s="86"/>
      <c r="G48" s="87"/>
      <c r="H48" s="27">
        <v>11574</v>
      </c>
      <c r="I48" s="27">
        <v>10470</v>
      </c>
      <c r="J48" s="28">
        <f t="shared" si="1"/>
        <v>0.904613789528253</v>
      </c>
      <c r="K48" s="27">
        <v>1846</v>
      </c>
    </row>
    <row r="49" spans="2:11" s="17" customFormat="1" ht="30" customHeight="1">
      <c r="B49" s="14" t="s">
        <v>81</v>
      </c>
      <c r="C49" s="79" t="s">
        <v>82</v>
      </c>
      <c r="D49" s="79"/>
      <c r="E49" s="79"/>
      <c r="F49" s="79"/>
      <c r="G49" s="79"/>
      <c r="H49" s="33">
        <f>H38+H39+H42+H46+H47+H48</f>
        <v>167589</v>
      </c>
      <c r="I49" s="33">
        <f>SUM(I38:I48)</f>
        <v>187152</v>
      </c>
      <c r="J49" s="34">
        <f t="shared" si="1"/>
        <v>1.1167320050838658</v>
      </c>
      <c r="K49" s="33">
        <f>K38+K39+K42+K46+K47+K48</f>
        <v>167286</v>
      </c>
    </row>
    <row r="50" spans="2:11" s="17" customFormat="1" ht="17.25" customHeight="1">
      <c r="B50" s="82" t="s">
        <v>83</v>
      </c>
      <c r="C50" s="82"/>
      <c r="D50" s="82"/>
      <c r="E50" s="82"/>
      <c r="F50" s="82"/>
      <c r="G50" s="82"/>
      <c r="H50" s="82"/>
      <c r="I50" s="82"/>
      <c r="J50" s="82"/>
      <c r="K50" s="82"/>
    </row>
    <row r="51" spans="2:11" ht="18.95" customHeight="1">
      <c r="B51" s="7" t="s">
        <v>84</v>
      </c>
      <c r="C51" s="62" t="s">
        <v>85</v>
      </c>
      <c r="D51" s="62"/>
      <c r="E51" s="62"/>
      <c r="F51" s="62"/>
      <c r="G51" s="62"/>
      <c r="H51" s="8">
        <v>22680</v>
      </c>
      <c r="I51" s="8">
        <v>10535</v>
      </c>
      <c r="J51" s="10">
        <f t="shared" si="1"/>
        <v>0.46450617283950618</v>
      </c>
      <c r="K51" s="8">
        <v>8314</v>
      </c>
    </row>
    <row r="52" spans="2:11" ht="18.95" customHeight="1">
      <c r="B52" s="7" t="s">
        <v>86</v>
      </c>
      <c r="C52" s="62" t="s">
        <v>87</v>
      </c>
      <c r="D52" s="62"/>
      <c r="E52" s="62"/>
      <c r="F52" s="62"/>
      <c r="G52" s="62"/>
      <c r="H52" s="8">
        <v>15169</v>
      </c>
      <c r="I52" s="8">
        <v>28926</v>
      </c>
      <c r="J52" s="10">
        <f t="shared" si="1"/>
        <v>1.9069154196057749</v>
      </c>
      <c r="K52" s="8">
        <v>3700</v>
      </c>
    </row>
    <row r="53" spans="2:11" ht="18.95" customHeight="1">
      <c r="B53" s="7" t="s">
        <v>88</v>
      </c>
      <c r="C53" s="62" t="s">
        <v>89</v>
      </c>
      <c r="D53" s="62"/>
      <c r="E53" s="62"/>
      <c r="F53" s="62"/>
      <c r="G53" s="62"/>
      <c r="H53" s="8">
        <v>573</v>
      </c>
      <c r="I53" s="9">
        <v>381</v>
      </c>
      <c r="J53" s="10">
        <f t="shared" si="1"/>
        <v>0.66492146596858637</v>
      </c>
      <c r="K53" s="9">
        <v>8483</v>
      </c>
    </row>
    <row r="54" spans="2:11" ht="18.95" customHeight="1">
      <c r="B54" s="7" t="s">
        <v>90</v>
      </c>
      <c r="C54" s="76" t="s">
        <v>91</v>
      </c>
      <c r="D54" s="77"/>
      <c r="E54" s="77"/>
      <c r="F54" s="77"/>
      <c r="G54" s="78"/>
      <c r="H54" s="8">
        <v>0</v>
      </c>
      <c r="I54" s="9">
        <v>5788</v>
      </c>
      <c r="J54" s="10"/>
      <c r="K54" s="8">
        <v>0</v>
      </c>
    </row>
    <row r="55" spans="2:11" s="17" customFormat="1" ht="32.25" customHeight="1">
      <c r="B55" s="14" t="s">
        <v>92</v>
      </c>
      <c r="C55" s="79" t="s">
        <v>93</v>
      </c>
      <c r="D55" s="79"/>
      <c r="E55" s="79"/>
      <c r="F55" s="79"/>
      <c r="G55" s="79"/>
      <c r="H55" s="21">
        <f>SUM(H51:H54)</f>
        <v>38422</v>
      </c>
      <c r="I55" s="21">
        <f>SUM(I51:I54)</f>
        <v>45630</v>
      </c>
      <c r="J55" s="16">
        <f t="shared" si="1"/>
        <v>1.1876008536775806</v>
      </c>
      <c r="K55" s="21">
        <f>SUM(K51:K54)</f>
        <v>20497</v>
      </c>
    </row>
    <row r="56" spans="2:11" s="17" customFormat="1" ht="30" customHeight="1">
      <c r="B56" s="35" t="s">
        <v>94</v>
      </c>
      <c r="C56" s="84" t="s">
        <v>95</v>
      </c>
      <c r="D56" s="84"/>
      <c r="E56" s="84"/>
      <c r="F56" s="84"/>
      <c r="G56" s="84"/>
      <c r="H56" s="36">
        <f>SUM(H19+H30+H34+H49+H55)</f>
        <v>248614</v>
      </c>
      <c r="I56" s="36">
        <f>SUM(I19+I30+I34+I49+I55)</f>
        <v>283769</v>
      </c>
      <c r="J56" s="37">
        <f t="shared" si="1"/>
        <v>1.1414039434625565</v>
      </c>
      <c r="K56" s="38">
        <f>SUM(K19+K30+K34+K49+K55)</f>
        <v>231504</v>
      </c>
    </row>
    <row r="57" spans="2:11" s="17" customFormat="1" ht="18.95" customHeight="1">
      <c r="B57" s="51" t="s">
        <v>96</v>
      </c>
      <c r="C57" s="51"/>
      <c r="D57" s="51"/>
      <c r="E57" s="51"/>
      <c r="F57" s="51"/>
      <c r="G57" s="51"/>
      <c r="H57" s="51"/>
      <c r="I57" s="51"/>
      <c r="J57" s="51"/>
      <c r="K57" s="51"/>
    </row>
    <row r="58" spans="2:11" s="17" customFormat="1" ht="18" customHeight="1">
      <c r="B58" s="52" t="s">
        <v>97</v>
      </c>
      <c r="C58" s="52"/>
      <c r="D58" s="52"/>
      <c r="E58" s="52"/>
      <c r="F58" s="52"/>
      <c r="G58" s="52"/>
      <c r="H58" s="52"/>
      <c r="I58" s="52"/>
      <c r="J58" s="52"/>
      <c r="K58" s="52"/>
    </row>
    <row r="59" spans="2:11" s="19" customFormat="1" ht="31.5" customHeight="1">
      <c r="B59" s="39" t="s">
        <v>98</v>
      </c>
      <c r="C59" s="88" t="s">
        <v>99</v>
      </c>
      <c r="D59" s="89"/>
      <c r="E59" s="89"/>
      <c r="F59" s="89"/>
      <c r="G59" s="90"/>
      <c r="H59" s="18">
        <v>16713</v>
      </c>
      <c r="I59" s="18">
        <v>6007</v>
      </c>
      <c r="J59" s="16">
        <f t="shared" ref="J59:J65" si="2">I59/H59</f>
        <v>0.35942081014778915</v>
      </c>
      <c r="K59" s="18">
        <v>11926</v>
      </c>
    </row>
    <row r="60" spans="2:11" ht="18" customHeight="1">
      <c r="B60" s="57" t="s">
        <v>100</v>
      </c>
      <c r="C60" s="57"/>
      <c r="D60" s="57"/>
      <c r="E60" s="57"/>
      <c r="F60" s="57"/>
      <c r="G60" s="57"/>
      <c r="H60" s="57"/>
      <c r="I60" s="57"/>
      <c r="J60" s="57"/>
      <c r="K60" s="57"/>
    </row>
    <row r="61" spans="2:11" ht="31.5" customHeight="1">
      <c r="B61" s="40" t="s">
        <v>101</v>
      </c>
      <c r="C61" s="63" t="s">
        <v>102</v>
      </c>
      <c r="D61" s="64"/>
      <c r="E61" s="64"/>
      <c r="F61" s="64"/>
      <c r="G61" s="65"/>
      <c r="H61" s="9">
        <v>3900</v>
      </c>
      <c r="I61" s="8">
        <f>6111+75</f>
        <v>6186</v>
      </c>
      <c r="J61" s="10">
        <f t="shared" si="2"/>
        <v>1.5861538461538462</v>
      </c>
      <c r="K61" s="8">
        <v>3900</v>
      </c>
    </row>
    <row r="62" spans="2:11" s="19" customFormat="1" ht="18.95" customHeight="1">
      <c r="B62" s="39" t="s">
        <v>103</v>
      </c>
      <c r="C62" s="75" t="s">
        <v>104</v>
      </c>
      <c r="D62" s="75"/>
      <c r="E62" s="75"/>
      <c r="F62" s="75"/>
      <c r="G62" s="75"/>
      <c r="H62" s="21">
        <f>SUM(H61:H61)</f>
        <v>3900</v>
      </c>
      <c r="I62" s="21">
        <f>SUM(I61)</f>
        <v>6186</v>
      </c>
      <c r="J62" s="16">
        <f t="shared" si="2"/>
        <v>1.5861538461538462</v>
      </c>
      <c r="K62" s="21">
        <f>SUM(K61)</f>
        <v>3900</v>
      </c>
    </row>
    <row r="63" spans="2:11" s="19" customFormat="1" ht="18.95" customHeight="1">
      <c r="B63" s="39" t="s">
        <v>105</v>
      </c>
      <c r="C63" s="75" t="s">
        <v>106</v>
      </c>
      <c r="D63" s="75"/>
      <c r="E63" s="75"/>
      <c r="F63" s="75"/>
      <c r="G63" s="75"/>
      <c r="H63" s="21">
        <v>0</v>
      </c>
      <c r="I63" s="21">
        <v>6985</v>
      </c>
      <c r="J63" s="16"/>
      <c r="K63" s="21">
        <v>0</v>
      </c>
    </row>
    <row r="64" spans="2:11" s="19" customFormat="1" ht="32.25" customHeight="1">
      <c r="B64" s="35" t="s">
        <v>107</v>
      </c>
      <c r="C64" s="91" t="s">
        <v>108</v>
      </c>
      <c r="D64" s="92"/>
      <c r="E64" s="92"/>
      <c r="F64" s="92"/>
      <c r="G64" s="93"/>
      <c r="H64" s="38">
        <f>SUM(H59+H62+H63)</f>
        <v>20613</v>
      </c>
      <c r="I64" s="38">
        <f>SUM(I59+I62+I63)</f>
        <v>19178</v>
      </c>
      <c r="J64" s="41">
        <f t="shared" si="2"/>
        <v>0.93038373841750355</v>
      </c>
      <c r="K64" s="38">
        <f>SUM(K59+K62+K63)</f>
        <v>15826</v>
      </c>
    </row>
    <row r="65" spans="2:11" ht="27.75" customHeight="1">
      <c r="B65" s="51" t="s">
        <v>109</v>
      </c>
      <c r="C65" s="51"/>
      <c r="D65" s="51"/>
      <c r="E65" s="51"/>
      <c r="F65" s="51"/>
      <c r="G65" s="51"/>
      <c r="H65" s="38">
        <f>SUM(H56+H64)</f>
        <v>269227</v>
      </c>
      <c r="I65" s="38">
        <f>SUM(I56+I64)</f>
        <v>302947</v>
      </c>
      <c r="J65" s="41">
        <f t="shared" si="2"/>
        <v>1.1252474677502629</v>
      </c>
      <c r="K65" s="38">
        <f>SUM(K56+K64)</f>
        <v>247330</v>
      </c>
    </row>
    <row r="66" spans="2:11">
      <c r="J66" s="42"/>
    </row>
    <row r="67" spans="2:11">
      <c r="J67" s="42"/>
    </row>
    <row r="68" spans="2:11">
      <c r="J68" s="42"/>
    </row>
    <row r="69" spans="2:11">
      <c r="J69" s="43"/>
    </row>
  </sheetData>
  <mergeCells count="63">
    <mergeCell ref="B65:G65"/>
    <mergeCell ref="B57:K57"/>
    <mergeCell ref="B58:K58"/>
    <mergeCell ref="C59:G59"/>
    <mergeCell ref="B60:K60"/>
    <mergeCell ref="C61:G61"/>
    <mergeCell ref="C62:G62"/>
    <mergeCell ref="C64:G64"/>
    <mergeCell ref="C43:G43"/>
    <mergeCell ref="C44:G44"/>
    <mergeCell ref="C63:G63"/>
    <mergeCell ref="C56:G56"/>
    <mergeCell ref="C45:G45"/>
    <mergeCell ref="C46:G46"/>
    <mergeCell ref="C47:G47"/>
    <mergeCell ref="C48:G48"/>
    <mergeCell ref="C49:G49"/>
    <mergeCell ref="C54:G54"/>
    <mergeCell ref="C55:G55"/>
    <mergeCell ref="C39:G39"/>
    <mergeCell ref="C40:G40"/>
    <mergeCell ref="C41:G41"/>
    <mergeCell ref="B50:K50"/>
    <mergeCell ref="C51:G51"/>
    <mergeCell ref="C52:G52"/>
    <mergeCell ref="C53:G53"/>
    <mergeCell ref="C42:G42"/>
    <mergeCell ref="C32:G32"/>
    <mergeCell ref="C33:G33"/>
    <mergeCell ref="C34:G34"/>
    <mergeCell ref="B35:K35"/>
    <mergeCell ref="C27:G27"/>
    <mergeCell ref="C28:G28"/>
    <mergeCell ref="C29:G29"/>
    <mergeCell ref="C30:G30"/>
    <mergeCell ref="B37:K37"/>
    <mergeCell ref="C38:G38"/>
    <mergeCell ref="B31:K31"/>
    <mergeCell ref="B20:K20"/>
    <mergeCell ref="C21:G21"/>
    <mergeCell ref="C22:G22"/>
    <mergeCell ref="C23:G23"/>
    <mergeCell ref="C24:G24"/>
    <mergeCell ref="C25:G25"/>
    <mergeCell ref="C26:G26"/>
    <mergeCell ref="C19:G19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7:G7"/>
    <mergeCell ref="B1:K1"/>
    <mergeCell ref="B3:G3"/>
    <mergeCell ref="B4:K4"/>
    <mergeCell ref="B5:K5"/>
    <mergeCell ref="C6:G6"/>
  </mergeCells>
  <phoneticPr fontId="0" type="noConversion"/>
  <pageMargins left="0.7" right="0.7" top="0.75" bottom="0.75" header="0.3" footer="0.3"/>
  <pageSetup paperSize="9" orientation="portrait" r:id="rId1"/>
  <headerFooter>
    <oddHeader>&amp;C&amp;"Times New Roman,Normál"&amp;12 1.melléklet
az 1/2015.(II.13.) önkormányzati rendelethez
a helyi önkormányzat bevételei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2015-03-01T15:56:56Z</cp:lastPrinted>
  <dcterms:created xsi:type="dcterms:W3CDTF">2015-02-25T15:13:22Z</dcterms:created>
  <dcterms:modified xsi:type="dcterms:W3CDTF">2015-03-01T15:56:57Z</dcterms:modified>
</cp:coreProperties>
</file>