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workbookProtection lockStructure="1"/>
  <bookViews>
    <workbookView xWindow="16230" yWindow="-225" windowWidth="12660" windowHeight="11760" tabRatio="727" activeTab="1"/>
  </bookViews>
  <sheets>
    <sheet name="ÖSSZEFÜGGÉSEK" sheetId="75" r:id="rId1"/>
    <sheet name="1.1.sz.mell." sheetId="1" r:id="rId2"/>
    <sheet name="1.2.sz.mell." sheetId="129" r:id="rId3"/>
    <sheet name="1.3.sz.mell." sheetId="130" r:id="rId4"/>
    <sheet name="1.4.sz.mell." sheetId="131" r:id="rId5"/>
    <sheet name="2.1.sz.mell  " sheetId="73" r:id="rId6"/>
    <sheet name="2.2.sz.mell  " sheetId="61" r:id="rId7"/>
    <sheet name="ELLENŐRZÉS-1.sz.2.a.sz.2.b.sz." sheetId="76" r:id="rId8"/>
    <sheet name="3.sz.mell." sheetId="63" r:id="rId9"/>
    <sheet name="4.sz.mell." sheetId="64" r:id="rId10"/>
    <sheet name="5.1. sz. mell" sheetId="3" r:id="rId11"/>
    <sheet name="5.1.1. sz. mell" sheetId="133" r:id="rId12"/>
    <sheet name="5.1.2. sz. mell" sheetId="134" r:id="rId13"/>
    <sheet name="5.1.3. sz. mell" sheetId="135" r:id="rId14"/>
    <sheet name="5.2. sz. mell" sheetId="79" r:id="rId15"/>
    <sheet name="5.2.1. sz. mell" sheetId="138" r:id="rId16"/>
    <sheet name="5.2.2. sz. mell" sheetId="137" r:id="rId17"/>
    <sheet name="5.2.3. sz. mell" sheetId="136" r:id="rId18"/>
    <sheet name="5.3. sz. mell" sheetId="105" r:id="rId19"/>
    <sheet name="5.3.1. sz. mell" sheetId="139" r:id="rId20"/>
    <sheet name="5.3.2. sz. mell" sheetId="140" r:id="rId21"/>
    <sheet name="5.3.3. sz. mell" sheetId="141" r:id="rId22"/>
    <sheet name="5.4. sz. mell " sheetId="143" r:id="rId23"/>
    <sheet name="5.4.1. sz. mell" sheetId="144" r:id="rId24"/>
    <sheet name="5.4.2. sz. mell " sheetId="145" r:id="rId25"/>
    <sheet name="5.4.3. sz. mell " sheetId="146" r:id="rId26"/>
    <sheet name="Munka1" sheetId="94" r:id="rId27"/>
    <sheet name="Munka2" sheetId="142" r:id="rId28"/>
  </sheets>
  <definedNames>
    <definedName name="_xlnm.Print_Titles" localSheetId="10">'5.1. sz. mell'!$1:$6</definedName>
    <definedName name="_xlnm.Print_Titles" localSheetId="11">'5.1.1. sz. mell'!$1:$6</definedName>
    <definedName name="_xlnm.Print_Titles" localSheetId="12">'5.1.2. sz. mell'!$1:$6</definedName>
    <definedName name="_xlnm.Print_Titles" localSheetId="13">'5.1.3. sz. mell'!$1:$6</definedName>
    <definedName name="_xlnm.Print_Titles" localSheetId="14">'5.2. sz. mell'!$1:$6</definedName>
    <definedName name="_xlnm.Print_Titles" localSheetId="15">'5.2.1. sz. mell'!$1:$6</definedName>
    <definedName name="_xlnm.Print_Titles" localSheetId="16">'5.2.2. sz. mell'!$1:$6</definedName>
    <definedName name="_xlnm.Print_Titles" localSheetId="17">'5.2.3. sz. mell'!$1:$6</definedName>
    <definedName name="_xlnm.Print_Titles" localSheetId="18">'5.3. sz. mell'!$1:$6</definedName>
    <definedName name="_xlnm.Print_Titles" localSheetId="19">'5.3.1. sz. mell'!$1:$6</definedName>
    <definedName name="_xlnm.Print_Titles" localSheetId="20">'5.3.2. sz. mell'!$1:$6</definedName>
    <definedName name="_xlnm.Print_Titles" localSheetId="21">'5.3.3. sz. mell'!$1:$6</definedName>
    <definedName name="_xlnm.Print_Titles" localSheetId="22">'5.4. sz. mell '!$1:$6</definedName>
    <definedName name="_xlnm.Print_Titles" localSheetId="23">'5.4.1. sz. mell'!$1:$6</definedName>
    <definedName name="_xlnm.Print_Titles" localSheetId="24">'5.4.2. sz. mell '!$1:$6</definedName>
    <definedName name="_xlnm.Print_Titles" localSheetId="25">'5.4.3. sz. mell '!$1:$6</definedName>
    <definedName name="_xlnm.Print_Area" localSheetId="1">'1.1.sz.mell.'!$A$1:$E$161</definedName>
    <definedName name="_xlnm.Print_Area" localSheetId="2">'1.2.sz.mell.'!$A$1:$E$161</definedName>
    <definedName name="_xlnm.Print_Area" localSheetId="3">'1.3.sz.mell.'!$A$1:$E$161</definedName>
    <definedName name="_xlnm.Print_Area" localSheetId="4">'1.4.sz.mell.'!$A$1:$E$161</definedName>
  </definedNames>
  <calcPr calcId="124519"/>
</workbook>
</file>

<file path=xl/calcChain.xml><?xml version="1.0" encoding="utf-8"?>
<calcChain xmlns="http://schemas.openxmlformats.org/spreadsheetml/2006/main">
  <c r="F3" i="64"/>
  <c r="F3" i="63"/>
  <c r="E60" i="146"/>
  <c r="E59"/>
  <c r="E56"/>
  <c r="E55"/>
  <c r="E54"/>
  <c r="E53"/>
  <c r="E52"/>
  <c r="E51" s="1"/>
  <c r="D51"/>
  <c r="C51"/>
  <c r="E50"/>
  <c r="E49"/>
  <c r="E48"/>
  <c r="E47"/>
  <c r="E46"/>
  <c r="E45" s="1"/>
  <c r="D45"/>
  <c r="D57" s="1"/>
  <c r="C45"/>
  <c r="C57" s="1"/>
  <c r="E40"/>
  <c r="E39"/>
  <c r="D37"/>
  <c r="C37"/>
  <c r="E35"/>
  <c r="E34"/>
  <c r="E33"/>
  <c r="E32"/>
  <c r="D30"/>
  <c r="E30" s="1"/>
  <c r="C30"/>
  <c r="E29"/>
  <c r="E28"/>
  <c r="E27"/>
  <c r="E26"/>
  <c r="D26"/>
  <c r="C26"/>
  <c r="E25"/>
  <c r="E24"/>
  <c r="E23"/>
  <c r="E22"/>
  <c r="E21"/>
  <c r="E20"/>
  <c r="D20"/>
  <c r="C20"/>
  <c r="E19"/>
  <c r="E18"/>
  <c r="E17"/>
  <c r="E16"/>
  <c r="E15"/>
  <c r="E14"/>
  <c r="E13"/>
  <c r="E12"/>
  <c r="E11"/>
  <c r="E10"/>
  <c r="E8" s="1"/>
  <c r="E9"/>
  <c r="D8"/>
  <c r="D36"/>
  <c r="C8"/>
  <c r="C36"/>
  <c r="E5"/>
  <c r="E60" i="145"/>
  <c r="E59"/>
  <c r="E56"/>
  <c r="E55"/>
  <c r="E54"/>
  <c r="E53"/>
  <c r="E52"/>
  <c r="E51"/>
  <c r="D51"/>
  <c r="C51"/>
  <c r="E50"/>
  <c r="E49"/>
  <c r="E48"/>
  <c r="E47"/>
  <c r="E46"/>
  <c r="E45"/>
  <c r="E57" s="1"/>
  <c r="D45"/>
  <c r="D57" s="1"/>
  <c r="C45"/>
  <c r="C57" s="1"/>
  <c r="E40"/>
  <c r="E39"/>
  <c r="D37"/>
  <c r="C37"/>
  <c r="E35"/>
  <c r="E34"/>
  <c r="E33"/>
  <c r="E31" s="1"/>
  <c r="E32"/>
  <c r="D30"/>
  <c r="C30"/>
  <c r="E29"/>
  <c r="E28"/>
  <c r="E27"/>
  <c r="E26" s="1"/>
  <c r="D26"/>
  <c r="C26"/>
  <c r="E25"/>
  <c r="E24"/>
  <c r="E23"/>
  <c r="E22"/>
  <c r="E21"/>
  <c r="D20"/>
  <c r="C20"/>
  <c r="E19"/>
  <c r="E18"/>
  <c r="E17"/>
  <c r="E16"/>
  <c r="E15"/>
  <c r="E14"/>
  <c r="E13"/>
  <c r="E12"/>
  <c r="E11"/>
  <c r="E10"/>
  <c r="E9"/>
  <c r="E8" s="1"/>
  <c r="D8"/>
  <c r="C8"/>
  <c r="E5"/>
  <c r="E60" i="144"/>
  <c r="E59"/>
  <c r="E56"/>
  <c r="E55"/>
  <c r="E54"/>
  <c r="E53"/>
  <c r="E52"/>
  <c r="D51"/>
  <c r="C51"/>
  <c r="E50"/>
  <c r="E49"/>
  <c r="E48"/>
  <c r="E47"/>
  <c r="E46"/>
  <c r="D45"/>
  <c r="C45"/>
  <c r="E40"/>
  <c r="E39"/>
  <c r="D37"/>
  <c r="C37"/>
  <c r="E35"/>
  <c r="E34"/>
  <c r="E33"/>
  <c r="E32"/>
  <c r="E31"/>
  <c r="D30"/>
  <c r="C30"/>
  <c r="E29"/>
  <c r="E28"/>
  <c r="E27"/>
  <c r="D26"/>
  <c r="C26"/>
  <c r="E25"/>
  <c r="E24"/>
  <c r="E23"/>
  <c r="E22"/>
  <c r="E21"/>
  <c r="E20" s="1"/>
  <c r="D20"/>
  <c r="C20"/>
  <c r="E19"/>
  <c r="E18"/>
  <c r="E17"/>
  <c r="E16"/>
  <c r="E15"/>
  <c r="E14"/>
  <c r="E13"/>
  <c r="E12"/>
  <c r="E11"/>
  <c r="E10"/>
  <c r="E9"/>
  <c r="D8"/>
  <c r="C8"/>
  <c r="C36" s="1"/>
  <c r="E5"/>
  <c r="E60" i="143"/>
  <c r="E59"/>
  <c r="E56"/>
  <c r="E55"/>
  <c r="E54"/>
  <c r="E53"/>
  <c r="E52"/>
  <c r="E51" s="1"/>
  <c r="D51"/>
  <c r="C51"/>
  <c r="E50"/>
  <c r="E49"/>
  <c r="E48"/>
  <c r="E47"/>
  <c r="E46"/>
  <c r="D45"/>
  <c r="C45"/>
  <c r="E40"/>
  <c r="E39"/>
  <c r="D37"/>
  <c r="C37"/>
  <c r="E35"/>
  <c r="E34"/>
  <c r="E33"/>
  <c r="E32"/>
  <c r="E31" s="1"/>
  <c r="D30"/>
  <c r="C30"/>
  <c r="E30" s="1"/>
  <c r="E29"/>
  <c r="E28"/>
  <c r="E27"/>
  <c r="D26"/>
  <c r="C26"/>
  <c r="E25"/>
  <c r="E24"/>
  <c r="E23"/>
  <c r="E22"/>
  <c r="E21"/>
  <c r="D20"/>
  <c r="C20"/>
  <c r="E19"/>
  <c r="E18"/>
  <c r="E17"/>
  <c r="E16"/>
  <c r="E15"/>
  <c r="E14"/>
  <c r="E13"/>
  <c r="E12"/>
  <c r="E11"/>
  <c r="E10"/>
  <c r="E9"/>
  <c r="D8"/>
  <c r="D36" s="1"/>
  <c r="C8"/>
  <c r="C36" s="1"/>
  <c r="E36" s="1"/>
  <c r="E5"/>
  <c r="E60" i="141"/>
  <c r="E59"/>
  <c r="E56"/>
  <c r="E55"/>
  <c r="E54"/>
  <c r="E53"/>
  <c r="E52"/>
  <c r="E51" s="1"/>
  <c r="E50"/>
  <c r="E49"/>
  <c r="E48"/>
  <c r="E47"/>
  <c r="E46"/>
  <c r="E40"/>
  <c r="E39"/>
  <c r="E35"/>
  <c r="E34"/>
  <c r="E33"/>
  <c r="E32"/>
  <c r="E31" s="1"/>
  <c r="E29"/>
  <c r="E28"/>
  <c r="E27"/>
  <c r="E26" s="1"/>
  <c r="E25"/>
  <c r="E24"/>
  <c r="E23"/>
  <c r="E20" s="1"/>
  <c r="E22"/>
  <c r="E21"/>
  <c r="E19"/>
  <c r="E18"/>
  <c r="E17"/>
  <c r="E16"/>
  <c r="E15"/>
  <c r="E14"/>
  <c r="E13"/>
  <c r="E12"/>
  <c r="E11"/>
  <c r="E8" s="1"/>
  <c r="E10"/>
  <c r="E9"/>
  <c r="E5"/>
  <c r="E60" i="140"/>
  <c r="E59"/>
  <c r="E56"/>
  <c r="E55"/>
  <c r="E54"/>
  <c r="E53"/>
  <c r="E52"/>
  <c r="E51"/>
  <c r="E50"/>
  <c r="E49"/>
  <c r="E48"/>
  <c r="E47"/>
  <c r="E46"/>
  <c r="E45" s="1"/>
  <c r="E57" s="1"/>
  <c r="E40"/>
  <c r="E39"/>
  <c r="E35"/>
  <c r="E34"/>
  <c r="E33"/>
  <c r="E32"/>
  <c r="E31" s="1"/>
  <c r="E29"/>
  <c r="E28"/>
  <c r="E27"/>
  <c r="E26" s="1"/>
  <c r="E25"/>
  <c r="E24"/>
  <c r="E23"/>
  <c r="E22"/>
  <c r="E21"/>
  <c r="E20" s="1"/>
  <c r="E19"/>
  <c r="E18"/>
  <c r="E17"/>
  <c r="E16"/>
  <c r="E15"/>
  <c r="E14"/>
  <c r="E13"/>
  <c r="E12"/>
  <c r="E11"/>
  <c r="E10"/>
  <c r="E9"/>
  <c r="E5"/>
  <c r="E60" i="139"/>
  <c r="E59"/>
  <c r="E56"/>
  <c r="E55"/>
  <c r="E54"/>
  <c r="E53"/>
  <c r="E52"/>
  <c r="E50"/>
  <c r="E49"/>
  <c r="E48"/>
  <c r="E47"/>
  <c r="E46"/>
  <c r="E40"/>
  <c r="E39"/>
  <c r="E35"/>
  <c r="E34"/>
  <c r="E33"/>
  <c r="E32"/>
  <c r="E29"/>
  <c r="E28"/>
  <c r="E27"/>
  <c r="E25"/>
  <c r="E24"/>
  <c r="E23"/>
  <c r="E22"/>
  <c r="E21"/>
  <c r="E19"/>
  <c r="E18"/>
  <c r="E17"/>
  <c r="E16"/>
  <c r="E15"/>
  <c r="E14"/>
  <c r="E13"/>
  <c r="E12"/>
  <c r="E11"/>
  <c r="E10"/>
  <c r="E9"/>
  <c r="E5"/>
  <c r="E25" i="105"/>
  <c r="E60"/>
  <c r="E59"/>
  <c r="E56"/>
  <c r="E55"/>
  <c r="E54"/>
  <c r="E53"/>
  <c r="E52"/>
  <c r="E50"/>
  <c r="E49"/>
  <c r="E48"/>
  <c r="E47"/>
  <c r="E46"/>
  <c r="E40"/>
  <c r="E39"/>
  <c r="E35"/>
  <c r="E34"/>
  <c r="E33"/>
  <c r="E32"/>
  <c r="E31" s="1"/>
  <c r="E29"/>
  <c r="E28"/>
  <c r="E27"/>
  <c r="E26" s="1"/>
  <c r="E24"/>
  <c r="E23"/>
  <c r="E22"/>
  <c r="E21"/>
  <c r="E19"/>
  <c r="E18"/>
  <c r="E17"/>
  <c r="E16"/>
  <c r="E15"/>
  <c r="E14"/>
  <c r="E13"/>
  <c r="E12"/>
  <c r="E11"/>
  <c r="E10"/>
  <c r="E9"/>
  <c r="E5"/>
  <c r="E61" i="136"/>
  <c r="E60"/>
  <c r="E57"/>
  <c r="E56"/>
  <c r="E55"/>
  <c r="E54"/>
  <c r="E53"/>
  <c r="E51"/>
  <c r="E50"/>
  <c r="E49"/>
  <c r="E48"/>
  <c r="E47"/>
  <c r="E41"/>
  <c r="E40"/>
  <c r="E39"/>
  <c r="E36"/>
  <c r="E35"/>
  <c r="E34"/>
  <c r="E33"/>
  <c r="E32"/>
  <c r="E30"/>
  <c r="E29"/>
  <c r="E26" s="1"/>
  <c r="E28"/>
  <c r="E27"/>
  <c r="E24"/>
  <c r="E23"/>
  <c r="E22"/>
  <c r="E21"/>
  <c r="E20" s="1"/>
  <c r="E19"/>
  <c r="E18"/>
  <c r="E17"/>
  <c r="E16"/>
  <c r="E15"/>
  <c r="E14"/>
  <c r="E13"/>
  <c r="E12"/>
  <c r="E11"/>
  <c r="E10"/>
  <c r="E9"/>
  <c r="E5"/>
  <c r="E61" i="137"/>
  <c r="E60"/>
  <c r="E57"/>
  <c r="E56"/>
  <c r="E55"/>
  <c r="E52" s="1"/>
  <c r="E54"/>
  <c r="E53"/>
  <c r="E51"/>
  <c r="E50"/>
  <c r="E49"/>
  <c r="E48"/>
  <c r="E47"/>
  <c r="E46" s="1"/>
  <c r="E41"/>
  <c r="E40"/>
  <c r="E39"/>
  <c r="E38" s="1"/>
  <c r="E36"/>
  <c r="E35"/>
  <c r="E34"/>
  <c r="E31" s="1"/>
  <c r="E33"/>
  <c r="E32"/>
  <c r="E30"/>
  <c r="E29"/>
  <c r="E28"/>
  <c r="E27"/>
  <c r="E26" s="1"/>
  <c r="E24"/>
  <c r="E23"/>
  <c r="E22"/>
  <c r="E21"/>
  <c r="E20"/>
  <c r="E19"/>
  <c r="E18"/>
  <c r="E17"/>
  <c r="E16"/>
  <c r="E15"/>
  <c r="E14"/>
  <c r="E13"/>
  <c r="E12"/>
  <c r="E11"/>
  <c r="E10"/>
  <c r="E9"/>
  <c r="E8"/>
  <c r="E5"/>
  <c r="E61" i="138"/>
  <c r="E60"/>
  <c r="E57"/>
  <c r="E56"/>
  <c r="E55"/>
  <c r="E54"/>
  <c r="E53"/>
  <c r="E52" s="1"/>
  <c r="E51"/>
  <c r="E50"/>
  <c r="E49"/>
  <c r="E48"/>
  <c r="E47"/>
  <c r="E41"/>
  <c r="E40"/>
  <c r="E39"/>
  <c r="E38" s="1"/>
  <c r="E36"/>
  <c r="E35"/>
  <c r="E34"/>
  <c r="E33"/>
  <c r="E32"/>
  <c r="E31" s="1"/>
  <c r="E30"/>
  <c r="E29"/>
  <c r="E28"/>
  <c r="E27"/>
  <c r="E24"/>
  <c r="E23"/>
  <c r="E20" s="1"/>
  <c r="E22"/>
  <c r="E21"/>
  <c r="E19"/>
  <c r="E18"/>
  <c r="E17"/>
  <c r="E16"/>
  <c r="E15"/>
  <c r="E14"/>
  <c r="E13"/>
  <c r="E12"/>
  <c r="E11"/>
  <c r="E10"/>
  <c r="E9"/>
  <c r="E5"/>
  <c r="E18" i="79"/>
  <c r="E17"/>
  <c r="E16"/>
  <c r="E15"/>
  <c r="E14"/>
  <c r="E13"/>
  <c r="E12"/>
  <c r="E11"/>
  <c r="E10"/>
  <c r="E61"/>
  <c r="E60"/>
  <c r="E57"/>
  <c r="E56"/>
  <c r="E55"/>
  <c r="E54"/>
  <c r="E53"/>
  <c r="E52" s="1"/>
  <c r="E51"/>
  <c r="E50"/>
  <c r="E49"/>
  <c r="E48"/>
  <c r="E47"/>
  <c r="E41"/>
  <c r="E40"/>
  <c r="E39"/>
  <c r="E36"/>
  <c r="E35"/>
  <c r="E34"/>
  <c r="E33"/>
  <c r="E32"/>
  <c r="E30"/>
  <c r="E29"/>
  <c r="E28"/>
  <c r="E27"/>
  <c r="E24"/>
  <c r="E23"/>
  <c r="E22"/>
  <c r="E21"/>
  <c r="E19"/>
  <c r="E9"/>
  <c r="E5"/>
  <c r="E153" i="135"/>
  <c r="E152"/>
  <c r="E158"/>
  <c r="E157"/>
  <c r="E151"/>
  <c r="E150"/>
  <c r="E149"/>
  <c r="E148"/>
  <c r="E147"/>
  <c r="E146" s="1"/>
  <c r="E145"/>
  <c r="E144"/>
  <c r="E143"/>
  <c r="E140" s="1"/>
  <c r="E142"/>
  <c r="E141"/>
  <c r="E139"/>
  <c r="E138"/>
  <c r="E137"/>
  <c r="E136"/>
  <c r="E135"/>
  <c r="E134"/>
  <c r="E132"/>
  <c r="E131"/>
  <c r="E130"/>
  <c r="E129" s="1"/>
  <c r="E127"/>
  <c r="E126"/>
  <c r="E125"/>
  <c r="E124"/>
  <c r="E123"/>
  <c r="E122"/>
  <c r="E121"/>
  <c r="E120"/>
  <c r="E119"/>
  <c r="E118"/>
  <c r="E117"/>
  <c r="E116"/>
  <c r="E115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88"/>
  <c r="E87"/>
  <c r="E86"/>
  <c r="E85"/>
  <c r="E84"/>
  <c r="E83"/>
  <c r="E82"/>
  <c r="E81"/>
  <c r="E80"/>
  <c r="E79"/>
  <c r="E78"/>
  <c r="E77"/>
  <c r="E76"/>
  <c r="E74"/>
  <c r="E73"/>
  <c r="E70" s="1"/>
  <c r="E72"/>
  <c r="E71"/>
  <c r="E69"/>
  <c r="E66" s="1"/>
  <c r="E68"/>
  <c r="E67"/>
  <c r="E64"/>
  <c r="E63"/>
  <c r="E62"/>
  <c r="E61"/>
  <c r="E60" s="1"/>
  <c r="E59"/>
  <c r="E58"/>
  <c r="E57"/>
  <c r="E56"/>
  <c r="E55"/>
  <c r="E54"/>
  <c r="E53"/>
  <c r="E52"/>
  <c r="E51"/>
  <c r="E50"/>
  <c r="E49" s="1"/>
  <c r="E48"/>
  <c r="E47"/>
  <c r="E46"/>
  <c r="E45"/>
  <c r="E44"/>
  <c r="E43"/>
  <c r="E42"/>
  <c r="E41"/>
  <c r="E40"/>
  <c r="E39"/>
  <c r="E38"/>
  <c r="E37" s="1"/>
  <c r="E36"/>
  <c r="E35"/>
  <c r="E34"/>
  <c r="E33"/>
  <c r="E32"/>
  <c r="E31"/>
  <c r="E30"/>
  <c r="E29" s="1"/>
  <c r="E28"/>
  <c r="E27"/>
  <c r="E26"/>
  <c r="E25"/>
  <c r="E24"/>
  <c r="E23"/>
  <c r="E22" s="1"/>
  <c r="E21"/>
  <c r="E20"/>
  <c r="E19"/>
  <c r="E18"/>
  <c r="E15" s="1"/>
  <c r="E17"/>
  <c r="E16"/>
  <c r="E14"/>
  <c r="E13"/>
  <c r="E12"/>
  <c r="E11"/>
  <c r="E10"/>
  <c r="E9"/>
  <c r="E8" s="1"/>
  <c r="D29"/>
  <c r="C29"/>
  <c r="E5"/>
  <c r="E153" i="134"/>
  <c r="E152"/>
  <c r="E158"/>
  <c r="E157"/>
  <c r="E151"/>
  <c r="E150"/>
  <c r="E149"/>
  <c r="E148"/>
  <c r="E147"/>
  <c r="E145"/>
  <c r="E144"/>
  <c r="E143"/>
  <c r="E142"/>
  <c r="E141"/>
  <c r="E139"/>
  <c r="E138"/>
  <c r="E137"/>
  <c r="E136"/>
  <c r="E135"/>
  <c r="E134"/>
  <c r="E133" s="1"/>
  <c r="E132"/>
  <c r="E131"/>
  <c r="E130"/>
  <c r="E129" s="1"/>
  <c r="E127"/>
  <c r="E126"/>
  <c r="E125"/>
  <c r="E124"/>
  <c r="E123"/>
  <c r="E122"/>
  <c r="E121"/>
  <c r="E120"/>
  <c r="E119"/>
  <c r="E118"/>
  <c r="E117"/>
  <c r="E116"/>
  <c r="E115"/>
  <c r="E114" s="1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88"/>
  <c r="E87"/>
  <c r="E86"/>
  <c r="E85"/>
  <c r="E84"/>
  <c r="E83"/>
  <c r="E82" s="1"/>
  <c r="E81"/>
  <c r="E80"/>
  <c r="E79"/>
  <c r="E78" s="1"/>
  <c r="E77"/>
  <c r="E76"/>
  <c r="E75" s="1"/>
  <c r="E74"/>
  <c r="E73"/>
  <c r="E72"/>
  <c r="E71"/>
  <c r="E70" s="1"/>
  <c r="E69"/>
  <c r="E68"/>
  <c r="E67"/>
  <c r="E66" s="1"/>
  <c r="E64"/>
  <c r="E63"/>
  <c r="E62"/>
  <c r="E61"/>
  <c r="E60"/>
  <c r="E59"/>
  <c r="E58"/>
  <c r="E57"/>
  <c r="E56"/>
  <c r="E55" s="1"/>
  <c r="E54"/>
  <c r="E53"/>
  <c r="E52"/>
  <c r="E51"/>
  <c r="E50"/>
  <c r="E48"/>
  <c r="E47"/>
  <c r="E46"/>
  <c r="E45"/>
  <c r="E44"/>
  <c r="E43"/>
  <c r="E42"/>
  <c r="E41"/>
  <c r="E40"/>
  <c r="E39"/>
  <c r="E38"/>
  <c r="E37" s="1"/>
  <c r="E36"/>
  <c r="E35"/>
  <c r="E34"/>
  <c r="E33"/>
  <c r="E32"/>
  <c r="E31"/>
  <c r="E30"/>
  <c r="E28"/>
  <c r="E27"/>
  <c r="E26"/>
  <c r="E25"/>
  <c r="E24"/>
  <c r="E23"/>
  <c r="E21"/>
  <c r="E20"/>
  <c r="E19"/>
  <c r="E18"/>
  <c r="E17"/>
  <c r="E16"/>
  <c r="E15"/>
  <c r="E14"/>
  <c r="E13"/>
  <c r="E12"/>
  <c r="E11"/>
  <c r="E10"/>
  <c r="E9"/>
  <c r="D29"/>
  <c r="C29"/>
  <c r="E158" i="133"/>
  <c r="E157"/>
  <c r="E153"/>
  <c r="E152"/>
  <c r="E151"/>
  <c r="E150"/>
  <c r="E149"/>
  <c r="E148"/>
  <c r="E147"/>
  <c r="E145"/>
  <c r="E144"/>
  <c r="E143"/>
  <c r="E142"/>
  <c r="E141"/>
  <c r="E139"/>
  <c r="E138"/>
  <c r="E137"/>
  <c r="E136"/>
  <c r="E135"/>
  <c r="E134"/>
  <c r="E133" s="1"/>
  <c r="E132"/>
  <c r="E131"/>
  <c r="E130"/>
  <c r="E129" s="1"/>
  <c r="E127"/>
  <c r="E126"/>
  <c r="E125"/>
  <c r="E124"/>
  <c r="E123"/>
  <c r="E122"/>
  <c r="E121"/>
  <c r="E120"/>
  <c r="E119"/>
  <c r="E118"/>
  <c r="E117"/>
  <c r="E116"/>
  <c r="E115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88"/>
  <c r="E87"/>
  <c r="E86"/>
  <c r="E85"/>
  <c r="E84"/>
  <c r="E83"/>
  <c r="E82" s="1"/>
  <c r="E81"/>
  <c r="E80"/>
  <c r="E79"/>
  <c r="E78" s="1"/>
  <c r="E77"/>
  <c r="E76"/>
  <c r="E75" s="1"/>
  <c r="E74"/>
  <c r="E73"/>
  <c r="E70" s="1"/>
  <c r="E72"/>
  <c r="E71"/>
  <c r="E69"/>
  <c r="E66" s="1"/>
  <c r="E68"/>
  <c r="E67"/>
  <c r="E64"/>
  <c r="E63"/>
  <c r="E62"/>
  <c r="E61"/>
  <c r="E60" s="1"/>
  <c r="E59"/>
  <c r="E58"/>
  <c r="E57"/>
  <c r="E56"/>
  <c r="E55"/>
  <c r="E54"/>
  <c r="E53"/>
  <c r="E52"/>
  <c r="E51"/>
  <c r="E50"/>
  <c r="E49" s="1"/>
  <c r="E48"/>
  <c r="E47"/>
  <c r="E46"/>
  <c r="E45"/>
  <c r="E44"/>
  <c r="E43"/>
  <c r="E42"/>
  <c r="E41"/>
  <c r="E40"/>
  <c r="E39"/>
  <c r="E38"/>
  <c r="E37" s="1"/>
  <c r="E36"/>
  <c r="E35"/>
  <c r="E34"/>
  <c r="E33"/>
  <c r="E32"/>
  <c r="E31"/>
  <c r="E30"/>
  <c r="E28"/>
  <c r="E27"/>
  <c r="E26"/>
  <c r="E25"/>
  <c r="E24"/>
  <c r="E23"/>
  <c r="E21"/>
  <c r="E20"/>
  <c r="E19"/>
  <c r="E18"/>
  <c r="E17"/>
  <c r="E16"/>
  <c r="E14"/>
  <c r="E13"/>
  <c r="E12"/>
  <c r="E11"/>
  <c r="E10"/>
  <c r="E9"/>
  <c r="D29"/>
  <c r="C29"/>
  <c r="E5"/>
  <c r="E30" i="3"/>
  <c r="E153"/>
  <c r="E152"/>
  <c r="E23" i="63"/>
  <c r="E88" i="3"/>
  <c r="E87"/>
  <c r="E158"/>
  <c r="E157"/>
  <c r="E151"/>
  <c r="E150"/>
  <c r="E149"/>
  <c r="E148"/>
  <c r="E147"/>
  <c r="E145"/>
  <c r="E144"/>
  <c r="E143"/>
  <c r="E142"/>
  <c r="E141"/>
  <c r="E139"/>
  <c r="E138"/>
  <c r="E137"/>
  <c r="E136"/>
  <c r="E135"/>
  <c r="E134"/>
  <c r="E132"/>
  <c r="E131"/>
  <c r="E130"/>
  <c r="E127"/>
  <c r="E126"/>
  <c r="E125"/>
  <c r="E124"/>
  <c r="E123"/>
  <c r="E122"/>
  <c r="E121"/>
  <c r="E120"/>
  <c r="E119"/>
  <c r="E118"/>
  <c r="E117"/>
  <c r="E116"/>
  <c r="E115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86"/>
  <c r="E85"/>
  <c r="E84"/>
  <c r="E83"/>
  <c r="E81"/>
  <c r="E80"/>
  <c r="E79"/>
  <c r="E77"/>
  <c r="E76"/>
  <c r="E74"/>
  <c r="E73"/>
  <c r="E72"/>
  <c r="E71"/>
  <c r="E69"/>
  <c r="E68"/>
  <c r="E67"/>
  <c r="E64"/>
  <c r="E63"/>
  <c r="E62"/>
  <c r="E61"/>
  <c r="E59"/>
  <c r="E58"/>
  <c r="E57"/>
  <c r="E56"/>
  <c r="E54"/>
  <c r="E53"/>
  <c r="E52"/>
  <c r="E51"/>
  <c r="E50"/>
  <c r="E48"/>
  <c r="E47"/>
  <c r="E46"/>
  <c r="E45"/>
  <c r="E44"/>
  <c r="E43"/>
  <c r="E42"/>
  <c r="E41"/>
  <c r="E40"/>
  <c r="E39"/>
  <c r="E38"/>
  <c r="E36"/>
  <c r="E35"/>
  <c r="E34"/>
  <c r="E33"/>
  <c r="E32"/>
  <c r="E31"/>
  <c r="D29"/>
  <c r="C29"/>
  <c r="E28"/>
  <c r="E27"/>
  <c r="E26"/>
  <c r="E25"/>
  <c r="E24"/>
  <c r="E23"/>
  <c r="E21"/>
  <c r="E20"/>
  <c r="E19"/>
  <c r="E18"/>
  <c r="E17"/>
  <c r="E16"/>
  <c r="E14"/>
  <c r="E13"/>
  <c r="E12"/>
  <c r="E11"/>
  <c r="E10"/>
  <c r="E9"/>
  <c r="E8" s="1"/>
  <c r="E5"/>
  <c r="G23" i="64"/>
  <c r="G22"/>
  <c r="G21"/>
  <c r="G20"/>
  <c r="G19"/>
  <c r="G18"/>
  <c r="G17"/>
  <c r="G16"/>
  <c r="G15"/>
  <c r="G14"/>
  <c r="G13"/>
  <c r="G12"/>
  <c r="G11"/>
  <c r="G10"/>
  <c r="G9"/>
  <c r="G8"/>
  <c r="G7"/>
  <c r="G6"/>
  <c r="G5"/>
  <c r="G22" i="63"/>
  <c r="G21"/>
  <c r="G20"/>
  <c r="G19"/>
  <c r="G18"/>
  <c r="G17"/>
  <c r="G16"/>
  <c r="G15"/>
  <c r="G14"/>
  <c r="G13"/>
  <c r="G12"/>
  <c r="G11"/>
  <c r="G10"/>
  <c r="G9"/>
  <c r="G8"/>
  <c r="G7"/>
  <c r="G6"/>
  <c r="G5"/>
  <c r="G3" i="64"/>
  <c r="E3"/>
  <c r="G3" i="63"/>
  <c r="E3"/>
  <c r="I29" i="61"/>
  <c r="I28"/>
  <c r="I27"/>
  <c r="I26"/>
  <c r="I25"/>
  <c r="I24"/>
  <c r="I23"/>
  <c r="I22"/>
  <c r="I21"/>
  <c r="I20"/>
  <c r="I19"/>
  <c r="I18"/>
  <c r="I16"/>
  <c r="I15"/>
  <c r="I14"/>
  <c r="I13"/>
  <c r="I12"/>
  <c r="I11"/>
  <c r="I10"/>
  <c r="I9"/>
  <c r="I8"/>
  <c r="I7"/>
  <c r="I6"/>
  <c r="E29"/>
  <c r="E28"/>
  <c r="E27"/>
  <c r="E26"/>
  <c r="E25"/>
  <c r="E23"/>
  <c r="E22"/>
  <c r="E21"/>
  <c r="E20"/>
  <c r="E19"/>
  <c r="E7"/>
  <c r="E8"/>
  <c r="E9"/>
  <c r="E10"/>
  <c r="E11"/>
  <c r="E12"/>
  <c r="E13"/>
  <c r="E14"/>
  <c r="E15"/>
  <c r="E16"/>
  <c r="E6"/>
  <c r="I28" i="73"/>
  <c r="I27"/>
  <c r="I26"/>
  <c r="I25"/>
  <c r="I24"/>
  <c r="I23"/>
  <c r="I22"/>
  <c r="I21"/>
  <c r="I20"/>
  <c r="I19"/>
  <c r="I7"/>
  <c r="I8"/>
  <c r="I9"/>
  <c r="I10"/>
  <c r="I11"/>
  <c r="I12"/>
  <c r="I13"/>
  <c r="I14"/>
  <c r="I15"/>
  <c r="I16"/>
  <c r="I17"/>
  <c r="I6"/>
  <c r="E28"/>
  <c r="E27"/>
  <c r="E26"/>
  <c r="E25"/>
  <c r="E24"/>
  <c r="E21"/>
  <c r="E22"/>
  <c r="E23"/>
  <c r="E20"/>
  <c r="E19" s="1"/>
  <c r="E29" s="1"/>
  <c r="E7"/>
  <c r="E8"/>
  <c r="E9"/>
  <c r="E10"/>
  <c r="E11"/>
  <c r="E12"/>
  <c r="E13"/>
  <c r="E14"/>
  <c r="E15"/>
  <c r="E16"/>
  <c r="E6"/>
  <c r="E154" i="131"/>
  <c r="E153"/>
  <c r="E152"/>
  <c r="E151"/>
  <c r="E150"/>
  <c r="E149"/>
  <c r="E148"/>
  <c r="E146"/>
  <c r="E145"/>
  <c r="E144"/>
  <c r="E143"/>
  <c r="E142" s="1"/>
  <c r="E141"/>
  <c r="E140"/>
  <c r="E139"/>
  <c r="E138"/>
  <c r="E137"/>
  <c r="E136"/>
  <c r="E134"/>
  <c r="E133"/>
  <c r="E132"/>
  <c r="E131" s="1"/>
  <c r="E129"/>
  <c r="E128"/>
  <c r="E127"/>
  <c r="E126"/>
  <c r="E125"/>
  <c r="E124"/>
  <c r="E123"/>
  <c r="E122"/>
  <c r="E121"/>
  <c r="E120"/>
  <c r="E119"/>
  <c r="E118"/>
  <c r="E117"/>
  <c r="E116" s="1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3"/>
  <c r="E86"/>
  <c r="E85"/>
  <c r="E84"/>
  <c r="E83"/>
  <c r="E82"/>
  <c r="E81"/>
  <c r="E79"/>
  <c r="E78"/>
  <c r="E77"/>
  <c r="E75"/>
  <c r="E74"/>
  <c r="E73"/>
  <c r="E72"/>
  <c r="E71"/>
  <c r="E70"/>
  <c r="E69"/>
  <c r="E68" s="1"/>
  <c r="E67"/>
  <c r="E66"/>
  <c r="E65"/>
  <c r="E62"/>
  <c r="E61"/>
  <c r="E60"/>
  <c r="E59"/>
  <c r="E58"/>
  <c r="E57"/>
  <c r="E56"/>
  <c r="E55"/>
  <c r="E54"/>
  <c r="E53" s="1"/>
  <c r="E52"/>
  <c r="E51"/>
  <c r="E50"/>
  <c r="E49"/>
  <c r="E48"/>
  <c r="E46"/>
  <c r="E45"/>
  <c r="E44"/>
  <c r="E43"/>
  <c r="E42"/>
  <c r="E41"/>
  <c r="E40"/>
  <c r="E39"/>
  <c r="E38"/>
  <c r="E37"/>
  <c r="E36"/>
  <c r="E35" s="1"/>
  <c r="E34"/>
  <c r="E33"/>
  <c r="E32"/>
  <c r="E31"/>
  <c r="E30"/>
  <c r="E29"/>
  <c r="E26"/>
  <c r="E25"/>
  <c r="E24"/>
  <c r="E23"/>
  <c r="E22"/>
  <c r="E21"/>
  <c r="E20" s="1"/>
  <c r="E19"/>
  <c r="E18"/>
  <c r="E17"/>
  <c r="E16"/>
  <c r="E15"/>
  <c r="E14"/>
  <c r="E12"/>
  <c r="E11"/>
  <c r="E10"/>
  <c r="E9"/>
  <c r="E8"/>
  <c r="E7"/>
  <c r="E4"/>
  <c r="D28"/>
  <c r="E28" s="1"/>
  <c r="C27"/>
  <c r="E154" i="130"/>
  <c r="E153"/>
  <c r="E152"/>
  <c r="E151"/>
  <c r="E150"/>
  <c r="E149"/>
  <c r="E148"/>
  <c r="E147"/>
  <c r="E146"/>
  <c r="E145"/>
  <c r="E144"/>
  <c r="E143"/>
  <c r="E142" s="1"/>
  <c r="E141"/>
  <c r="E140"/>
  <c r="E139"/>
  <c r="E138"/>
  <c r="E137"/>
  <c r="E136"/>
  <c r="E135" s="1"/>
  <c r="E134"/>
  <c r="E133"/>
  <c r="E132"/>
  <c r="E131" s="1"/>
  <c r="E155" s="1"/>
  <c r="E129"/>
  <c r="E128"/>
  <c r="E127"/>
  <c r="E126"/>
  <c r="E125"/>
  <c r="E124"/>
  <c r="E123"/>
  <c r="E122"/>
  <c r="E121"/>
  <c r="E120"/>
  <c r="E119"/>
  <c r="E118"/>
  <c r="E117"/>
  <c r="E116" s="1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3"/>
  <c r="E86"/>
  <c r="E85"/>
  <c r="E84"/>
  <c r="E83"/>
  <c r="E82"/>
  <c r="E81"/>
  <c r="E79"/>
  <c r="E78"/>
  <c r="E77"/>
  <c r="E75"/>
  <c r="E74"/>
  <c r="E73" s="1"/>
  <c r="E72"/>
  <c r="E71"/>
  <c r="E70"/>
  <c r="E69"/>
  <c r="E67"/>
  <c r="E66"/>
  <c r="E65"/>
  <c r="E62"/>
  <c r="E61"/>
  <c r="E60"/>
  <c r="E59"/>
  <c r="E58"/>
  <c r="E57"/>
  <c r="E56"/>
  <c r="E55"/>
  <c r="E54"/>
  <c r="E53" s="1"/>
  <c r="E52"/>
  <c r="E51"/>
  <c r="E50"/>
  <c r="E49"/>
  <c r="E48"/>
  <c r="E47" s="1"/>
  <c r="E46"/>
  <c r="E45"/>
  <c r="E44"/>
  <c r="E43"/>
  <c r="E42"/>
  <c r="E41"/>
  <c r="E40"/>
  <c r="E39"/>
  <c r="E38"/>
  <c r="E37"/>
  <c r="E36"/>
  <c r="E35" s="1"/>
  <c r="E34"/>
  <c r="E33"/>
  <c r="E32"/>
  <c r="E31"/>
  <c r="E30"/>
  <c r="E29"/>
  <c r="E26"/>
  <c r="E25"/>
  <c r="E24"/>
  <c r="E23"/>
  <c r="E22"/>
  <c r="E21"/>
  <c r="E20" s="1"/>
  <c r="E19"/>
  <c r="E18"/>
  <c r="E17"/>
  <c r="E16"/>
  <c r="E15"/>
  <c r="E14"/>
  <c r="E12"/>
  <c r="E11"/>
  <c r="E10"/>
  <c r="E9"/>
  <c r="E8"/>
  <c r="E7"/>
  <c r="E6" s="1"/>
  <c r="E4"/>
  <c r="D28"/>
  <c r="E28" s="1"/>
  <c r="C27"/>
  <c r="E82" i="1"/>
  <c r="A31" i="75"/>
  <c r="A37"/>
  <c r="A19"/>
  <c r="A13"/>
  <c r="E154" i="129"/>
  <c r="E153"/>
  <c r="E152"/>
  <c r="E151"/>
  <c r="E150"/>
  <c r="E149"/>
  <c r="E148"/>
  <c r="E147" s="1"/>
  <c r="E146"/>
  <c r="E145"/>
  <c r="E144"/>
  <c r="E143"/>
  <c r="E142" s="1"/>
  <c r="E141"/>
  <c r="E140"/>
  <c r="E139"/>
  <c r="E138"/>
  <c r="E137"/>
  <c r="E136"/>
  <c r="E135" s="1"/>
  <c r="E134"/>
  <c r="E133"/>
  <c r="E132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3"/>
  <c r="C27"/>
  <c r="E86"/>
  <c r="E85"/>
  <c r="E84"/>
  <c r="E83"/>
  <c r="E82"/>
  <c r="E81"/>
  <c r="E80" s="1"/>
  <c r="E79"/>
  <c r="E78"/>
  <c r="E77"/>
  <c r="E76" s="1"/>
  <c r="E75"/>
  <c r="E74"/>
  <c r="E73" s="1"/>
  <c r="E72"/>
  <c r="E71"/>
  <c r="E70"/>
  <c r="E69"/>
  <c r="E67"/>
  <c r="E66"/>
  <c r="E65"/>
  <c r="E62"/>
  <c r="E61"/>
  <c r="E60"/>
  <c r="E59"/>
  <c r="E58" s="1"/>
  <c r="E57"/>
  <c r="E56"/>
  <c r="E55"/>
  <c r="E54"/>
  <c r="E52"/>
  <c r="E51"/>
  <c r="E50"/>
  <c r="E49"/>
  <c r="E48"/>
  <c r="E47" s="1"/>
  <c r="E46"/>
  <c r="E45"/>
  <c r="E44"/>
  <c r="E43"/>
  <c r="E42"/>
  <c r="E41"/>
  <c r="E40"/>
  <c r="E39"/>
  <c r="E38"/>
  <c r="E37"/>
  <c r="E36"/>
  <c r="E34"/>
  <c r="E33"/>
  <c r="E32"/>
  <c r="E31"/>
  <c r="E30"/>
  <c r="E29"/>
  <c r="E26"/>
  <c r="E25"/>
  <c r="E24"/>
  <c r="E23"/>
  <c r="E22"/>
  <c r="E21"/>
  <c r="E19"/>
  <c r="E18"/>
  <c r="E17"/>
  <c r="E16"/>
  <c r="E15"/>
  <c r="E14"/>
  <c r="E13" s="1"/>
  <c r="E12"/>
  <c r="E11"/>
  <c r="E10"/>
  <c r="E9"/>
  <c r="E8"/>
  <c r="E7"/>
  <c r="E4"/>
  <c r="A10" i="76"/>
  <c r="E149" i="1"/>
  <c r="E150"/>
  <c r="E151"/>
  <c r="E152"/>
  <c r="E153"/>
  <c r="E154"/>
  <c r="E148"/>
  <c r="E146"/>
  <c r="E145"/>
  <c r="E144"/>
  <c r="E143"/>
  <c r="E141"/>
  <c r="E140"/>
  <c r="E139"/>
  <c r="E138"/>
  <c r="E137"/>
  <c r="E136"/>
  <c r="E134"/>
  <c r="E133"/>
  <c r="E132"/>
  <c r="E129"/>
  <c r="E128"/>
  <c r="E127"/>
  <c r="E126"/>
  <c r="E125"/>
  <c r="E124"/>
  <c r="E123"/>
  <c r="E122"/>
  <c r="E121"/>
  <c r="E120"/>
  <c r="E119"/>
  <c r="E118"/>
  <c r="E117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3"/>
  <c r="E86"/>
  <c r="E85"/>
  <c r="E83"/>
  <c r="E84"/>
  <c r="E81"/>
  <c r="E78"/>
  <c r="E79"/>
  <c r="E77"/>
  <c r="E75"/>
  <c r="E74"/>
  <c r="E70"/>
  <c r="E71"/>
  <c r="E72"/>
  <c r="E69"/>
  <c r="E66"/>
  <c r="E67"/>
  <c r="E65"/>
  <c r="E60"/>
  <c r="E61"/>
  <c r="E62"/>
  <c r="E59"/>
  <c r="E55"/>
  <c r="E56"/>
  <c r="E57"/>
  <c r="E54"/>
  <c r="E49"/>
  <c r="E50"/>
  <c r="E51"/>
  <c r="E52"/>
  <c r="E48"/>
  <c r="E37"/>
  <c r="E38"/>
  <c r="E39"/>
  <c r="E40"/>
  <c r="E41"/>
  <c r="E42"/>
  <c r="E43"/>
  <c r="E44"/>
  <c r="E45"/>
  <c r="E46"/>
  <c r="E36"/>
  <c r="E28"/>
  <c r="D27"/>
  <c r="C27"/>
  <c r="E29"/>
  <c r="E30"/>
  <c r="E31"/>
  <c r="E32"/>
  <c r="E33"/>
  <c r="E34"/>
  <c r="E4"/>
  <c r="E22"/>
  <c r="E23"/>
  <c r="E24"/>
  <c r="E25"/>
  <c r="E26"/>
  <c r="E21"/>
  <c r="E15"/>
  <c r="E16"/>
  <c r="E17"/>
  <c r="E18"/>
  <c r="E19"/>
  <c r="E14"/>
  <c r="E8"/>
  <c r="E9"/>
  <c r="E10"/>
  <c r="E11"/>
  <c r="E12"/>
  <c r="E7"/>
  <c r="D51" i="141"/>
  <c r="C51"/>
  <c r="D45"/>
  <c r="D57" s="1"/>
  <c r="C45"/>
  <c r="C57" s="1"/>
  <c r="D37"/>
  <c r="C37"/>
  <c r="D30"/>
  <c r="C30"/>
  <c r="E30" s="1"/>
  <c r="D26"/>
  <c r="C26"/>
  <c r="D20"/>
  <c r="C20"/>
  <c r="D8"/>
  <c r="D36"/>
  <c r="C8"/>
  <c r="C36" s="1"/>
  <c r="D51" i="140"/>
  <c r="C51"/>
  <c r="D45"/>
  <c r="D57" s="1"/>
  <c r="C45"/>
  <c r="D37"/>
  <c r="C37"/>
  <c r="D30"/>
  <c r="E30" s="1"/>
  <c r="C30"/>
  <c r="D26"/>
  <c r="C26"/>
  <c r="D20"/>
  <c r="C20"/>
  <c r="D8"/>
  <c r="D36" s="1"/>
  <c r="D41" s="1"/>
  <c r="C8"/>
  <c r="D51" i="139"/>
  <c r="C51"/>
  <c r="D45"/>
  <c r="D57" s="1"/>
  <c r="C45"/>
  <c r="D37"/>
  <c r="C37"/>
  <c r="D30"/>
  <c r="C30"/>
  <c r="D26"/>
  <c r="C26"/>
  <c r="D20"/>
  <c r="C20"/>
  <c r="D8"/>
  <c r="C8"/>
  <c r="C36" s="1"/>
  <c r="C41" s="1"/>
  <c r="D45" i="105"/>
  <c r="D51"/>
  <c r="D8"/>
  <c r="D20"/>
  <c r="D26"/>
  <c r="D30"/>
  <c r="D37"/>
  <c r="D52" i="138"/>
  <c r="C52"/>
  <c r="D46"/>
  <c r="C46"/>
  <c r="D38"/>
  <c r="C38"/>
  <c r="D31"/>
  <c r="C31"/>
  <c r="D26"/>
  <c r="C26"/>
  <c r="D20"/>
  <c r="C20"/>
  <c r="D8"/>
  <c r="D37" s="1"/>
  <c r="D42" s="1"/>
  <c r="C8"/>
  <c r="C37" s="1"/>
  <c r="D52" i="137"/>
  <c r="C52"/>
  <c r="D46"/>
  <c r="D58" s="1"/>
  <c r="C46"/>
  <c r="C58" s="1"/>
  <c r="D38"/>
  <c r="C38"/>
  <c r="D31"/>
  <c r="C31"/>
  <c r="D26"/>
  <c r="C26"/>
  <c r="D20"/>
  <c r="C20"/>
  <c r="D8"/>
  <c r="D37" s="1"/>
  <c r="D42" s="1"/>
  <c r="C8"/>
  <c r="D52" i="136"/>
  <c r="C52"/>
  <c r="D46"/>
  <c r="D58" s="1"/>
  <c r="C46"/>
  <c r="D38"/>
  <c r="C38"/>
  <c r="D31"/>
  <c r="C31"/>
  <c r="D26"/>
  <c r="C26"/>
  <c r="D20"/>
  <c r="C20"/>
  <c r="D8"/>
  <c r="D37" s="1"/>
  <c r="D42" s="1"/>
  <c r="C8"/>
  <c r="D46" i="79"/>
  <c r="D52"/>
  <c r="D8"/>
  <c r="D20"/>
  <c r="E20"/>
  <c r="D26"/>
  <c r="E26"/>
  <c r="D31"/>
  <c r="E31"/>
  <c r="D38"/>
  <c r="E38"/>
  <c r="D146" i="135"/>
  <c r="C146"/>
  <c r="D140"/>
  <c r="C140"/>
  <c r="D133"/>
  <c r="C133"/>
  <c r="D129"/>
  <c r="D154" s="1"/>
  <c r="C129"/>
  <c r="C154" s="1"/>
  <c r="D114"/>
  <c r="C114"/>
  <c r="D93"/>
  <c r="D128" s="1"/>
  <c r="D155" s="1"/>
  <c r="C93"/>
  <c r="C128" s="1"/>
  <c r="C155" s="1"/>
  <c r="D82"/>
  <c r="C82"/>
  <c r="D78"/>
  <c r="C78"/>
  <c r="D75"/>
  <c r="C75"/>
  <c r="D70"/>
  <c r="C70"/>
  <c r="D66"/>
  <c r="C66"/>
  <c r="D60"/>
  <c r="C60"/>
  <c r="D55"/>
  <c r="C55"/>
  <c r="D49"/>
  <c r="C49"/>
  <c r="D37"/>
  <c r="C37"/>
  <c r="D22"/>
  <c r="C22"/>
  <c r="D15"/>
  <c r="C15"/>
  <c r="D8"/>
  <c r="D65" s="1"/>
  <c r="C8"/>
  <c r="C65" s="1"/>
  <c r="D146" i="134"/>
  <c r="C146"/>
  <c r="D140"/>
  <c r="C140"/>
  <c r="D133"/>
  <c r="C133"/>
  <c r="D129"/>
  <c r="D154" s="1"/>
  <c r="C129"/>
  <c r="C154" s="1"/>
  <c r="D114"/>
  <c r="C114"/>
  <c r="D93"/>
  <c r="D128" s="1"/>
  <c r="D155" s="1"/>
  <c r="C93"/>
  <c r="C128" s="1"/>
  <c r="C155" s="1"/>
  <c r="D82"/>
  <c r="C82"/>
  <c r="D78"/>
  <c r="C78"/>
  <c r="D75"/>
  <c r="C75"/>
  <c r="D70"/>
  <c r="C70"/>
  <c r="D66"/>
  <c r="C66"/>
  <c r="D60"/>
  <c r="C60"/>
  <c r="D55"/>
  <c r="C55"/>
  <c r="D49"/>
  <c r="C49"/>
  <c r="D37"/>
  <c r="C37"/>
  <c r="D22"/>
  <c r="C22"/>
  <c r="D15"/>
  <c r="C15"/>
  <c r="D8"/>
  <c r="D65" s="1"/>
  <c r="C8"/>
  <c r="D146" i="133"/>
  <c r="C146"/>
  <c r="D140"/>
  <c r="C140"/>
  <c r="D133"/>
  <c r="C133"/>
  <c r="D129"/>
  <c r="D154" s="1"/>
  <c r="C129"/>
  <c r="C154" s="1"/>
  <c r="D114"/>
  <c r="C114"/>
  <c r="D93"/>
  <c r="D128" s="1"/>
  <c r="D155" s="1"/>
  <c r="C93"/>
  <c r="C128" s="1"/>
  <c r="D82"/>
  <c r="C82"/>
  <c r="D78"/>
  <c r="C78"/>
  <c r="D75"/>
  <c r="C75"/>
  <c r="D70"/>
  <c r="C70"/>
  <c r="D66"/>
  <c r="C66"/>
  <c r="D60"/>
  <c r="C60"/>
  <c r="D55"/>
  <c r="C55"/>
  <c r="D49"/>
  <c r="C49"/>
  <c r="D37"/>
  <c r="C37"/>
  <c r="D22"/>
  <c r="C22"/>
  <c r="D15"/>
  <c r="C15"/>
  <c r="D8"/>
  <c r="D65" s="1"/>
  <c r="C8"/>
  <c r="C65" s="1"/>
  <c r="D93" i="3"/>
  <c r="D114"/>
  <c r="E114"/>
  <c r="D129"/>
  <c r="D133"/>
  <c r="E133"/>
  <c r="D140"/>
  <c r="E140"/>
  <c r="D146"/>
  <c r="E146"/>
  <c r="D8"/>
  <c r="D15"/>
  <c r="E15"/>
  <c r="D22"/>
  <c r="E22"/>
  <c r="D37"/>
  <c r="D49"/>
  <c r="E49"/>
  <c r="D55"/>
  <c r="E55"/>
  <c r="D60"/>
  <c r="E60"/>
  <c r="D66"/>
  <c r="E66"/>
  <c r="D70"/>
  <c r="E70"/>
  <c r="D75"/>
  <c r="E75"/>
  <c r="D78"/>
  <c r="E78"/>
  <c r="D82"/>
  <c r="A4" i="76"/>
  <c r="A25" i="75"/>
  <c r="A34" i="76"/>
  <c r="A22"/>
  <c r="A28"/>
  <c r="A16"/>
  <c r="H17" i="61"/>
  <c r="I17"/>
  <c r="I31" s="1"/>
  <c r="H30"/>
  <c r="I30"/>
  <c r="D17"/>
  <c r="E17"/>
  <c r="D18"/>
  <c r="E18"/>
  <c r="D24"/>
  <c r="E24"/>
  <c r="D30"/>
  <c r="H18" i="73"/>
  <c r="D30" i="76" s="1"/>
  <c r="H29" i="73"/>
  <c r="I29"/>
  <c r="D37" i="76" s="1"/>
  <c r="D18" i="73"/>
  <c r="D19"/>
  <c r="D24"/>
  <c r="D29" s="1"/>
  <c r="D147" i="131"/>
  <c r="C147"/>
  <c r="D142"/>
  <c r="C142"/>
  <c r="D135"/>
  <c r="D155" s="1"/>
  <c r="C135"/>
  <c r="D131"/>
  <c r="C131"/>
  <c r="C155" s="1"/>
  <c r="D116"/>
  <c r="C116"/>
  <c r="D95"/>
  <c r="D130" s="1"/>
  <c r="D156" s="1"/>
  <c r="C95"/>
  <c r="C92"/>
  <c r="D80"/>
  <c r="C80"/>
  <c r="D76"/>
  <c r="C76"/>
  <c r="D73"/>
  <c r="C73"/>
  <c r="D68"/>
  <c r="C68"/>
  <c r="D64"/>
  <c r="D87" s="1"/>
  <c r="C64"/>
  <c r="C87" s="1"/>
  <c r="D58"/>
  <c r="C58"/>
  <c r="D53"/>
  <c r="C53"/>
  <c r="D47"/>
  <c r="C47"/>
  <c r="D35"/>
  <c r="C35"/>
  <c r="D20"/>
  <c r="C20"/>
  <c r="D13"/>
  <c r="C13"/>
  <c r="D6"/>
  <c r="C6"/>
  <c r="C63" s="1"/>
  <c r="C3"/>
  <c r="D147" i="130"/>
  <c r="C147"/>
  <c r="D142"/>
  <c r="C142"/>
  <c r="C155" s="1"/>
  <c r="D135"/>
  <c r="C135"/>
  <c r="D131"/>
  <c r="D155" s="1"/>
  <c r="C131"/>
  <c r="D116"/>
  <c r="C116"/>
  <c r="D95"/>
  <c r="C95"/>
  <c r="C92"/>
  <c r="D80"/>
  <c r="C80"/>
  <c r="D76"/>
  <c r="C76"/>
  <c r="D73"/>
  <c r="C73"/>
  <c r="D68"/>
  <c r="C68"/>
  <c r="C87" s="1"/>
  <c r="D64"/>
  <c r="D87" s="1"/>
  <c r="C64"/>
  <c r="D58"/>
  <c r="C58"/>
  <c r="D53"/>
  <c r="C53"/>
  <c r="D47"/>
  <c r="C47"/>
  <c r="D35"/>
  <c r="C35"/>
  <c r="D20"/>
  <c r="C20"/>
  <c r="D13"/>
  <c r="C13"/>
  <c r="D6"/>
  <c r="C6"/>
  <c r="C3"/>
  <c r="D147" i="129"/>
  <c r="C147"/>
  <c r="D142"/>
  <c r="C142"/>
  <c r="D135"/>
  <c r="C135"/>
  <c r="D131"/>
  <c r="D155" s="1"/>
  <c r="C131"/>
  <c r="D116"/>
  <c r="C116"/>
  <c r="D95"/>
  <c r="D130" s="1"/>
  <c r="D156" s="1"/>
  <c r="C95"/>
  <c r="C92"/>
  <c r="D80"/>
  <c r="C80"/>
  <c r="D76"/>
  <c r="C76"/>
  <c r="D73"/>
  <c r="D87" s="1"/>
  <c r="D161" s="1"/>
  <c r="C73"/>
  <c r="D68"/>
  <c r="C68"/>
  <c r="D64"/>
  <c r="C64"/>
  <c r="D58"/>
  <c r="C58"/>
  <c r="D53"/>
  <c r="C53"/>
  <c r="D47"/>
  <c r="C47"/>
  <c r="D35"/>
  <c r="C35"/>
  <c r="D28"/>
  <c r="D27" s="1"/>
  <c r="D20"/>
  <c r="C20"/>
  <c r="D13"/>
  <c r="C13"/>
  <c r="D6"/>
  <c r="C6"/>
  <c r="C3"/>
  <c r="D95" i="1"/>
  <c r="D116"/>
  <c r="E116"/>
  <c r="D131"/>
  <c r="D135"/>
  <c r="E135"/>
  <c r="D142"/>
  <c r="E142"/>
  <c r="D147"/>
  <c r="E147"/>
  <c r="C92"/>
  <c r="D6"/>
  <c r="D13"/>
  <c r="E13"/>
  <c r="D20"/>
  <c r="E20"/>
  <c r="D35"/>
  <c r="E35"/>
  <c r="D47"/>
  <c r="D53"/>
  <c r="D58"/>
  <c r="E58"/>
  <c r="D64"/>
  <c r="E64"/>
  <c r="D68"/>
  <c r="D73"/>
  <c r="D76"/>
  <c r="E76"/>
  <c r="D80"/>
  <c r="E80"/>
  <c r="C3"/>
  <c r="C4" i="73" s="1"/>
  <c r="G4" s="1"/>
  <c r="C18"/>
  <c r="G31" s="1"/>
  <c r="C140" i="3"/>
  <c r="C51" i="105"/>
  <c r="C45"/>
  <c r="C26" i="79"/>
  <c r="C37" s="1"/>
  <c r="C42" s="1"/>
  <c r="C146" i="3"/>
  <c r="C133"/>
  <c r="C93"/>
  <c r="G29" i="73"/>
  <c r="C147" i="1"/>
  <c r="C135"/>
  <c r="C95"/>
  <c r="D3" i="63"/>
  <c r="D3" i="64" s="1"/>
  <c r="C37" i="105"/>
  <c r="C30"/>
  <c r="E30" s="1"/>
  <c r="C26"/>
  <c r="C20"/>
  <c r="C8"/>
  <c r="C52" i="79"/>
  <c r="C38"/>
  <c r="C31"/>
  <c r="C20"/>
  <c r="C129" i="3"/>
  <c r="C114"/>
  <c r="C128" s="1"/>
  <c r="C82"/>
  <c r="C78"/>
  <c r="C75"/>
  <c r="C70"/>
  <c r="C89" s="1"/>
  <c r="C66"/>
  <c r="C60"/>
  <c r="C55"/>
  <c r="C49"/>
  <c r="C37"/>
  <c r="C22"/>
  <c r="C15"/>
  <c r="C8"/>
  <c r="C65" s="1"/>
  <c r="C90" s="1"/>
  <c r="G17" i="61"/>
  <c r="C17"/>
  <c r="C142" i="1"/>
  <c r="C131"/>
  <c r="C155" s="1"/>
  <c r="B25" i="76" s="1"/>
  <c r="C116" i="1"/>
  <c r="C80"/>
  <c r="C76"/>
  <c r="C73"/>
  <c r="C68"/>
  <c r="C64"/>
  <c r="C58"/>
  <c r="C53"/>
  <c r="C47"/>
  <c r="C35"/>
  <c r="C20"/>
  <c r="C13"/>
  <c r="C6"/>
  <c r="G30" i="61"/>
  <c r="G31" s="1"/>
  <c r="C18"/>
  <c r="C30"/>
  <c r="C31" s="1"/>
  <c r="G18" i="73"/>
  <c r="D24" i="76" s="1"/>
  <c r="C19" i="73"/>
  <c r="C24" i="61"/>
  <c r="C24" i="73"/>
  <c r="C46" i="79"/>
  <c r="C8"/>
  <c r="B24" i="64"/>
  <c r="D24"/>
  <c r="F24"/>
  <c r="G23" i="63"/>
  <c r="B23"/>
  <c r="D23"/>
  <c r="F23"/>
  <c r="C57" i="105"/>
  <c r="C41" i="143"/>
  <c r="C41" i="144"/>
  <c r="C41" i="146"/>
  <c r="E45" i="141"/>
  <c r="D41"/>
  <c r="E30" i="139"/>
  <c r="E51"/>
  <c r="D37" i="79"/>
  <c r="D42" s="1"/>
  <c r="C65" i="134"/>
  <c r="E29"/>
  <c r="E82" i="3"/>
  <c r="E89"/>
  <c r="E29"/>
  <c r="G24" i="64"/>
  <c r="C130" i="1"/>
  <c r="B24" i="76" s="1"/>
  <c r="E95" i="1"/>
  <c r="E73"/>
  <c r="E68"/>
  <c r="E53"/>
  <c r="E47"/>
  <c r="E27"/>
  <c r="D41" i="143"/>
  <c r="D41" i="146"/>
  <c r="E36"/>
  <c r="E41"/>
  <c r="E38" s="1"/>
  <c r="D33" i="61"/>
  <c r="E28" i="129"/>
  <c r="E27" s="1"/>
  <c r="D4" i="61" l="1"/>
  <c r="D4" i="73"/>
  <c r="E65" i="135"/>
  <c r="E58" i="137"/>
  <c r="C41" i="141"/>
  <c r="E41" s="1"/>
  <c r="E38" s="1"/>
  <c r="E36"/>
  <c r="E57" i="146"/>
  <c r="C90" i="134"/>
  <c r="E87" i="1"/>
  <c r="C87"/>
  <c r="C36" i="105"/>
  <c r="D87" i="1"/>
  <c r="B13" i="76" s="1"/>
  <c r="C63" i="130"/>
  <c r="C88" s="1"/>
  <c r="D31" i="76"/>
  <c r="D31" i="61"/>
  <c r="C89" i="133"/>
  <c r="C89" i="134"/>
  <c r="C89" i="135"/>
  <c r="C58" i="136"/>
  <c r="C58" i="138"/>
  <c r="D36" i="139"/>
  <c r="D41" s="1"/>
  <c r="E20" i="129"/>
  <c r="E53"/>
  <c r="E68"/>
  <c r="E131"/>
  <c r="E13" i="130"/>
  <c r="E64"/>
  <c r="E80"/>
  <c r="E27" i="131"/>
  <c r="E13"/>
  <c r="E64"/>
  <c r="E37" i="3"/>
  <c r="E114" i="133"/>
  <c r="E140"/>
  <c r="E154" s="1"/>
  <c r="E8" i="134"/>
  <c r="E146"/>
  <c r="E75" i="135"/>
  <c r="E89" s="1"/>
  <c r="E26" i="138"/>
  <c r="E8" i="136"/>
  <c r="E31"/>
  <c r="E20" i="105"/>
  <c r="E51"/>
  <c r="E20" i="139"/>
  <c r="E31"/>
  <c r="E26" i="143"/>
  <c r="E45"/>
  <c r="D36" i="144"/>
  <c r="E30"/>
  <c r="D57"/>
  <c r="E51"/>
  <c r="C36" i="145"/>
  <c r="E31" i="146"/>
  <c r="E57" i="141"/>
  <c r="C58" i="79"/>
  <c r="C130" i="129"/>
  <c r="C155"/>
  <c r="D89" i="133"/>
  <c r="D89" i="134"/>
  <c r="D89" i="135"/>
  <c r="C37" i="136"/>
  <c r="C37" i="137"/>
  <c r="C42" s="1"/>
  <c r="D58" i="138"/>
  <c r="C57" i="139"/>
  <c r="C36" i="140"/>
  <c r="C57"/>
  <c r="E131" i="1"/>
  <c r="E64" i="129"/>
  <c r="E76" i="130"/>
  <c r="E80" i="131"/>
  <c r="E147"/>
  <c r="E129" i="3"/>
  <c r="E15" i="133"/>
  <c r="E29"/>
  <c r="E146"/>
  <c r="E22" i="134"/>
  <c r="E49"/>
  <c r="E114" i="135"/>
  <c r="E133"/>
  <c r="E154" s="1"/>
  <c r="E52" i="136"/>
  <c r="E8" i="105"/>
  <c r="E8" i="139"/>
  <c r="E26"/>
  <c r="E20" i="143"/>
  <c r="E26" i="144"/>
  <c r="D36" i="145"/>
  <c r="D41" s="1"/>
  <c r="E30"/>
  <c r="D161" i="130"/>
  <c r="C90" i="133"/>
  <c r="D36" i="105"/>
  <c r="E6" i="131"/>
  <c r="E47"/>
  <c r="E76"/>
  <c r="E135"/>
  <c r="E155" s="1"/>
  <c r="E8" i="138"/>
  <c r="E37" i="137"/>
  <c r="E42" s="1"/>
  <c r="C88" i="131"/>
  <c r="D161"/>
  <c r="D89" i="3"/>
  <c r="D90" i="133"/>
  <c r="D90" i="134"/>
  <c r="D90" i="135"/>
  <c r="E68" i="130"/>
  <c r="E87" s="1"/>
  <c r="E161" s="1"/>
  <c r="E22" i="133"/>
  <c r="E140" i="134"/>
  <c r="E154" s="1"/>
  <c r="E93" i="135"/>
  <c r="E38" i="136"/>
  <c r="E8" i="140"/>
  <c r="D57" i="143"/>
  <c r="C57" i="144"/>
  <c r="E45"/>
  <c r="E20" i="145"/>
  <c r="H4" i="73"/>
  <c r="C4" i="61"/>
  <c r="G4" s="1"/>
  <c r="E36" i="139"/>
  <c r="D65" i="3"/>
  <c r="H33" i="61"/>
  <c r="D32"/>
  <c r="E18" i="73"/>
  <c r="D154" i="3"/>
  <c r="E57" i="144"/>
  <c r="C57" i="143"/>
  <c r="E8"/>
  <c r="E37" s="1"/>
  <c r="E46" i="79"/>
  <c r="D155" i="1"/>
  <c r="E45" i="105"/>
  <c r="E93" i="3"/>
  <c r="E87" i="129"/>
  <c r="E46" i="136"/>
  <c r="E58" s="1"/>
  <c r="D58" i="79"/>
  <c r="E93" i="133"/>
  <c r="E128" s="1"/>
  <c r="E8" i="144"/>
  <c r="E57" i="143"/>
  <c r="D41" i="105"/>
  <c r="E41" i="139"/>
  <c r="E38" s="1"/>
  <c r="D57" i="105"/>
  <c r="E37" i="138"/>
  <c r="E42" s="1"/>
  <c r="E58" i="79"/>
  <c r="E8"/>
  <c r="E37" s="1"/>
  <c r="E42" s="1"/>
  <c r="D130" i="130"/>
  <c r="D156" s="1"/>
  <c r="E45" i="139"/>
  <c r="E57" s="1"/>
  <c r="E57" i="105"/>
  <c r="C42" i="138"/>
  <c r="C42" i="136"/>
  <c r="C41" i="105"/>
  <c r="E46" i="138"/>
  <c r="E58" s="1"/>
  <c r="E93" i="134"/>
  <c r="E128" s="1"/>
  <c r="E89"/>
  <c r="E8" i="133"/>
  <c r="E65" s="1"/>
  <c r="D128" i="3"/>
  <c r="D155" s="1"/>
  <c r="E128"/>
  <c r="D90"/>
  <c r="E65"/>
  <c r="E90" s="1"/>
  <c r="E154"/>
  <c r="H32" i="61"/>
  <c r="H31"/>
  <c r="H30" i="73"/>
  <c r="E95" i="131"/>
  <c r="E130" s="1"/>
  <c r="E63"/>
  <c r="E95" i="130"/>
  <c r="E130" s="1"/>
  <c r="E156" s="1"/>
  <c r="C161"/>
  <c r="E27"/>
  <c r="E63" s="1"/>
  <c r="E130" i="1"/>
  <c r="B36" i="76" s="1"/>
  <c r="D130" i="1"/>
  <c r="B30" i="76" s="1"/>
  <c r="E30" s="1"/>
  <c r="H32" i="73"/>
  <c r="D13" i="76"/>
  <c r="E13" s="1"/>
  <c r="B7"/>
  <c r="C161" i="1"/>
  <c r="B19" i="76"/>
  <c r="C32" i="61"/>
  <c r="G33"/>
  <c r="H4"/>
  <c r="E4" i="73"/>
  <c r="I4" s="1"/>
  <c r="E4" i="61"/>
  <c r="I4" s="1"/>
  <c r="H31" i="73"/>
  <c r="D31"/>
  <c r="D12" i="76"/>
  <c r="D30" i="73"/>
  <c r="D14" i="76" s="1"/>
  <c r="C29" i="73"/>
  <c r="C30" s="1"/>
  <c r="D8" i="76" s="1"/>
  <c r="D25"/>
  <c r="E25" s="1"/>
  <c r="C154" i="3"/>
  <c r="C155" s="1"/>
  <c r="D63" i="129"/>
  <c r="C87"/>
  <c r="C161" s="1"/>
  <c r="C130" i="130"/>
  <c r="C161" i="131"/>
  <c r="C130"/>
  <c r="C155" i="133"/>
  <c r="C90" i="135"/>
  <c r="E155" i="129"/>
  <c r="E161" s="1"/>
  <c r="E89" i="133"/>
  <c r="E65" i="134"/>
  <c r="E128" i="135"/>
  <c r="E155" s="1"/>
  <c r="E37" i="139"/>
  <c r="E37" i="141"/>
  <c r="E41" i="143"/>
  <c r="E38" s="1"/>
  <c r="D63" i="131"/>
  <c r="E30" i="73"/>
  <c r="E30" i="61"/>
  <c r="E31" s="1"/>
  <c r="E155" i="1"/>
  <c r="B37" i="76" s="1"/>
  <c r="E37" s="1"/>
  <c r="E37" i="146"/>
  <c r="C156" i="129"/>
  <c r="D27" i="130"/>
  <c r="D63" s="1"/>
  <c r="D27" i="131"/>
  <c r="E35" i="129"/>
  <c r="I32" i="61"/>
  <c r="C33"/>
  <c r="G32"/>
  <c r="D18" i="76"/>
  <c r="E32" i="61"/>
  <c r="D6" i="76"/>
  <c r="I18" i="73"/>
  <c r="D36" i="76" s="1"/>
  <c r="G30" i="73"/>
  <c r="D26" i="76" s="1"/>
  <c r="E24"/>
  <c r="C31" i="73"/>
  <c r="E95" i="129"/>
  <c r="E130" s="1"/>
  <c r="C63"/>
  <c r="C160" s="1"/>
  <c r="E6"/>
  <c r="D63" i="1"/>
  <c r="D88" s="1"/>
  <c r="B14" i="76" s="1"/>
  <c r="C63" i="1"/>
  <c r="C88" s="1"/>
  <c r="B8" i="76" s="1"/>
  <c r="E8" s="1"/>
  <c r="E6" i="1"/>
  <c r="E63" s="1"/>
  <c r="E88" s="1"/>
  <c r="B20" i="76" s="1"/>
  <c r="B6"/>
  <c r="C160" i="1"/>
  <c r="C156"/>
  <c r="B26" i="76" s="1"/>
  <c r="E156" i="1"/>
  <c r="B38" i="76" s="1"/>
  <c r="E156" i="129" l="1"/>
  <c r="I33" i="61"/>
  <c r="D19" i="76"/>
  <c r="E19" s="1"/>
  <c r="E155" i="134"/>
  <c r="E155" i="133"/>
  <c r="C41" i="145"/>
  <c r="E41" s="1"/>
  <c r="E38" s="1"/>
  <c r="E36"/>
  <c r="E37" s="1"/>
  <c r="D41" i="144"/>
  <c r="E41" s="1"/>
  <c r="E38" s="1"/>
  <c r="E36"/>
  <c r="E37" s="1"/>
  <c r="E37" i="136"/>
  <c r="E42" s="1"/>
  <c r="E87" i="131"/>
  <c r="E161" s="1"/>
  <c r="E36" i="105"/>
  <c r="E37" s="1"/>
  <c r="E156" i="131"/>
  <c r="D32" i="76"/>
  <c r="C41" i="140"/>
  <c r="E41" s="1"/>
  <c r="E38" s="1"/>
  <c r="E36"/>
  <c r="E37" s="1"/>
  <c r="E90" i="135"/>
  <c r="D32" i="73"/>
  <c r="E41" i="105"/>
  <c r="E38" s="1"/>
  <c r="B31" i="76"/>
  <c r="E31" s="1"/>
  <c r="D161" i="1"/>
  <c r="D156"/>
  <c r="B32" i="76" s="1"/>
  <c r="E32" s="1"/>
  <c r="E90" i="134"/>
  <c r="E155" i="3"/>
  <c r="E90" i="133"/>
  <c r="E14" i="76"/>
  <c r="D20"/>
  <c r="E20" s="1"/>
  <c r="E160" i="131"/>
  <c r="E88"/>
  <c r="E160" i="130"/>
  <c r="E88"/>
  <c r="D160" i="1"/>
  <c r="E63" i="129"/>
  <c r="E88" s="1"/>
  <c r="I30" i="73"/>
  <c r="D38" i="76" s="1"/>
  <c r="E38" s="1"/>
  <c r="E33" i="61"/>
  <c r="D7" i="76"/>
  <c r="E7" s="1"/>
  <c r="E161" i="1"/>
  <c r="D88" i="130"/>
  <c r="D160"/>
  <c r="D160" i="131"/>
  <c r="D88"/>
  <c r="C156"/>
  <c r="C160"/>
  <c r="C156" i="130"/>
  <c r="C160"/>
  <c r="D160" i="129"/>
  <c r="D88"/>
  <c r="E6" i="76"/>
  <c r="I31" i="73"/>
  <c r="E36" i="76"/>
  <c r="E31" i="73"/>
  <c r="C32"/>
  <c r="E26" i="76"/>
  <c r="G32" i="73"/>
  <c r="C88" i="129"/>
  <c r="B12" i="76"/>
  <c r="E12" s="1"/>
  <c r="B18"/>
  <c r="E18" s="1"/>
  <c r="E160" i="1"/>
  <c r="E32" i="73" l="1"/>
  <c r="I32"/>
  <c r="E160" i="129"/>
</calcChain>
</file>

<file path=xl/sharedStrings.xml><?xml version="1.0" encoding="utf-8"?>
<sst xmlns="http://schemas.openxmlformats.org/spreadsheetml/2006/main" count="4218" uniqueCount="528">
  <si>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</si>
  <si>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</si>
  <si>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</si>
  <si>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</si>
  <si>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kiadások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</si>
  <si>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</si>
  <si>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</si>
  <si>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</si>
  <si>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</si>
  <si>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</si>
  <si>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</si>
  <si>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</si>
  <si>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</si>
  <si>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</si>
  <si>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</si>
  <si>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</si>
  <si>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</si>
  <si>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</si>
  <si>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</si>
  <si>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</si>
  <si>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</si>
  <si>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</si>
  <si>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</si>
  <si>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</si>
  <si>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</si>
  <si>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</si>
  <si>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</si>
  <si>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</si>
  <si>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</si>
  <si>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</si>
  <si>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</si>
  <si>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</si>
  <si>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</si>
  <si>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</si>
  <si>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</si>
  <si>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</si>
  <si>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</si>
  <si>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</si>
  <si>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</si>
  <si>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Ezer forintban !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</si>
  <si>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</si>
  <si>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</si>
  <si>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</si>
  <si>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</si>
  <si>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</si>
  <si>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</si>
  <si>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</si>
  <si>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</si>
  <si>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</si>
  <si>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</si>
  <si>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</si>
  <si>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</si>
  <si>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</si>
  <si>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</si>
  <si>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</si>
  <si>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</si>
  <si>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</si>
  <si>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</si>
  <si>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</si>
  <si>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</si>
  <si>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</si>
  <si>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</si>
  <si>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</si>
  <si>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</si>
  <si>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</si>
  <si>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</si>
  <si>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</si>
  <si>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</si>
  <si>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</si>
  <si>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</si>
  <si>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</si>
  <si>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</si>
  <si>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</si>
  <si>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</si>
  <si>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</si>
  <si>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</si>
  <si>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</si>
  <si>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</si>
  <si>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</si>
  <si>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</si>
  <si>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</si>
  <si>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</si>
  <si>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</si>
  <si>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</si>
  <si>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</si>
  <si>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</si>
  <si>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</si>
  <si>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</si>
  <si>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</si>
  <si>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</si>
  <si>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</si>
  <si>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</si>
  <si>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</si>
  <si>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</si>
  <si>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</si>
  <si>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</si>
  <si>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</si>
  <si>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</si>
  <si>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</si>
  <si>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</si>
  <si>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</si>
  <si>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</si>
  <si>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</si>
  <si>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</si>
  <si>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</si>
  <si>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</si>
  <si>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</si>
  <si>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</si>
  <si>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</si>
  <si>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</si>
  <si>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</si>
  <si>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</si>
  <si>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</si>
  <si>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</si>
  <si>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</si>
  <si>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</si>
  <si>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</si>
  <si>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</si>
  <si>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</si>
  <si>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</si>
  <si>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</si>
  <si>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</si>
  <si>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</si>
  <si>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</si>
  <si>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</si>
  <si>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</si>
  <si>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>Költségvetési szerv I.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</si>
  <si>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</si>
  <si>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</si>
  <si>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</si>
  <si>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</si>
  <si>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</si>
  <si>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</si>
  <si>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</si>
  <si>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</si>
  <si>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</si>
  <si>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</si>
  <si>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</si>
  <si>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</si>
  <si>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</si>
  <si>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</si>
  <si>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</si>
  <si>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</si>
  <si>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</si>
  <si>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</si>
  <si>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</si>
  <si>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</si>
  <si>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</si>
  <si>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</si>
  <si>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</si>
  <si>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</si>
  <si>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</si>
  <si>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</si>
  <si>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</si>
  <si>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</si>
  <si>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</si>
  <si>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</si>
  <si>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</si>
  <si>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</si>
  <si>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</si>
  <si>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</si>
  <si>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</si>
  <si>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</si>
  <si>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</si>
  <si>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</si>
  <si>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</si>
  <si>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</si>
  <si>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</si>
  <si>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</si>
  <si>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</si>
  <si>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</si>
  <si>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</si>
  <si>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</si>
  <si>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</si>
  <si>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</si>
  <si>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</si>
  <si>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</si>
  <si>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</si>
  <si>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</si>
  <si>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</si>
  <si>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</si>
  <si>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</si>
  <si>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</si>
  <si>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</si>
  <si>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</si>
  <si>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</si>
  <si>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</si>
  <si>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</si>
  <si>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</si>
  <si>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</si>
  <si>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</si>
  <si>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</si>
  <si>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</si>
  <si>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</si>
  <si>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</si>
  <si>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</si>
  <si>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</si>
  <si>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</si>
  <si>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</si>
  <si>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</si>
  <si>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</si>
  <si>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</si>
  <si>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</si>
  <si>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</si>
  <si>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</si>
  <si>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</si>
  <si>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</si>
  <si>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</si>
  <si>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</si>
  <si>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</si>
  <si>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</si>
  <si>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</si>
  <si>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</si>
  <si>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</si>
  <si>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</si>
  <si>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</si>
  <si>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</si>
  <si>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</si>
  <si>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</si>
  <si>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</si>
  <si>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</si>
  <si>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</si>
  <si>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</si>
  <si>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</si>
  <si>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</si>
  <si>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</si>
  <si>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</si>
  <si>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</si>
  <si>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</si>
  <si>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</si>
  <si>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</si>
  <si>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</si>
  <si>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</si>
  <si>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</si>
  <si>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</si>
  <si>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</si>
  <si>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</si>
  <si>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</si>
  <si>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</si>
  <si>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</si>
  <si>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</si>
  <si>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</si>
  <si>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</si>
  <si>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</si>
  <si>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</si>
  <si>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</si>
  <si>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</si>
  <si>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</si>
  <si>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</si>
  <si>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</si>
  <si>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</si>
  <si>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</si>
  <si>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</si>
  <si>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</si>
  <si>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</si>
  <si>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</si>
  <si>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</si>
  <si>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</si>
  <si>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</si>
  <si>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</si>
  <si>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</si>
  <si>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</si>
  <si>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</si>
  <si>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</si>
  <si>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</si>
  <si>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</si>
  <si>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</si>
  <si>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</si>
  <si>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</si>
  <si>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</si>
  <si>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</si>
  <si>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</si>
  <si>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</si>
  <si>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</si>
  <si>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</si>
  <si>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</si>
  <si>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</si>
  <si>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</si>
  <si>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</si>
  <si>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</si>
  <si>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</si>
  <si>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</si>
  <si>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</si>
  <si>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</si>
  <si>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</si>
  <si>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</si>
  <si>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</si>
  <si>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</si>
  <si>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</si>
  <si>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</si>
  <si>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</si>
  <si>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</si>
  <si>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</si>
  <si>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</si>
  <si>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</si>
  <si>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</si>
  <si>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</si>
  <si>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</si>
  <si>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</si>
  <si>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</si>
  <si>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</si>
  <si>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</si>
  <si>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</si>
  <si>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</si>
  <si>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</si>
  <si>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</si>
  <si>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</si>
  <si>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</si>
  <si>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</si>
  <si>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</si>
  <si>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</si>
  <si>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</si>
  <si>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</si>
  <si>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</si>
  <si>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</si>
  <si>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</si>
  <si>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</si>
  <si>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</si>
  <si>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</si>
  <si>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</si>
  <si>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</si>
  <si>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</si>
  <si>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</si>
  <si>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</si>
  <si>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</si>
  <si>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</si>
  <si>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</si>
  <si>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</si>
  <si>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</si>
  <si>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</si>
  <si>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</si>
  <si>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</si>
  <si>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</si>
  <si>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</si>
  <si>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</si>
  <si>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</si>
  <si>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</si>
  <si>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</si>
  <si>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</si>
  <si>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</si>
  <si>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</si>
  <si>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</si>
  <si>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</si>
  <si>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</si>
  <si>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</si>
  <si>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</si>
  <si>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</si>
  <si>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</si>
  <si>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</si>
  <si>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</si>
  <si>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</si>
  <si>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</si>
  <si>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</si>
  <si>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</si>
  <si>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</si>
  <si>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</si>
  <si>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</si>
  <si>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</si>
  <si>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</si>
  <si>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</si>
  <si>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</si>
  <si>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</si>
  <si>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</si>
  <si>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</si>
  <si>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</si>
  <si>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</si>
  <si>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</si>
  <si>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</si>
  <si>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</si>
  <si>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</si>
  <si>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</si>
  <si>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</si>
  <si>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</si>
  <si>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</si>
  <si>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</si>
  <si>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</si>
  <si>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</si>
  <si>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</si>
  <si>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</si>
  <si>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</si>
  <si>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</si>
  <si>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</si>
  <si>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</si>
  <si>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</si>
  <si>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</si>
  <si>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</si>
  <si>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</si>
  <si>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</si>
  <si>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</si>
  <si>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</si>
  <si>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</si>
  <si>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</si>
  <si>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</si>
  <si>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</si>
  <si>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</si>
  <si>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</si>
  <si>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</si>
  <si>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</si>
  <si>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</si>
  <si>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</si>
  <si>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</si>
  <si>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</si>
  <si>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</si>
  <si>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</si>
  <si>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</si>
  <si>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</si>
  <si>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</si>
  <si>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</si>
  <si>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</si>
  <si>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</si>
  <si>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</si>
  <si>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</si>
  <si>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</si>
  <si>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</si>
  <si>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</si>
  <si>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</si>
  <si>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</si>
  <si>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</si>
  <si>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</si>
  <si>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</si>
  <si>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</si>
  <si>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</si>
  <si>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</si>
  <si>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</si>
  <si>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 xml:space="preserve">F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</si>
  <si>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</si>
  <si>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</si>
  <si>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</si>
  <si>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</si>
  <si>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</si>
  <si>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</si>
  <si>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</si>
  <si>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</si>
  <si>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</si>
  <si>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</si>
  <si>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</si>
  <si>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</si>
  <si>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</si>
  <si>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</si>
  <si>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</si>
  <si>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</si>
  <si>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</si>
  <si>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</si>
  <si>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</si>
  <si>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</si>
  <si>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</si>
  <si>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</si>
  <si>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</si>
  <si>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</si>
  <si>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</si>
  <si>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</si>
  <si>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</si>
  <si>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</si>
  <si>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</si>
  <si>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</si>
  <si>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</si>
  <si>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</si>
  <si>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</si>
  <si>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</si>
  <si>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</si>
  <si>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</si>
  <si>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</si>
  <si>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</si>
  <si>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</si>
  <si>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</si>
  <si>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</si>
  <si>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</si>
  <si>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</si>
  <si>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</si>
  <si>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</si>
  <si>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</si>
  <si>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</si>
  <si>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</si>
  <si>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</si>
  <si>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</si>
  <si>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</si>
  <si>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</si>
  <si>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2016. évi eredeti előirányzat BEVÉTELEK</t>
  </si>
  <si>
    <t>Költségvetési rendelet módosítás űrlapjainak összefüggései:</t>
  </si>
  <si>
    <t xml:space="preserve">   Váltóbevételek</t>
  </si>
  <si>
    <t>5.1. melléklet</t>
  </si>
  <si>
    <t>5.1.1. melléklet</t>
  </si>
  <si>
    <t>5.1.2. melléklet</t>
  </si>
  <si>
    <t>5.1.3. melléklet</t>
  </si>
  <si>
    <t>5.2. melléklet</t>
  </si>
  <si>
    <t>5.2.1. melléklet</t>
  </si>
  <si>
    <t>5.2.2. melléklet</t>
  </si>
  <si>
    <t>5.2.3. melléklet</t>
  </si>
  <si>
    <t>5.3. melléklet</t>
  </si>
  <si>
    <t>5.3.1. melléklet</t>
  </si>
  <si>
    <t>5.3.2. melléklet</t>
  </si>
  <si>
    <t>5.3.3. melléklet</t>
  </si>
  <si>
    <t>Költségvetés módosítás űrlapjainak összefüggései:</t>
  </si>
  <si>
    <t>E=C±D</t>
  </si>
  <si>
    <t>I=G±H</t>
  </si>
  <si>
    <t>……….
Módosítás utáni</t>
  </si>
  <si>
    <t>5.4. melléklet</t>
  </si>
  <si>
    <t>Költségvetési szerv II.</t>
  </si>
  <si>
    <t>5.4.1. melléklet</t>
  </si>
  <si>
    <t>5.4.2. melléklet</t>
  </si>
  <si>
    <t>5.4.3. melléklet</t>
  </si>
  <si>
    <t>Kiemelt előirányzat, előirányzat megnevezése</t>
  </si>
  <si>
    <t>Műfüves pálya megvalósítása</t>
  </si>
  <si>
    <t>Térfigyelő kamera bővítése</t>
  </si>
  <si>
    <t>Városháza bejárat kamera kialakítása</t>
  </si>
  <si>
    <t>Ingatlan vásárlás játszótér kialakításához</t>
  </si>
  <si>
    <t>Időskorúak védelmének biztosítása</t>
  </si>
  <si>
    <t>Díszkivilágítás bővítése</t>
  </si>
  <si>
    <t>Villámvédelem kialakítása</t>
  </si>
  <si>
    <t>Légkondícionáló beszerzése Városháza épületében</t>
  </si>
  <si>
    <t>Úszótelek kialakítása, ingatlancsere</t>
  </si>
  <si>
    <t>Önkormányzati lakás megvásárlása</t>
  </si>
  <si>
    <t>Szivattyú beszerzése</t>
  </si>
  <si>
    <t>Alkoholszonda beszerzése</t>
  </si>
  <si>
    <t>Drótháló és tartóoszlop beszrzése</t>
  </si>
  <si>
    <t>SVSE pályázat önrész</t>
  </si>
  <si>
    <t>Városháza külső homlokzat színezése</t>
  </si>
  <si>
    <t>Tetőfelújítás (Óvoda, Iskola)</t>
  </si>
  <si>
    <t>Tornaterem felújítás (Deák Ferenc Ált. Iskola) terve</t>
  </si>
  <si>
    <t>Sajóbábonyi Szivárvány Óvoda</t>
  </si>
  <si>
    <t>Sajóbábonyi Polgármesteri Hivatal</t>
  </si>
  <si>
    <t>Déryné Szabadidőközpont és Városi Könyvtár</t>
  </si>
  <si>
    <t>Magasnyomású mosó beszerzése</t>
  </si>
  <si>
    <t>579 hrsz-ú ingatlan vételi ajánlat</t>
  </si>
  <si>
    <t>Zsákemelő és rakodó kanál beszerzése</t>
  </si>
  <si>
    <t>Előtető felújítása</t>
  </si>
  <si>
    <r>
      <t>2.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</si>
  <si>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2. sz. módosítás 
(±)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</si>
</sst>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367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8" xfId="0" applyNumberFormat="1" applyFont="1" applyFill="1" applyBorder="1" applyAlignment="1" applyProtection="1">
      <alignment horizontal="center" vertical="center" wrapText="1"/>
    </xf>
    <xf numFmtId="164" fontId="17" fillId="0" borderId="19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2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2" xfId="0" applyNumberFormat="1" applyFont="1" applyFill="1" applyBorder="1" applyAlignment="1" applyProtection="1">
      <alignment vertical="center" wrapText="1"/>
      <protection locked="0"/>
    </xf>
    <xf numFmtId="164" fontId="16" fillId="0" borderId="21" xfId="0" applyNumberFormat="1" applyFont="1" applyFill="1" applyBorder="1" applyAlignment="1" applyProtection="1">
      <alignment vertical="center" wrapText="1"/>
    </xf>
    <xf numFmtId="164" fontId="1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6" xfId="0" applyNumberFormat="1" applyFont="1" applyFill="1" applyBorder="1" applyAlignment="1" applyProtection="1">
      <alignment vertical="center" wrapText="1"/>
      <protection locked="0"/>
    </xf>
    <xf numFmtId="164" fontId="16" fillId="0" borderId="22" xfId="0" applyNumberFormat="1" applyFont="1" applyFill="1" applyBorder="1" applyAlignment="1" applyProtection="1">
      <alignment vertical="center" wrapText="1"/>
    </xf>
    <xf numFmtId="164" fontId="7" fillId="0" borderId="17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4" xfId="0" applyNumberFormat="1" applyFont="1" applyFill="1" applyBorder="1" applyAlignment="1" applyProtection="1">
      <alignment vertical="center" wrapText="1"/>
    </xf>
    <xf numFmtId="164" fontId="7" fillId="2" borderId="14" xfId="0" applyNumberFormat="1" applyFont="1" applyFill="1" applyBorder="1" applyAlignment="1" applyProtection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5" xfId="0" applyFont="1" applyFill="1" applyBorder="1" applyAlignment="1" applyProtection="1">
      <alignment horizontal="right"/>
    </xf>
    <xf numFmtId="0" fontId="25" fillId="0" borderId="19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3" xfId="5" applyFont="1" applyFill="1" applyBorder="1" applyAlignment="1" applyProtection="1">
      <alignment horizontal="left" vertical="center" wrapText="1" indent="6"/>
    </xf>
    <xf numFmtId="0" fontId="35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164" fontId="7" fillId="0" borderId="14" xfId="0" applyNumberFormat="1" applyFont="1" applyFill="1" applyBorder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3" fillId="0" borderId="26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6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7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8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5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9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left" vertical="center" wrapText="1" indent="1"/>
    </xf>
    <xf numFmtId="164" fontId="27" fillId="0" borderId="29" xfId="0" applyNumberFormat="1" applyFont="1" applyFill="1" applyBorder="1" applyAlignment="1" applyProtection="1">
      <alignment horizontal="left" vertical="center" wrapText="1" indent="1"/>
    </xf>
    <xf numFmtId="164" fontId="1" fillId="0" borderId="33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righ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7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2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1" fillId="0" borderId="19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5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9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8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164" fontId="24" fillId="0" borderId="27" xfId="5" applyNumberFormat="1" applyFont="1" applyFill="1" applyBorder="1" applyAlignment="1" applyProtection="1">
      <alignment horizontal="right" vertical="center" wrapText="1" indent="1"/>
    </xf>
    <xf numFmtId="164" fontId="18" fillId="0" borderId="36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8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vertical="center" wrapText="1"/>
    </xf>
    <xf numFmtId="0" fontId="17" fillId="0" borderId="18" xfId="5" applyFont="1" applyFill="1" applyBorder="1" applyAlignment="1" applyProtection="1">
      <alignment horizontal="left" vertical="center" wrapText="1" indent="1"/>
    </xf>
    <xf numFmtId="0" fontId="17" fillId="0" borderId="19" xfId="5" applyFont="1" applyFill="1" applyBorder="1" applyAlignment="1" applyProtection="1">
      <alignment vertical="center" wrapText="1"/>
    </xf>
    <xf numFmtId="0" fontId="18" fillId="0" borderId="23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38" xfId="5" applyNumberFormat="1" applyFont="1" applyFill="1" applyBorder="1" applyAlignment="1" applyProtection="1">
      <alignment horizontal="right" vertical="center" wrapText="1" indent="1"/>
    </xf>
    <xf numFmtId="164" fontId="23" fillId="0" borderId="27" xfId="0" applyNumberFormat="1" applyFont="1" applyBorder="1" applyAlignment="1" applyProtection="1">
      <alignment horizontal="right" vertical="center" wrapText="1" indent="1"/>
    </xf>
    <xf numFmtId="164" fontId="21" fillId="0" borderId="27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0" fontId="7" fillId="0" borderId="23" xfId="5" applyFont="1" applyFill="1" applyBorder="1" applyAlignment="1" applyProtection="1">
      <alignment horizontal="center" vertical="center" wrapText="1"/>
    </xf>
    <xf numFmtId="0" fontId="7" fillId="0" borderId="39" xfId="5" applyFont="1" applyFill="1" applyBorder="1" applyAlignment="1" applyProtection="1">
      <alignment horizontal="center" vertical="center" wrapText="1"/>
    </xf>
    <xf numFmtId="0" fontId="7" fillId="0" borderId="40" xfId="5" applyFont="1" applyFill="1" applyBorder="1" applyAlignment="1" applyProtection="1">
      <alignment horizontal="center" vertical="center" wrapText="1"/>
    </xf>
    <xf numFmtId="164" fontId="17" fillId="0" borderId="41" xfId="5" applyNumberFormat="1" applyFont="1" applyFill="1" applyBorder="1" applyAlignment="1" applyProtection="1">
      <alignment horizontal="right" vertical="center" wrapText="1" indent="1"/>
    </xf>
    <xf numFmtId="164" fontId="17" fillId="0" borderId="26" xfId="5" applyNumberFormat="1" applyFont="1" applyFill="1" applyBorder="1" applyAlignment="1" applyProtection="1">
      <alignment horizontal="right" vertical="center" wrapText="1" indent="1"/>
    </xf>
    <xf numFmtId="164" fontId="18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6" xfId="5" applyNumberFormat="1" applyFont="1" applyFill="1" applyBorder="1" applyAlignment="1" applyProtection="1">
      <alignment horizontal="right" vertical="center" wrapText="1" indent="1"/>
    </xf>
    <xf numFmtId="164" fontId="23" fillId="0" borderId="26" xfId="0" applyNumberFormat="1" applyFont="1" applyBorder="1" applyAlignment="1" applyProtection="1">
      <alignment horizontal="right" vertical="center" wrapText="1" indent="1"/>
    </xf>
    <xf numFmtId="164" fontId="23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6" xfId="0" quotePrefix="1" applyNumberFormat="1" applyFont="1" applyBorder="1" applyAlignment="1" applyProtection="1">
      <alignment horizontal="right" vertical="center" wrapText="1" indent="1"/>
    </xf>
    <xf numFmtId="164" fontId="7" fillId="0" borderId="26" xfId="0" applyNumberFormat="1" applyFont="1" applyFill="1" applyBorder="1" applyAlignment="1" applyProtection="1">
      <alignment horizontal="centerContinuous" vertical="center" wrapText="1"/>
    </xf>
    <xf numFmtId="164" fontId="7" fillId="0" borderId="26" xfId="0" applyNumberFormat="1" applyFont="1" applyFill="1" applyBorder="1" applyAlignment="1" applyProtection="1">
      <alignment horizontal="center" vertical="center" wrapText="1"/>
    </xf>
    <xf numFmtId="164" fontId="24" fillId="0" borderId="26" xfId="0" applyNumberFormat="1" applyFont="1" applyFill="1" applyBorder="1" applyAlignment="1" applyProtection="1">
      <alignment horizontal="center" vertical="center" wrapText="1"/>
    </xf>
    <xf numFmtId="164" fontId="1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6" xfId="0" applyNumberFormat="1" applyFont="1" applyFill="1" applyBorder="1" applyAlignment="1" applyProtection="1">
      <alignment horizontal="righ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4" xfId="0" applyNumberFormat="1" applyFont="1" applyFill="1" applyBorder="1" applyAlignment="1" applyProtection="1">
      <alignment horizontal="centerContinuous" vertical="center" wrapText="1"/>
    </xf>
    <xf numFmtId="164" fontId="7" fillId="0" borderId="37" xfId="0" applyNumberFormat="1" applyFont="1" applyFill="1" applyBorder="1" applyAlignment="1" applyProtection="1">
      <alignment horizontal="centerContinuous" vertical="center" wrapText="1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7" fillId="0" borderId="0" xfId="0" applyFont="1" applyAlignment="1" applyProtection="1">
      <alignment horizontal="right" vertical="top"/>
      <protection locked="0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29" xfId="0" quotePrefix="1" applyFont="1" applyFill="1" applyBorder="1" applyAlignment="1" applyProtection="1">
      <alignment horizontal="right" vertical="center" indent="1"/>
    </xf>
    <xf numFmtId="49" fontId="7" fillId="0" borderId="29" xfId="0" applyNumberFormat="1" applyFont="1" applyFill="1" applyBorder="1" applyAlignment="1" applyProtection="1">
      <alignment horizontal="right" vertical="center" indent="1"/>
    </xf>
    <xf numFmtId="0" fontId="17" fillId="0" borderId="45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0" applyNumberFormat="1" applyFont="1" applyFill="1" applyBorder="1" applyAlignment="1" applyProtection="1">
      <alignment horizontal="right" vertical="center" wrapText="1" indent="1"/>
    </xf>
    <xf numFmtId="49" fontId="7" fillId="0" borderId="27" xfId="0" applyNumberFormat="1" applyFont="1" applyFill="1" applyBorder="1" applyAlignment="1" applyProtection="1">
      <alignment horizontal="right" vertical="center" indent="1"/>
    </xf>
    <xf numFmtId="164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</xf>
    <xf numFmtId="164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6" xfId="5" applyNumberFormat="1" applyFont="1" applyFill="1" applyBorder="1" applyAlignment="1" applyProtection="1">
      <alignment horizontal="right" vertical="center" wrapText="1" indent="1"/>
    </xf>
    <xf numFmtId="164" fontId="18" fillId="0" borderId="47" xfId="5" applyNumberFormat="1" applyFont="1" applyFill="1" applyBorder="1" applyAlignment="1" applyProtection="1">
      <alignment horizontal="right" vertical="center" wrapText="1" indent="1"/>
    </xf>
    <xf numFmtId="164" fontId="25" fillId="0" borderId="46" xfId="5" applyNumberFormat="1" applyFont="1" applyFill="1" applyBorder="1" applyAlignment="1" applyProtection="1">
      <alignment horizontal="right" vertical="center" wrapText="1" indent="1"/>
    </xf>
    <xf numFmtId="164" fontId="25" fillId="0" borderId="47" xfId="5" applyNumberFormat="1" applyFont="1" applyFill="1" applyBorder="1" applyAlignment="1" applyProtection="1">
      <alignment horizontal="right" vertical="center" wrapText="1" indent="1"/>
    </xf>
    <xf numFmtId="164" fontId="25" fillId="0" borderId="36" xfId="5" applyNumberFormat="1" applyFont="1" applyFill="1" applyBorder="1" applyAlignment="1" applyProtection="1">
      <alignment horizontal="right" vertical="center" wrapText="1" indent="1"/>
    </xf>
    <xf numFmtId="164" fontId="18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49" xfId="5" applyNumberFormat="1" applyFont="1" applyFill="1" applyBorder="1" applyAlignment="1" applyProtection="1">
      <alignment horizontal="right" vertical="center" wrapText="1" indent="1"/>
    </xf>
    <xf numFmtId="3" fontId="4" fillId="0" borderId="27" xfId="0" applyNumberFormat="1" applyFont="1" applyFill="1" applyBorder="1" applyAlignment="1" applyProtection="1">
      <alignment horizontal="right" vertical="center" wrapText="1" indent="1"/>
    </xf>
    <xf numFmtId="164" fontId="18" fillId="0" borderId="17" xfId="5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36" xfId="0" applyNumberFormat="1" applyFont="1" applyFill="1" applyBorder="1" applyAlignment="1" applyProtection="1">
      <alignment horizontal="right" vertical="center" wrapText="1" indent="1"/>
    </xf>
    <xf numFmtId="164" fontId="25" fillId="0" borderId="50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164" fontId="18" fillId="0" borderId="51" xfId="0" applyNumberFormat="1" applyFont="1" applyFill="1" applyBorder="1" applyAlignment="1" applyProtection="1">
      <alignment horizontal="right" vertical="center" wrapText="1" indent="1"/>
    </xf>
    <xf numFmtId="164" fontId="18" fillId="0" borderId="46" xfId="0" applyNumberFormat="1" applyFont="1" applyFill="1" applyBorder="1" applyAlignment="1" applyProtection="1">
      <alignment horizontal="right" vertical="center" wrapText="1" indent="1"/>
    </xf>
    <xf numFmtId="164" fontId="18" fillId="0" borderId="50" xfId="0" applyNumberFormat="1" applyFont="1" applyFill="1" applyBorder="1" applyAlignment="1" applyProtection="1">
      <alignment horizontal="right" vertical="center" wrapText="1" indent="1"/>
    </xf>
    <xf numFmtId="164" fontId="25" fillId="0" borderId="36" xfId="0" applyNumberFormat="1" applyFont="1" applyFill="1" applyBorder="1" applyAlignment="1" applyProtection="1">
      <alignment horizontal="right" vertical="center" wrapText="1" indent="1"/>
    </xf>
    <xf numFmtId="164" fontId="24" fillId="0" borderId="26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164" fontId="18" fillId="0" borderId="48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49" xfId="0" applyNumberFormat="1" applyFont="1" applyFill="1" applyBorder="1" applyAlignment="1" applyProtection="1">
      <alignment horizontal="right" vertical="center" wrapText="1" indent="1"/>
    </xf>
    <xf numFmtId="164" fontId="17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7" xfId="0" applyNumberFormat="1" applyFont="1" applyFill="1" applyBorder="1" applyAlignment="1" applyProtection="1">
      <alignment horizontal="right" vertical="center" wrapText="1" indent="1"/>
    </xf>
    <xf numFmtId="164" fontId="24" fillId="0" borderId="51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</xf>
    <xf numFmtId="0" fontId="5" fillId="0" borderId="37" xfId="0" applyFont="1" applyFill="1" applyBorder="1" applyAlignment="1" applyProtection="1">
      <alignment horizontal="right"/>
    </xf>
    <xf numFmtId="164" fontId="24" fillId="0" borderId="17" xfId="0" applyNumberFormat="1" applyFont="1" applyBorder="1" applyAlignment="1">
      <alignment horizontal="center" vertical="center" wrapText="1"/>
    </xf>
    <xf numFmtId="164" fontId="24" fillId="0" borderId="17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  <protection locked="0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5" xfId="5" applyNumberFormat="1" applyFont="1" applyFill="1" applyBorder="1" applyAlignment="1" applyProtection="1">
      <alignment horizontal="left" vertical="center"/>
    </xf>
    <xf numFmtId="164" fontId="30" fillId="0" borderId="25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9" xfId="5" applyFont="1" applyFill="1" applyBorder="1" applyAlignment="1" applyProtection="1">
      <alignment horizontal="center" vertical="center" wrapText="1"/>
    </xf>
    <xf numFmtId="0" fontId="7" fillId="0" borderId="52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1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4" fontId="26" fillId="0" borderId="53" xfId="0" applyNumberFormat="1" applyFont="1" applyFill="1" applyBorder="1" applyAlignment="1" applyProtection="1">
      <alignment horizontal="center" vertical="center" wrapText="1"/>
    </xf>
    <xf numFmtId="164" fontId="26" fillId="0" borderId="54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0" fillId="0" borderId="44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5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41"/>
  <sheetViews>
    <sheetView workbookViewId="0">
      <selection activeCell="A32" sqref="A32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278" t="s">
        <v>478</v>
      </c>
      <c r="B1" s="81"/>
    </row>
    <row r="2" spans="1:2">
      <c r="A2" s="81"/>
      <c r="B2" s="81"/>
    </row>
    <row r="3" spans="1:2">
      <c r="A3" s="280"/>
      <c r="B3" s="280"/>
    </row>
    <row r="4" spans="1:2" ht="15.75">
      <c r="A4" s="83"/>
      <c r="B4" s="284"/>
    </row>
    <row r="5" spans="1:2" ht="15.75">
      <c r="A5" s="83"/>
      <c r="B5" s="284"/>
    </row>
    <row r="6" spans="1:2" s="71" customFormat="1" ht="15.75">
      <c r="A6" s="83" t="s">
        <v>477</v>
      </c>
      <c r="B6" s="280"/>
    </row>
    <row r="7" spans="1:2" s="71" customFormat="1">
      <c r="A7" s="280"/>
      <c r="B7" s="280"/>
    </row>
    <row r="8" spans="1:2" s="71" customFormat="1">
      <c r="A8" s="280"/>
      <c r="B8" s="280"/>
    </row>
    <row r="9" spans="1:2">
      <c r="A9" s="280" t="s">
        <v>448</v>
      </c>
      <c r="B9" s="280" t="s">
        <v>426</v>
      </c>
    </row>
    <row r="10" spans="1:2">
      <c r="A10" s="280" t="s">
        <v>446</v>
      </c>
      <c r="B10" s="280" t="s">
        <v>432</v>
      </c>
    </row>
    <row r="11" spans="1:2">
      <c r="A11" s="280" t="s">
        <v>447</v>
      </c>
      <c r="B11" s="280" t="s">
        <v>433</v>
      </c>
    </row>
    <row r="12" spans="1:2">
      <c r="A12" s="280"/>
      <c r="B12" s="280"/>
    </row>
    <row r="13" spans="1:2" ht="15.75">
      <c r="A13" s="83" t="str">
        <f>+CONCATENATE(LEFT(A6,4),". évi előirányzat módosítások BEVÉTELEK")</f>
        <v>2016. évi előirányzat módosítások BEVÉTELEK</v>
      </c>
      <c r="B13" s="284"/>
    </row>
    <row r="14" spans="1:2">
      <c r="A14" s="280"/>
      <c r="B14" s="280"/>
    </row>
    <row r="15" spans="1:2" s="71" customFormat="1">
      <c r="A15" s="280" t="s">
        <v>449</v>
      </c>
      <c r="B15" s="280" t="s">
        <v>427</v>
      </c>
    </row>
    <row r="16" spans="1:2">
      <c r="A16" s="280" t="s">
        <v>450</v>
      </c>
      <c r="B16" s="280" t="s">
        <v>434</v>
      </c>
    </row>
    <row r="17" spans="1:2">
      <c r="A17" s="280" t="s">
        <v>451</v>
      </c>
      <c r="B17" s="280" t="s">
        <v>435</v>
      </c>
    </row>
    <row r="18" spans="1:2">
      <c r="A18" s="280"/>
      <c r="B18" s="280"/>
    </row>
    <row r="19" spans="1:2" ht="14.25">
      <c r="A19" s="287" t="str">
        <f>+CONCATENATE(LEFT(A6,4),". módosítás utáni módosított előrirányzatok BEVÉTELEK")</f>
        <v>2016. módosítás utáni módosított előrirányzatok BEVÉTELEK</v>
      </c>
      <c r="B19" s="284"/>
    </row>
    <row r="20" spans="1:2">
      <c r="A20" s="280"/>
      <c r="B20" s="280"/>
    </row>
    <row r="21" spans="1:2">
      <c r="A21" s="280" t="s">
        <v>452</v>
      </c>
      <c r="B21" s="280" t="s">
        <v>428</v>
      </c>
    </row>
    <row r="22" spans="1:2">
      <c r="A22" s="280" t="s">
        <v>453</v>
      </c>
      <c r="B22" s="280" t="s">
        <v>436</v>
      </c>
    </row>
    <row r="23" spans="1:2">
      <c r="A23" s="280" t="s">
        <v>454</v>
      </c>
      <c r="B23" s="280" t="s">
        <v>437</v>
      </c>
    </row>
    <row r="24" spans="1:2">
      <c r="A24" s="280"/>
      <c r="B24" s="280"/>
    </row>
    <row r="25" spans="1:2" ht="15.75">
      <c r="A25" s="83" t="str">
        <f>+CONCATENATE(LEFT(A6,4),". évi eredeti előirányzat KIADÁSOK")</f>
        <v>2016. évi eredeti előirányzat KIADÁSOK</v>
      </c>
      <c r="B25" s="284"/>
    </row>
    <row r="26" spans="1:2">
      <c r="A26" s="280"/>
      <c r="B26" s="280"/>
    </row>
    <row r="27" spans="1:2">
      <c r="A27" s="280" t="s">
        <v>455</v>
      </c>
      <c r="B27" s="280" t="s">
        <v>429</v>
      </c>
    </row>
    <row r="28" spans="1:2">
      <c r="A28" s="280" t="s">
        <v>456</v>
      </c>
      <c r="B28" s="280" t="s">
        <v>438</v>
      </c>
    </row>
    <row r="29" spans="1:2">
      <c r="A29" s="280" t="s">
        <v>457</v>
      </c>
      <c r="B29" s="280" t="s">
        <v>439</v>
      </c>
    </row>
    <row r="30" spans="1:2">
      <c r="A30" s="280"/>
      <c r="B30" s="280"/>
    </row>
    <row r="31" spans="1:2" ht="15.75">
      <c r="A31" s="83" t="str">
        <f>+CONCATENATE(LEFT(A6,4),". évi előirányzat módosítások KIADÁSOK")</f>
        <v>2016. évi előirányzat módosítások KIADÁSOK</v>
      </c>
      <c r="B31" s="284"/>
    </row>
    <row r="32" spans="1:2">
      <c r="A32" s="280"/>
      <c r="B32" s="280"/>
    </row>
    <row r="33" spans="1:2">
      <c r="A33" s="280" t="s">
        <v>458</v>
      </c>
      <c r="B33" s="280" t="s">
        <v>430</v>
      </c>
    </row>
    <row r="34" spans="1:2">
      <c r="A34" s="280" t="s">
        <v>459</v>
      </c>
      <c r="B34" s="280" t="s">
        <v>440</v>
      </c>
    </row>
    <row r="35" spans="1:2">
      <c r="A35" s="280" t="s">
        <v>460</v>
      </c>
      <c r="B35" s="280" t="s">
        <v>441</v>
      </c>
    </row>
    <row r="36" spans="1:2">
      <c r="A36" s="280"/>
      <c r="B36" s="280"/>
    </row>
    <row r="37" spans="1:2" ht="15.75">
      <c r="A37" s="286" t="str">
        <f>+CONCATENATE(LEFT(A6,4),". módosítás utáni módosított előirányzatok KIADÁSOK")</f>
        <v>2016. módosítás utáni módosított előirányzatok KIADÁSOK</v>
      </c>
      <c r="B37" s="284"/>
    </row>
    <row r="38" spans="1:2">
      <c r="A38" s="280"/>
      <c r="B38" s="280"/>
    </row>
    <row r="39" spans="1:2">
      <c r="A39" s="280" t="s">
        <v>461</v>
      </c>
      <c r="B39" s="280" t="s">
        <v>431</v>
      </c>
    </row>
    <row r="40" spans="1:2">
      <c r="A40" s="280" t="s">
        <v>462</v>
      </c>
      <c r="B40" s="280" t="s">
        <v>442</v>
      </c>
    </row>
    <row r="41" spans="1:2">
      <c r="A41" s="280" t="s">
        <v>463</v>
      </c>
      <c r="B41" s="280" t="s">
        <v>443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G24"/>
  <sheetViews>
    <sheetView workbookViewId="0">
      <selection activeCell="H3" sqref="H3"/>
    </sheetView>
  </sheetViews>
  <sheetFormatPr defaultRowHeight="12.75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24.75" customHeight="1">
      <c r="A1" s="359" t="s">
        <v>1</v>
      </c>
      <c r="B1" s="359"/>
      <c r="C1" s="359"/>
      <c r="D1" s="359"/>
      <c r="E1" s="359"/>
      <c r="F1" s="359"/>
      <c r="G1" s="359"/>
    </row>
    <row r="2" spans="1:7" ht="23.25" customHeight="1" thickBot="1">
      <c r="A2" s="72"/>
      <c r="B2" s="36"/>
      <c r="C2" s="36"/>
      <c r="D2" s="36"/>
      <c r="E2" s="36"/>
      <c r="F2" s="36"/>
      <c r="G2" s="31" t="s">
        <v>45</v>
      </c>
    </row>
    <row r="3" spans="1:7" s="29" customFormat="1" ht="48.75" customHeight="1" thickBot="1">
      <c r="A3" s="73" t="s">
        <v>52</v>
      </c>
      <c r="B3" s="74" t="s">
        <v>50</v>
      </c>
      <c r="C3" s="74" t="s">
        <v>51</v>
      </c>
      <c r="D3" s="74" t="str">
        <f>+'3.sz.mell.'!D3</f>
        <v>Felhasználás   2015. XII. 31-ig</v>
      </c>
      <c r="E3" s="74" t="str">
        <f>+CONCATENATE(LEFT(ÖSSZEFÜGGÉSEK!A6,4),". évi",CHAR(10),"eredeti előirányzat")</f>
        <v>2016. évi
eredeti előirányzat</v>
      </c>
      <c r="F3" s="74" t="str">
        <f>+CONCATENATE("2. sz. módosítás",CHAR(10),LEFT(ÖSSZEFÜGGÉSEK!A6,4),".(±)")</f>
        <v>2. sz. módosítás
2016.(±)</v>
      </c>
      <c r="G3" s="32" t="str">
        <f>+CONCATENATE("Módosítás utáni",CHAR(10),LEFT(ÖSSZEFÜGGÉSEK!A6,4),". …….")</f>
        <v>Módosítás utáni
2016. …….</v>
      </c>
    </row>
    <row r="4" spans="1:7" s="36" customFormat="1" ht="15" customHeight="1" thickBot="1">
      <c r="A4" s="33" t="s">
        <v>386</v>
      </c>
      <c r="B4" s="34" t="s">
        <v>387</v>
      </c>
      <c r="C4" s="34" t="s">
        <v>388</v>
      </c>
      <c r="D4" s="34" t="s">
        <v>390</v>
      </c>
      <c r="E4" s="34" t="s">
        <v>389</v>
      </c>
      <c r="F4" s="34" t="s">
        <v>391</v>
      </c>
      <c r="G4" s="35" t="s">
        <v>444</v>
      </c>
    </row>
    <row r="5" spans="1:7" ht="15.95" customHeight="1">
      <c r="A5" s="43" t="s">
        <v>516</v>
      </c>
      <c r="B5" s="44"/>
      <c r="C5" s="232"/>
      <c r="D5" s="44"/>
      <c r="E5" s="44">
        <v>6000</v>
      </c>
      <c r="F5" s="44"/>
      <c r="G5" s="45">
        <f>E5+F5</f>
        <v>6000</v>
      </c>
    </row>
    <row r="6" spans="1:7" ht="15.95" customHeight="1">
      <c r="A6" s="43" t="s">
        <v>517</v>
      </c>
      <c r="B6" s="44"/>
      <c r="C6" s="232"/>
      <c r="D6" s="44"/>
      <c r="E6" s="44">
        <v>3000</v>
      </c>
      <c r="F6" s="44"/>
      <c r="G6" s="45">
        <f t="shared" ref="G6:G23" si="0">E6+F6</f>
        <v>3000</v>
      </c>
    </row>
    <row r="7" spans="1:7" ht="15.95" customHeight="1">
      <c r="A7" s="43" t="s">
        <v>518</v>
      </c>
      <c r="B7" s="44"/>
      <c r="C7" s="232"/>
      <c r="D7" s="44"/>
      <c r="E7" s="44"/>
      <c r="F7" s="44">
        <v>114</v>
      </c>
      <c r="G7" s="45">
        <f t="shared" si="0"/>
        <v>114</v>
      </c>
    </row>
    <row r="8" spans="1:7" ht="15.95" customHeight="1">
      <c r="A8" s="43" t="s">
        <v>525</v>
      </c>
      <c r="B8" s="44"/>
      <c r="C8" s="232"/>
      <c r="D8" s="44"/>
      <c r="E8" s="44"/>
      <c r="F8" s="44">
        <v>250</v>
      </c>
      <c r="G8" s="45">
        <f t="shared" si="0"/>
        <v>250</v>
      </c>
    </row>
    <row r="9" spans="1:7" ht="15.95" customHeight="1">
      <c r="A9" s="43"/>
      <c r="B9" s="44"/>
      <c r="C9" s="232"/>
      <c r="D9" s="44"/>
      <c r="E9" s="44"/>
      <c r="F9" s="44"/>
      <c r="G9" s="45">
        <f t="shared" si="0"/>
        <v>0</v>
      </c>
    </row>
    <row r="10" spans="1:7" ht="15.95" customHeight="1">
      <c r="A10" s="43"/>
      <c r="B10" s="44"/>
      <c r="C10" s="232"/>
      <c r="D10" s="44"/>
      <c r="E10" s="44"/>
      <c r="F10" s="44"/>
      <c r="G10" s="45">
        <f t="shared" si="0"/>
        <v>0</v>
      </c>
    </row>
    <row r="11" spans="1:7" ht="15.95" customHeight="1">
      <c r="A11" s="43"/>
      <c r="B11" s="44"/>
      <c r="C11" s="232"/>
      <c r="D11" s="44"/>
      <c r="E11" s="44"/>
      <c r="F11" s="44"/>
      <c r="G11" s="45">
        <f t="shared" si="0"/>
        <v>0</v>
      </c>
    </row>
    <row r="12" spans="1:7" ht="15.95" customHeight="1">
      <c r="A12" s="43"/>
      <c r="B12" s="44"/>
      <c r="C12" s="232"/>
      <c r="D12" s="44"/>
      <c r="E12" s="44"/>
      <c r="F12" s="44"/>
      <c r="G12" s="45">
        <f t="shared" si="0"/>
        <v>0</v>
      </c>
    </row>
    <row r="13" spans="1:7" ht="15.95" customHeight="1">
      <c r="A13" s="43"/>
      <c r="B13" s="44"/>
      <c r="C13" s="232"/>
      <c r="D13" s="44"/>
      <c r="E13" s="44"/>
      <c r="F13" s="44"/>
      <c r="G13" s="45">
        <f t="shared" si="0"/>
        <v>0</v>
      </c>
    </row>
    <row r="14" spans="1:7" ht="15.95" customHeight="1">
      <c r="A14" s="43"/>
      <c r="B14" s="44"/>
      <c r="C14" s="232"/>
      <c r="D14" s="44"/>
      <c r="E14" s="44"/>
      <c r="F14" s="44"/>
      <c r="G14" s="45">
        <f t="shared" si="0"/>
        <v>0</v>
      </c>
    </row>
    <row r="15" spans="1:7" ht="15.95" customHeight="1">
      <c r="A15" s="43"/>
      <c r="B15" s="44"/>
      <c r="C15" s="232"/>
      <c r="D15" s="44"/>
      <c r="E15" s="44"/>
      <c r="F15" s="44"/>
      <c r="G15" s="45">
        <f t="shared" si="0"/>
        <v>0</v>
      </c>
    </row>
    <row r="16" spans="1:7" ht="15.95" customHeight="1">
      <c r="A16" s="43"/>
      <c r="B16" s="44"/>
      <c r="C16" s="232"/>
      <c r="D16" s="44"/>
      <c r="E16" s="44"/>
      <c r="F16" s="44"/>
      <c r="G16" s="45">
        <f t="shared" si="0"/>
        <v>0</v>
      </c>
    </row>
    <row r="17" spans="1:7" ht="15.95" customHeight="1">
      <c r="A17" s="43"/>
      <c r="B17" s="44"/>
      <c r="C17" s="232"/>
      <c r="D17" s="44"/>
      <c r="E17" s="44"/>
      <c r="F17" s="44"/>
      <c r="G17" s="45">
        <f t="shared" si="0"/>
        <v>0</v>
      </c>
    </row>
    <row r="18" spans="1:7" ht="15.95" customHeight="1">
      <c r="A18" s="43"/>
      <c r="B18" s="44"/>
      <c r="C18" s="232"/>
      <c r="D18" s="44"/>
      <c r="E18" s="44"/>
      <c r="F18" s="44"/>
      <c r="G18" s="45">
        <f t="shared" si="0"/>
        <v>0</v>
      </c>
    </row>
    <row r="19" spans="1:7" ht="15.95" customHeight="1">
      <c r="A19" s="43"/>
      <c r="B19" s="44"/>
      <c r="C19" s="232"/>
      <c r="D19" s="44"/>
      <c r="E19" s="44"/>
      <c r="F19" s="44"/>
      <c r="G19" s="45">
        <f t="shared" si="0"/>
        <v>0</v>
      </c>
    </row>
    <row r="20" spans="1:7" ht="15.95" customHeight="1">
      <c r="A20" s="43"/>
      <c r="B20" s="44"/>
      <c r="C20" s="232"/>
      <c r="D20" s="44"/>
      <c r="E20" s="44"/>
      <c r="F20" s="44"/>
      <c r="G20" s="45">
        <f t="shared" si="0"/>
        <v>0</v>
      </c>
    </row>
    <row r="21" spans="1:7" ht="15.95" customHeight="1">
      <c r="A21" s="43"/>
      <c r="B21" s="44"/>
      <c r="C21" s="232"/>
      <c r="D21" s="44"/>
      <c r="E21" s="44"/>
      <c r="F21" s="44"/>
      <c r="G21" s="45">
        <f t="shared" si="0"/>
        <v>0</v>
      </c>
    </row>
    <row r="22" spans="1:7" ht="15.95" customHeight="1">
      <c r="A22" s="43"/>
      <c r="B22" s="44"/>
      <c r="C22" s="232"/>
      <c r="D22" s="44"/>
      <c r="E22" s="44"/>
      <c r="F22" s="44"/>
      <c r="G22" s="45">
        <f t="shared" si="0"/>
        <v>0</v>
      </c>
    </row>
    <row r="23" spans="1:7" ht="15.95" customHeight="1" thickBot="1">
      <c r="A23" s="46"/>
      <c r="B23" s="47"/>
      <c r="C23" s="233"/>
      <c r="D23" s="47"/>
      <c r="E23" s="47"/>
      <c r="F23" s="47"/>
      <c r="G23" s="48">
        <f t="shared" si="0"/>
        <v>0</v>
      </c>
    </row>
    <row r="24" spans="1:7" s="42" customFormat="1" ht="18" customHeight="1" thickBot="1">
      <c r="A24" s="75" t="s">
        <v>48</v>
      </c>
      <c r="B24" s="76">
        <f>SUM(B5:B23)</f>
        <v>0</v>
      </c>
      <c r="C24" s="59"/>
      <c r="D24" s="76">
        <f>SUM(D5:D23)</f>
        <v>0</v>
      </c>
      <c r="E24" s="76"/>
      <c r="F24" s="76">
        <f>SUM(F5:F23)</f>
        <v>364</v>
      </c>
      <c r="G24" s="49">
        <f>SUM(G5:G23)</f>
        <v>9364</v>
      </c>
    </row>
  </sheetData>
  <mergeCells count="1">
    <mergeCell ref="A1:G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>&amp;R&amp;"Times New Roman CE,Félkövér dőlt"&amp;11 4. melléklet&amp;"Times New Roman CE,Normál"&amp;10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view="pageLayout" zoomScaleNormal="130" zoomScaleSheetLayoutView="100" workbookViewId="0">
      <selection activeCell="D5" sqref="D5"/>
    </sheetView>
  </sheetViews>
  <sheetFormatPr defaultRowHeight="12.75"/>
  <cols>
    <col min="1" max="1" width="16.1640625" style="161" customWidth="1"/>
    <col min="2" max="2" width="62" style="162" customWidth="1"/>
    <col min="3" max="3" width="14.1640625" style="163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84"/>
      <c r="B1" s="86"/>
      <c r="E1" s="288" t="s">
        <v>480</v>
      </c>
    </row>
    <row r="2" spans="1:5" s="53" customFormat="1" ht="21" customHeight="1" thickBot="1">
      <c r="A2" s="289" t="s">
        <v>46</v>
      </c>
      <c r="B2" s="363" t="s">
        <v>127</v>
      </c>
      <c r="C2" s="363"/>
      <c r="D2" s="363"/>
      <c r="E2" s="290" t="s">
        <v>38</v>
      </c>
    </row>
    <row r="3" spans="1:5" s="53" customFormat="1" ht="24.75" thickBot="1">
      <c r="A3" s="289" t="s">
        <v>123</v>
      </c>
      <c r="B3" s="363" t="s">
        <v>301</v>
      </c>
      <c r="C3" s="363"/>
      <c r="D3" s="363"/>
      <c r="E3" s="291" t="s">
        <v>38</v>
      </c>
    </row>
    <row r="4" spans="1:5" s="54" customFormat="1" ht="15.95" customHeight="1" thickBot="1">
      <c r="A4" s="87"/>
      <c r="B4" s="87"/>
      <c r="C4" s="88"/>
      <c r="E4" s="340" t="s">
        <v>39</v>
      </c>
    </row>
    <row r="5" spans="1:5" ht="36.75" thickBot="1">
      <c r="A5" s="175" t="s">
        <v>124</v>
      </c>
      <c r="B5" s="89" t="s">
        <v>501</v>
      </c>
      <c r="C5" s="330" t="s">
        <v>420</v>
      </c>
      <c r="D5" s="330" t="s">
        <v>527</v>
      </c>
      <c r="E5" s="331" t="str">
        <f>+CONCATENATE(LEFT(ÖSSZEFÜGGÉSEK!A7,4),"……….",CHAR(10),"Módosítás utáni")</f>
        <v>……….
Módosítás utáni</v>
      </c>
    </row>
    <row r="6" spans="1:5" s="50" customFormat="1" ht="12.95" customHeight="1" thickBot="1">
      <c r="A6" s="78" t="s">
        <v>386</v>
      </c>
      <c r="B6" s="79" t="s">
        <v>387</v>
      </c>
      <c r="C6" s="79" t="s">
        <v>388</v>
      </c>
      <c r="D6" s="292" t="s">
        <v>390</v>
      </c>
      <c r="E6" s="341" t="s">
        <v>493</v>
      </c>
    </row>
    <row r="7" spans="1:5" s="50" customFormat="1" ht="15.95" customHeight="1" thickBot="1">
      <c r="A7" s="360" t="s">
        <v>40</v>
      </c>
      <c r="B7" s="361"/>
      <c r="C7" s="361"/>
      <c r="D7" s="361"/>
      <c r="E7" s="362"/>
    </row>
    <row r="8" spans="1:5" s="50" customFormat="1" ht="12" customHeight="1" thickBot="1">
      <c r="A8" s="25" t="s">
        <v>7</v>
      </c>
      <c r="B8" s="19" t="s">
        <v>152</v>
      </c>
      <c r="C8" s="168">
        <f>+C9+C10+C11+C12+C13+C14</f>
        <v>91917</v>
      </c>
      <c r="D8" s="256">
        <f>+D9+D10+D11+D12+D13+D14</f>
        <v>30733</v>
      </c>
      <c r="E8" s="103">
        <f>+E9+E10+E11+E12+E13+E14</f>
        <v>122650</v>
      </c>
    </row>
    <row r="9" spans="1:5" s="55" customFormat="1" ht="12" customHeight="1">
      <c r="A9" s="199" t="s">
        <v>65</v>
      </c>
      <c r="B9" s="182" t="s">
        <v>153</v>
      </c>
      <c r="C9" s="170">
        <v>3204</v>
      </c>
      <c r="D9" s="257">
        <v>18559</v>
      </c>
      <c r="E9" s="212">
        <f t="shared" ref="E9:E14" si="0">C9+D9</f>
        <v>21763</v>
      </c>
    </row>
    <row r="10" spans="1:5" s="56" customFormat="1" ht="12" customHeight="1">
      <c r="A10" s="200" t="s">
        <v>66</v>
      </c>
      <c r="B10" s="183" t="s">
        <v>154</v>
      </c>
      <c r="C10" s="169">
        <v>63384</v>
      </c>
      <c r="D10" s="258"/>
      <c r="E10" s="306">
        <f t="shared" si="0"/>
        <v>63384</v>
      </c>
    </row>
    <row r="11" spans="1:5" s="56" customFormat="1" ht="12" customHeight="1">
      <c r="A11" s="200" t="s">
        <v>67</v>
      </c>
      <c r="B11" s="183" t="s">
        <v>155</v>
      </c>
      <c r="C11" s="169">
        <v>22049</v>
      </c>
      <c r="D11" s="258">
        <v>232</v>
      </c>
      <c r="E11" s="306">
        <f t="shared" si="0"/>
        <v>22281</v>
      </c>
    </row>
    <row r="12" spans="1:5" s="56" customFormat="1" ht="12" customHeight="1">
      <c r="A12" s="200" t="s">
        <v>68</v>
      </c>
      <c r="B12" s="183" t="s">
        <v>156</v>
      </c>
      <c r="C12" s="169">
        <v>3280</v>
      </c>
      <c r="D12" s="258"/>
      <c r="E12" s="306">
        <f t="shared" si="0"/>
        <v>3280</v>
      </c>
    </row>
    <row r="13" spans="1:5" s="56" customFormat="1" ht="12" customHeight="1">
      <c r="A13" s="200" t="s">
        <v>85</v>
      </c>
      <c r="B13" s="183" t="s">
        <v>394</v>
      </c>
      <c r="C13" s="169"/>
      <c r="D13" s="258">
        <v>11942</v>
      </c>
      <c r="E13" s="306">
        <f t="shared" si="0"/>
        <v>11942</v>
      </c>
    </row>
    <row r="14" spans="1:5" s="55" customFormat="1" ht="12" customHeight="1" thickBot="1">
      <c r="A14" s="201" t="s">
        <v>69</v>
      </c>
      <c r="B14" s="184" t="s">
        <v>332</v>
      </c>
      <c r="C14" s="169"/>
      <c r="D14" s="258"/>
      <c r="E14" s="306">
        <f t="shared" si="0"/>
        <v>0</v>
      </c>
    </row>
    <row r="15" spans="1:5" s="55" customFormat="1" ht="12" customHeight="1" thickBot="1">
      <c r="A15" s="25" t="s">
        <v>8</v>
      </c>
      <c r="B15" s="104" t="s">
        <v>157</v>
      </c>
      <c r="C15" s="168">
        <f>+C16+C17+C18+C19+C20</f>
        <v>79100</v>
      </c>
      <c r="D15" s="256">
        <f>+D16+D17+D18+D19+D20</f>
        <v>0</v>
      </c>
      <c r="E15" s="103">
        <f>+E16+E17+E18+E19+E20</f>
        <v>79100</v>
      </c>
    </row>
    <row r="16" spans="1:5" s="55" customFormat="1" ht="12" customHeight="1">
      <c r="A16" s="199" t="s">
        <v>71</v>
      </c>
      <c r="B16" s="182" t="s">
        <v>158</v>
      </c>
      <c r="C16" s="170"/>
      <c r="D16" s="257"/>
      <c r="E16" s="212">
        <f t="shared" ref="E16:E21" si="1">C16+D16</f>
        <v>0</v>
      </c>
    </row>
    <row r="17" spans="1:5" s="55" customFormat="1" ht="12" customHeight="1">
      <c r="A17" s="200" t="s">
        <v>72</v>
      </c>
      <c r="B17" s="183" t="s">
        <v>159</v>
      </c>
      <c r="C17" s="169"/>
      <c r="D17" s="258"/>
      <c r="E17" s="306">
        <f t="shared" si="1"/>
        <v>0</v>
      </c>
    </row>
    <row r="18" spans="1:5" s="55" customFormat="1" ht="12" customHeight="1">
      <c r="A18" s="200" t="s">
        <v>73</v>
      </c>
      <c r="B18" s="183" t="s">
        <v>323</v>
      </c>
      <c r="C18" s="169"/>
      <c r="D18" s="258"/>
      <c r="E18" s="306">
        <f t="shared" si="1"/>
        <v>0</v>
      </c>
    </row>
    <row r="19" spans="1:5" s="55" customFormat="1" ht="12" customHeight="1">
      <c r="A19" s="200" t="s">
        <v>74</v>
      </c>
      <c r="B19" s="183" t="s">
        <v>324</v>
      </c>
      <c r="C19" s="169"/>
      <c r="D19" s="258"/>
      <c r="E19" s="306">
        <f t="shared" si="1"/>
        <v>0</v>
      </c>
    </row>
    <row r="20" spans="1:5" s="55" customFormat="1" ht="12" customHeight="1">
      <c r="A20" s="200" t="s">
        <v>75</v>
      </c>
      <c r="B20" s="183" t="s">
        <v>160</v>
      </c>
      <c r="C20" s="169">
        <v>79100</v>
      </c>
      <c r="D20" s="258"/>
      <c r="E20" s="306">
        <f t="shared" si="1"/>
        <v>79100</v>
      </c>
    </row>
    <row r="21" spans="1:5" s="56" customFormat="1" ht="12" customHeight="1" thickBot="1">
      <c r="A21" s="201" t="s">
        <v>81</v>
      </c>
      <c r="B21" s="184" t="s">
        <v>161</v>
      </c>
      <c r="C21" s="171"/>
      <c r="D21" s="259"/>
      <c r="E21" s="307">
        <f t="shared" si="1"/>
        <v>0</v>
      </c>
    </row>
    <row r="22" spans="1:5" s="56" customFormat="1" ht="12" customHeight="1" thickBot="1">
      <c r="A22" s="25" t="s">
        <v>9</v>
      </c>
      <c r="B22" s="19" t="s">
        <v>162</v>
      </c>
      <c r="C22" s="168">
        <f>+C23+C24+C25+C26+C27</f>
        <v>0</v>
      </c>
      <c r="D22" s="256">
        <f>+D23+D24+D25+D26+D27</f>
        <v>0</v>
      </c>
      <c r="E22" s="103">
        <f>+E23+E24+E25+E26+E27</f>
        <v>0</v>
      </c>
    </row>
    <row r="23" spans="1:5" s="56" customFormat="1" ht="12" customHeight="1">
      <c r="A23" s="199" t="s">
        <v>54</v>
      </c>
      <c r="B23" s="182" t="s">
        <v>163</v>
      </c>
      <c r="C23" s="170"/>
      <c r="D23" s="257"/>
      <c r="E23" s="212">
        <f t="shared" ref="E23:E64" si="2">C23+D23</f>
        <v>0</v>
      </c>
    </row>
    <row r="24" spans="1:5" s="55" customFormat="1" ht="12" customHeight="1">
      <c r="A24" s="200" t="s">
        <v>55</v>
      </c>
      <c r="B24" s="183" t="s">
        <v>164</v>
      </c>
      <c r="C24" s="169"/>
      <c r="D24" s="258"/>
      <c r="E24" s="306">
        <f t="shared" si="2"/>
        <v>0</v>
      </c>
    </row>
    <row r="25" spans="1:5" s="56" customFormat="1" ht="12" customHeight="1">
      <c r="A25" s="200" t="s">
        <v>56</v>
      </c>
      <c r="B25" s="183" t="s">
        <v>325</v>
      </c>
      <c r="C25" s="169"/>
      <c r="D25" s="258"/>
      <c r="E25" s="306">
        <f t="shared" si="2"/>
        <v>0</v>
      </c>
    </row>
    <row r="26" spans="1:5" s="56" customFormat="1" ht="12" customHeight="1">
      <c r="A26" s="200" t="s">
        <v>57</v>
      </c>
      <c r="B26" s="183" t="s">
        <v>326</v>
      </c>
      <c r="C26" s="169"/>
      <c r="D26" s="258"/>
      <c r="E26" s="306">
        <f t="shared" si="2"/>
        <v>0</v>
      </c>
    </row>
    <row r="27" spans="1:5" s="56" customFormat="1" ht="12" customHeight="1">
      <c r="A27" s="200" t="s">
        <v>98</v>
      </c>
      <c r="B27" s="183" t="s">
        <v>165</v>
      </c>
      <c r="C27" s="169"/>
      <c r="D27" s="258"/>
      <c r="E27" s="306">
        <f t="shared" si="2"/>
        <v>0</v>
      </c>
    </row>
    <row r="28" spans="1:5" s="56" customFormat="1" ht="12" customHeight="1" thickBot="1">
      <c r="A28" s="201" t="s">
        <v>99</v>
      </c>
      <c r="B28" s="184" t="s">
        <v>166</v>
      </c>
      <c r="C28" s="171"/>
      <c r="D28" s="259"/>
      <c r="E28" s="307">
        <f t="shared" si="2"/>
        <v>0</v>
      </c>
    </row>
    <row r="29" spans="1:5" s="56" customFormat="1" ht="12" customHeight="1" thickBot="1">
      <c r="A29" s="25" t="s">
        <v>100</v>
      </c>
      <c r="B29" s="19" t="s">
        <v>475</v>
      </c>
      <c r="C29" s="174">
        <f>+C30+C31+C32+C33+C34+C35+C36</f>
        <v>305000</v>
      </c>
      <c r="D29" s="174">
        <f>+D30+D31+D32+D33+D34+D35+D36</f>
        <v>0</v>
      </c>
      <c r="E29" s="211">
        <f>+E30+E31+E32+E33+E34+E35+E36</f>
        <v>305000</v>
      </c>
    </row>
    <row r="30" spans="1:5" s="56" customFormat="1" ht="12" customHeight="1">
      <c r="A30" s="199" t="s">
        <v>167</v>
      </c>
      <c r="B30" s="182" t="s">
        <v>468</v>
      </c>
      <c r="C30" s="170">
        <v>80000</v>
      </c>
      <c r="D30" s="170"/>
      <c r="E30" s="212">
        <f t="shared" si="2"/>
        <v>80000</v>
      </c>
    </row>
    <row r="31" spans="1:5" s="56" customFormat="1" ht="12" customHeight="1">
      <c r="A31" s="200" t="s">
        <v>168</v>
      </c>
      <c r="B31" s="183" t="s">
        <v>469</v>
      </c>
      <c r="C31" s="169"/>
      <c r="D31" s="169"/>
      <c r="E31" s="306">
        <f t="shared" si="2"/>
        <v>0</v>
      </c>
    </row>
    <row r="32" spans="1:5" s="56" customFormat="1" ht="12" customHeight="1">
      <c r="A32" s="200" t="s">
        <v>169</v>
      </c>
      <c r="B32" s="183" t="s">
        <v>470</v>
      </c>
      <c r="C32" s="169">
        <v>220000</v>
      </c>
      <c r="D32" s="169"/>
      <c r="E32" s="306">
        <f t="shared" si="2"/>
        <v>220000</v>
      </c>
    </row>
    <row r="33" spans="1:5" s="56" customFormat="1" ht="12" customHeight="1">
      <c r="A33" s="200" t="s">
        <v>170</v>
      </c>
      <c r="B33" s="183" t="s">
        <v>471</v>
      </c>
      <c r="C33" s="169"/>
      <c r="D33" s="169"/>
      <c r="E33" s="306">
        <f t="shared" si="2"/>
        <v>0</v>
      </c>
    </row>
    <row r="34" spans="1:5" s="56" customFormat="1" ht="12" customHeight="1">
      <c r="A34" s="200" t="s">
        <v>472</v>
      </c>
      <c r="B34" s="183" t="s">
        <v>171</v>
      </c>
      <c r="C34" s="169">
        <v>5000</v>
      </c>
      <c r="D34" s="169"/>
      <c r="E34" s="306">
        <f t="shared" si="2"/>
        <v>5000</v>
      </c>
    </row>
    <row r="35" spans="1:5" s="56" customFormat="1" ht="12" customHeight="1">
      <c r="A35" s="200" t="s">
        <v>473</v>
      </c>
      <c r="B35" s="183" t="s">
        <v>172</v>
      </c>
      <c r="C35" s="169"/>
      <c r="D35" s="169"/>
      <c r="E35" s="306">
        <f t="shared" si="2"/>
        <v>0</v>
      </c>
    </row>
    <row r="36" spans="1:5" s="56" customFormat="1" ht="12" customHeight="1" thickBot="1">
      <c r="A36" s="201" t="s">
        <v>474</v>
      </c>
      <c r="B36" s="184" t="s">
        <v>173</v>
      </c>
      <c r="C36" s="171"/>
      <c r="D36" s="171"/>
      <c r="E36" s="307">
        <f t="shared" si="2"/>
        <v>0</v>
      </c>
    </row>
    <row r="37" spans="1:5" s="56" customFormat="1" ht="12" customHeight="1" thickBot="1">
      <c r="A37" s="25" t="s">
        <v>11</v>
      </c>
      <c r="B37" s="19" t="s">
        <v>333</v>
      </c>
      <c r="C37" s="168">
        <f>SUM(C38:C48)</f>
        <v>16250</v>
      </c>
      <c r="D37" s="256">
        <f>SUM(D38:D48)</f>
        <v>2500</v>
      </c>
      <c r="E37" s="103">
        <f>SUM(E38:E48)</f>
        <v>18750</v>
      </c>
    </row>
    <row r="38" spans="1:5" s="56" customFormat="1" ht="12" customHeight="1">
      <c r="A38" s="199" t="s">
        <v>58</v>
      </c>
      <c r="B38" s="182" t="s">
        <v>176</v>
      </c>
      <c r="C38" s="170"/>
      <c r="D38" s="257"/>
      <c r="E38" s="212">
        <f t="shared" si="2"/>
        <v>0</v>
      </c>
    </row>
    <row r="39" spans="1:5" s="56" customFormat="1" ht="12" customHeight="1">
      <c r="A39" s="200" t="s">
        <v>59</v>
      </c>
      <c r="B39" s="183" t="s">
        <v>177</v>
      </c>
      <c r="C39" s="169">
        <v>11623</v>
      </c>
      <c r="D39" s="258"/>
      <c r="E39" s="306">
        <f t="shared" si="2"/>
        <v>11623</v>
      </c>
    </row>
    <row r="40" spans="1:5" s="56" customFormat="1" ht="12" customHeight="1">
      <c r="A40" s="200" t="s">
        <v>60</v>
      </c>
      <c r="B40" s="183" t="s">
        <v>178</v>
      </c>
      <c r="C40" s="169"/>
      <c r="D40" s="258"/>
      <c r="E40" s="306">
        <f t="shared" si="2"/>
        <v>0</v>
      </c>
    </row>
    <row r="41" spans="1:5" s="56" customFormat="1" ht="12" customHeight="1">
      <c r="A41" s="200" t="s">
        <v>102</v>
      </c>
      <c r="B41" s="183" t="s">
        <v>179</v>
      </c>
      <c r="C41" s="169"/>
      <c r="D41" s="258"/>
      <c r="E41" s="306">
        <f t="shared" si="2"/>
        <v>0</v>
      </c>
    </row>
    <row r="42" spans="1:5" s="56" customFormat="1" ht="12" customHeight="1">
      <c r="A42" s="200" t="s">
        <v>103</v>
      </c>
      <c r="B42" s="183" t="s">
        <v>180</v>
      </c>
      <c r="C42" s="169">
        <v>1300</v>
      </c>
      <c r="D42" s="258"/>
      <c r="E42" s="306">
        <f t="shared" si="2"/>
        <v>1300</v>
      </c>
    </row>
    <row r="43" spans="1:5" s="56" customFormat="1" ht="12" customHeight="1">
      <c r="A43" s="200" t="s">
        <v>104</v>
      </c>
      <c r="B43" s="183" t="s">
        <v>181</v>
      </c>
      <c r="C43" s="169">
        <v>2327</v>
      </c>
      <c r="D43" s="258"/>
      <c r="E43" s="306">
        <f t="shared" si="2"/>
        <v>2327</v>
      </c>
    </row>
    <row r="44" spans="1:5" s="56" customFormat="1" ht="12" customHeight="1">
      <c r="A44" s="200" t="s">
        <v>105</v>
      </c>
      <c r="B44" s="183" t="s">
        <v>182</v>
      </c>
      <c r="C44" s="169"/>
      <c r="D44" s="258"/>
      <c r="E44" s="306">
        <f t="shared" si="2"/>
        <v>0</v>
      </c>
    </row>
    <row r="45" spans="1:5" s="56" customFormat="1" ht="12" customHeight="1">
      <c r="A45" s="200" t="s">
        <v>106</v>
      </c>
      <c r="B45" s="183" t="s">
        <v>183</v>
      </c>
      <c r="C45" s="169"/>
      <c r="D45" s="258"/>
      <c r="E45" s="306">
        <f t="shared" si="2"/>
        <v>0</v>
      </c>
    </row>
    <row r="46" spans="1:5" s="56" customFormat="1" ht="12" customHeight="1">
      <c r="A46" s="200" t="s">
        <v>174</v>
      </c>
      <c r="B46" s="183" t="s">
        <v>184</v>
      </c>
      <c r="C46" s="172"/>
      <c r="D46" s="293"/>
      <c r="E46" s="308">
        <f t="shared" si="2"/>
        <v>0</v>
      </c>
    </row>
    <row r="47" spans="1:5" s="56" customFormat="1" ht="12" customHeight="1">
      <c r="A47" s="201" t="s">
        <v>175</v>
      </c>
      <c r="B47" s="184" t="s">
        <v>335</v>
      </c>
      <c r="C47" s="173"/>
      <c r="D47" s="294"/>
      <c r="E47" s="309">
        <f t="shared" si="2"/>
        <v>0</v>
      </c>
    </row>
    <row r="48" spans="1:5" s="56" customFormat="1" ht="12" customHeight="1" thickBot="1">
      <c r="A48" s="201" t="s">
        <v>334</v>
      </c>
      <c r="B48" s="184" t="s">
        <v>185</v>
      </c>
      <c r="C48" s="173">
        <v>1000</v>
      </c>
      <c r="D48" s="294">
        <v>2500</v>
      </c>
      <c r="E48" s="309">
        <f t="shared" si="2"/>
        <v>3500</v>
      </c>
    </row>
    <row r="49" spans="1:5" s="56" customFormat="1" ht="12" customHeight="1" thickBot="1">
      <c r="A49" s="25" t="s">
        <v>12</v>
      </c>
      <c r="B49" s="19" t="s">
        <v>186</v>
      </c>
      <c r="C49" s="168">
        <f>SUM(C50:C54)</f>
        <v>0</v>
      </c>
      <c r="D49" s="256">
        <f>SUM(D50:D54)</f>
        <v>14500</v>
      </c>
      <c r="E49" s="103">
        <f>SUM(E50:E54)</f>
        <v>14500</v>
      </c>
    </row>
    <row r="50" spans="1:5" s="56" customFormat="1" ht="12" customHeight="1">
      <c r="A50" s="199" t="s">
        <v>61</v>
      </c>
      <c r="B50" s="182" t="s">
        <v>190</v>
      </c>
      <c r="C50" s="224"/>
      <c r="D50" s="295"/>
      <c r="E50" s="310">
        <f t="shared" si="2"/>
        <v>0</v>
      </c>
    </row>
    <row r="51" spans="1:5" s="56" customFormat="1" ht="12" customHeight="1">
      <c r="A51" s="200" t="s">
        <v>62</v>
      </c>
      <c r="B51" s="183" t="s">
        <v>191</v>
      </c>
      <c r="C51" s="172"/>
      <c r="D51" s="293">
        <v>14500</v>
      </c>
      <c r="E51" s="308">
        <f t="shared" si="2"/>
        <v>14500</v>
      </c>
    </row>
    <row r="52" spans="1:5" s="56" customFormat="1" ht="12" customHeight="1">
      <c r="A52" s="200" t="s">
        <v>187</v>
      </c>
      <c r="B52" s="183" t="s">
        <v>192</v>
      </c>
      <c r="C52" s="172"/>
      <c r="D52" s="293"/>
      <c r="E52" s="308">
        <f t="shared" si="2"/>
        <v>0</v>
      </c>
    </row>
    <row r="53" spans="1:5" s="56" customFormat="1" ht="12" customHeight="1">
      <c r="A53" s="200" t="s">
        <v>188</v>
      </c>
      <c r="B53" s="183" t="s">
        <v>193</v>
      </c>
      <c r="C53" s="172"/>
      <c r="D53" s="293"/>
      <c r="E53" s="308">
        <f t="shared" si="2"/>
        <v>0</v>
      </c>
    </row>
    <row r="54" spans="1:5" s="56" customFormat="1" ht="12" customHeight="1" thickBot="1">
      <c r="A54" s="201" t="s">
        <v>189</v>
      </c>
      <c r="B54" s="184" t="s">
        <v>194</v>
      </c>
      <c r="C54" s="173"/>
      <c r="D54" s="294"/>
      <c r="E54" s="309">
        <f t="shared" si="2"/>
        <v>0</v>
      </c>
    </row>
    <row r="55" spans="1:5" s="56" customFormat="1" ht="12" customHeight="1" thickBot="1">
      <c r="A55" s="25" t="s">
        <v>107</v>
      </c>
      <c r="B55" s="19" t="s">
        <v>195</v>
      </c>
      <c r="C55" s="168">
        <f>SUM(C56:C58)</f>
        <v>0</v>
      </c>
      <c r="D55" s="256">
        <f>SUM(D56:D58)</f>
        <v>0</v>
      </c>
      <c r="E55" s="103">
        <f>SUM(E56:E58)</f>
        <v>0</v>
      </c>
    </row>
    <row r="56" spans="1:5" s="56" customFormat="1" ht="12" customHeight="1">
      <c r="A56" s="199" t="s">
        <v>63</v>
      </c>
      <c r="B56" s="182" t="s">
        <v>196</v>
      </c>
      <c r="C56" s="170"/>
      <c r="D56" s="257"/>
      <c r="E56" s="212">
        <f t="shared" si="2"/>
        <v>0</v>
      </c>
    </row>
    <row r="57" spans="1:5" s="56" customFormat="1" ht="12" customHeight="1">
      <c r="A57" s="200" t="s">
        <v>64</v>
      </c>
      <c r="B57" s="183" t="s">
        <v>327</v>
      </c>
      <c r="C57" s="169"/>
      <c r="D57" s="258"/>
      <c r="E57" s="306">
        <f t="shared" si="2"/>
        <v>0</v>
      </c>
    </row>
    <row r="58" spans="1:5" s="56" customFormat="1" ht="12" customHeight="1">
      <c r="A58" s="200" t="s">
        <v>199</v>
      </c>
      <c r="B58" s="183" t="s">
        <v>197</v>
      </c>
      <c r="C58" s="169"/>
      <c r="D58" s="258"/>
      <c r="E58" s="306">
        <f t="shared" si="2"/>
        <v>0</v>
      </c>
    </row>
    <row r="59" spans="1:5" s="56" customFormat="1" ht="12" customHeight="1" thickBot="1">
      <c r="A59" s="201" t="s">
        <v>200</v>
      </c>
      <c r="B59" s="184" t="s">
        <v>198</v>
      </c>
      <c r="C59" s="171"/>
      <c r="D59" s="259"/>
      <c r="E59" s="307">
        <f t="shared" si="2"/>
        <v>0</v>
      </c>
    </row>
    <row r="60" spans="1:5" s="56" customFormat="1" ht="12" customHeight="1" thickBot="1">
      <c r="A60" s="25" t="s">
        <v>14</v>
      </c>
      <c r="B60" s="104" t="s">
        <v>201</v>
      </c>
      <c r="C60" s="168">
        <f>SUM(C61:C63)</f>
        <v>17500</v>
      </c>
      <c r="D60" s="256">
        <f>SUM(D61:D63)</f>
        <v>0</v>
      </c>
      <c r="E60" s="103">
        <f>SUM(E61:E63)</f>
        <v>17500</v>
      </c>
    </row>
    <row r="61" spans="1:5" s="56" customFormat="1" ht="12" customHeight="1">
      <c r="A61" s="199" t="s">
        <v>108</v>
      </c>
      <c r="B61" s="182" t="s">
        <v>203</v>
      </c>
      <c r="C61" s="172"/>
      <c r="D61" s="293"/>
      <c r="E61" s="308">
        <f t="shared" si="2"/>
        <v>0</v>
      </c>
    </row>
    <row r="62" spans="1:5" s="56" customFormat="1" ht="12" customHeight="1">
      <c r="A62" s="200" t="s">
        <v>109</v>
      </c>
      <c r="B62" s="183" t="s">
        <v>328</v>
      </c>
      <c r="C62" s="172">
        <v>17500</v>
      </c>
      <c r="D62" s="293"/>
      <c r="E62" s="308">
        <f t="shared" si="2"/>
        <v>17500</v>
      </c>
    </row>
    <row r="63" spans="1:5" s="56" customFormat="1" ht="12" customHeight="1">
      <c r="A63" s="200" t="s">
        <v>132</v>
      </c>
      <c r="B63" s="183" t="s">
        <v>204</v>
      </c>
      <c r="C63" s="172"/>
      <c r="D63" s="293"/>
      <c r="E63" s="308">
        <f t="shared" si="2"/>
        <v>0</v>
      </c>
    </row>
    <row r="64" spans="1:5" s="56" customFormat="1" ht="12" customHeight="1" thickBot="1">
      <c r="A64" s="201" t="s">
        <v>202</v>
      </c>
      <c r="B64" s="184" t="s">
        <v>205</v>
      </c>
      <c r="C64" s="172"/>
      <c r="D64" s="293"/>
      <c r="E64" s="308">
        <f t="shared" si="2"/>
        <v>0</v>
      </c>
    </row>
    <row r="65" spans="1:5" s="56" customFormat="1" ht="12" customHeight="1" thickBot="1">
      <c r="A65" s="25" t="s">
        <v>15</v>
      </c>
      <c r="B65" s="19" t="s">
        <v>206</v>
      </c>
      <c r="C65" s="174">
        <f>+C8+C15+C22+C29+C37+C49+C55+C60</f>
        <v>509767</v>
      </c>
      <c r="D65" s="260">
        <f>+D8+D15+D22+D29+D37+D49+D55+D60</f>
        <v>47733</v>
      </c>
      <c r="E65" s="211">
        <f>+E8+E15+E22+E29+E37+E49+E55+E60</f>
        <v>557500</v>
      </c>
    </row>
    <row r="66" spans="1:5" s="56" customFormat="1" ht="12" customHeight="1" thickBot="1">
      <c r="A66" s="202" t="s">
        <v>297</v>
      </c>
      <c r="B66" s="104" t="s">
        <v>208</v>
      </c>
      <c r="C66" s="168">
        <f>SUM(C67:C69)</f>
        <v>0</v>
      </c>
      <c r="D66" s="256">
        <f>SUM(D67:D69)</f>
        <v>0</v>
      </c>
      <c r="E66" s="103">
        <f>SUM(E67:E69)</f>
        <v>0</v>
      </c>
    </row>
    <row r="67" spans="1:5" s="56" customFormat="1" ht="12" customHeight="1">
      <c r="A67" s="199" t="s">
        <v>239</v>
      </c>
      <c r="B67" s="182" t="s">
        <v>209</v>
      </c>
      <c r="C67" s="172"/>
      <c r="D67" s="293"/>
      <c r="E67" s="308">
        <f>C67+D67</f>
        <v>0</v>
      </c>
    </row>
    <row r="68" spans="1:5" s="56" customFormat="1" ht="12" customHeight="1">
      <c r="A68" s="200" t="s">
        <v>248</v>
      </c>
      <c r="B68" s="183" t="s">
        <v>210</v>
      </c>
      <c r="C68" s="172"/>
      <c r="D68" s="293"/>
      <c r="E68" s="308">
        <f>C68+D68</f>
        <v>0</v>
      </c>
    </row>
    <row r="69" spans="1:5" s="56" customFormat="1" ht="12" customHeight="1" thickBot="1">
      <c r="A69" s="201" t="s">
        <v>249</v>
      </c>
      <c r="B69" s="185" t="s">
        <v>211</v>
      </c>
      <c r="C69" s="172"/>
      <c r="D69" s="296"/>
      <c r="E69" s="308">
        <f>C69+D69</f>
        <v>0</v>
      </c>
    </row>
    <row r="70" spans="1:5" s="56" customFormat="1" ht="12" customHeight="1" thickBot="1">
      <c r="A70" s="202" t="s">
        <v>212</v>
      </c>
      <c r="B70" s="104" t="s">
        <v>213</v>
      </c>
      <c r="C70" s="168">
        <f>SUM(C71:C74)</f>
        <v>0</v>
      </c>
      <c r="D70" s="168">
        <f>SUM(D71:D74)</f>
        <v>0</v>
      </c>
      <c r="E70" s="103">
        <f>SUM(E71:E74)</f>
        <v>0</v>
      </c>
    </row>
    <row r="71" spans="1:5" s="56" customFormat="1" ht="12" customHeight="1">
      <c r="A71" s="199" t="s">
        <v>86</v>
      </c>
      <c r="B71" s="182" t="s">
        <v>214</v>
      </c>
      <c r="C71" s="172"/>
      <c r="D71" s="172"/>
      <c r="E71" s="308">
        <f>C71+D71</f>
        <v>0</v>
      </c>
    </row>
    <row r="72" spans="1:5" s="56" customFormat="1" ht="12" customHeight="1">
      <c r="A72" s="200" t="s">
        <v>87</v>
      </c>
      <c r="B72" s="183" t="s">
        <v>215</v>
      </c>
      <c r="C72" s="172"/>
      <c r="D72" s="172"/>
      <c r="E72" s="308">
        <f>C72+D72</f>
        <v>0</v>
      </c>
    </row>
    <row r="73" spans="1:5" s="56" customFormat="1" ht="12" customHeight="1">
      <c r="A73" s="200" t="s">
        <v>240</v>
      </c>
      <c r="B73" s="183" t="s">
        <v>216</v>
      </c>
      <c r="C73" s="172"/>
      <c r="D73" s="172"/>
      <c r="E73" s="308">
        <f>C73+D73</f>
        <v>0</v>
      </c>
    </row>
    <row r="74" spans="1:5" s="56" customFormat="1" ht="12" customHeight="1" thickBot="1">
      <c r="A74" s="201" t="s">
        <v>241</v>
      </c>
      <c r="B74" s="184" t="s">
        <v>217</v>
      </c>
      <c r="C74" s="172"/>
      <c r="D74" s="172"/>
      <c r="E74" s="308">
        <f>C74+D74</f>
        <v>0</v>
      </c>
    </row>
    <row r="75" spans="1:5" s="56" customFormat="1" ht="12" customHeight="1" thickBot="1">
      <c r="A75" s="202" t="s">
        <v>218</v>
      </c>
      <c r="B75" s="104" t="s">
        <v>219</v>
      </c>
      <c r="C75" s="168">
        <f>SUM(C76:C77)</f>
        <v>186406</v>
      </c>
      <c r="D75" s="168">
        <f>SUM(D76:D77)</f>
        <v>16638</v>
      </c>
      <c r="E75" s="103">
        <f>SUM(E76:E77)</f>
        <v>203044</v>
      </c>
    </row>
    <row r="76" spans="1:5" s="56" customFormat="1" ht="12" customHeight="1">
      <c r="A76" s="199" t="s">
        <v>242</v>
      </c>
      <c r="B76" s="182" t="s">
        <v>220</v>
      </c>
      <c r="C76" s="172">
        <v>186406</v>
      </c>
      <c r="D76" s="172">
        <v>16638</v>
      </c>
      <c r="E76" s="308">
        <f>C76+D76</f>
        <v>203044</v>
      </c>
    </row>
    <row r="77" spans="1:5" s="56" customFormat="1" ht="12" customHeight="1" thickBot="1">
      <c r="A77" s="201" t="s">
        <v>243</v>
      </c>
      <c r="B77" s="184" t="s">
        <v>221</v>
      </c>
      <c r="C77" s="172"/>
      <c r="D77" s="172"/>
      <c r="E77" s="308">
        <f>C77+D77</f>
        <v>0</v>
      </c>
    </row>
    <row r="78" spans="1:5" s="55" customFormat="1" ht="12" customHeight="1" thickBot="1">
      <c r="A78" s="202" t="s">
        <v>222</v>
      </c>
      <c r="B78" s="104" t="s">
        <v>223</v>
      </c>
      <c r="C78" s="168">
        <f>SUM(C79:C81)</f>
        <v>0</v>
      </c>
      <c r="D78" s="168">
        <f>SUM(D79:D81)</f>
        <v>0</v>
      </c>
      <c r="E78" s="103">
        <f>SUM(E79:E81)</f>
        <v>0</v>
      </c>
    </row>
    <row r="79" spans="1:5" s="56" customFormat="1" ht="12" customHeight="1">
      <c r="A79" s="199" t="s">
        <v>244</v>
      </c>
      <c r="B79" s="182" t="s">
        <v>224</v>
      </c>
      <c r="C79" s="172"/>
      <c r="D79" s="172"/>
      <c r="E79" s="308">
        <f>C79+D79</f>
        <v>0</v>
      </c>
    </row>
    <row r="80" spans="1:5" s="56" customFormat="1" ht="12" customHeight="1">
      <c r="A80" s="200" t="s">
        <v>245</v>
      </c>
      <c r="B80" s="183" t="s">
        <v>225</v>
      </c>
      <c r="C80" s="172"/>
      <c r="D80" s="172"/>
      <c r="E80" s="308">
        <f>C80+D80</f>
        <v>0</v>
      </c>
    </row>
    <row r="81" spans="1:5" s="56" customFormat="1" ht="12" customHeight="1" thickBot="1">
      <c r="A81" s="201" t="s">
        <v>246</v>
      </c>
      <c r="B81" s="184" t="s">
        <v>226</v>
      </c>
      <c r="C81" s="172"/>
      <c r="D81" s="172"/>
      <c r="E81" s="308">
        <f>C81+D81</f>
        <v>0</v>
      </c>
    </row>
    <row r="82" spans="1:5" s="56" customFormat="1" ht="12" customHeight="1" thickBot="1">
      <c r="A82" s="202" t="s">
        <v>227</v>
      </c>
      <c r="B82" s="104" t="s">
        <v>247</v>
      </c>
      <c r="C82" s="168">
        <f>SUM(C83:C86)</f>
        <v>0</v>
      </c>
      <c r="D82" s="168">
        <f>SUM(D83:D86)</f>
        <v>0</v>
      </c>
      <c r="E82" s="103">
        <f>SUM(E83:E86)</f>
        <v>0</v>
      </c>
    </row>
    <row r="83" spans="1:5" s="56" customFormat="1" ht="12" customHeight="1">
      <c r="A83" s="203" t="s">
        <v>228</v>
      </c>
      <c r="B83" s="182" t="s">
        <v>229</v>
      </c>
      <c r="C83" s="172"/>
      <c r="D83" s="172"/>
      <c r="E83" s="308">
        <f t="shared" ref="E83:E88" si="3">C83+D83</f>
        <v>0</v>
      </c>
    </row>
    <row r="84" spans="1:5" s="56" customFormat="1" ht="12" customHeight="1">
      <c r="A84" s="204" t="s">
        <v>230</v>
      </c>
      <c r="B84" s="183" t="s">
        <v>231</v>
      </c>
      <c r="C84" s="172"/>
      <c r="D84" s="172"/>
      <c r="E84" s="308">
        <f t="shared" si="3"/>
        <v>0</v>
      </c>
    </row>
    <row r="85" spans="1:5" s="56" customFormat="1" ht="12" customHeight="1">
      <c r="A85" s="204" t="s">
        <v>232</v>
      </c>
      <c r="B85" s="183" t="s">
        <v>233</v>
      </c>
      <c r="C85" s="172"/>
      <c r="D85" s="172"/>
      <c r="E85" s="308">
        <f t="shared" si="3"/>
        <v>0</v>
      </c>
    </row>
    <row r="86" spans="1:5" s="55" customFormat="1" ht="12" customHeight="1" thickBot="1">
      <c r="A86" s="205" t="s">
        <v>234</v>
      </c>
      <c r="B86" s="184" t="s">
        <v>235</v>
      </c>
      <c r="C86" s="172"/>
      <c r="D86" s="172"/>
      <c r="E86" s="308">
        <f t="shared" si="3"/>
        <v>0</v>
      </c>
    </row>
    <row r="87" spans="1:5" s="55" customFormat="1" ht="12" customHeight="1" thickBot="1">
      <c r="A87" s="202" t="s">
        <v>236</v>
      </c>
      <c r="B87" s="104" t="s">
        <v>374</v>
      </c>
      <c r="C87" s="227"/>
      <c r="D87" s="227"/>
      <c r="E87" s="103">
        <f t="shared" si="3"/>
        <v>0</v>
      </c>
    </row>
    <row r="88" spans="1:5" s="55" customFormat="1" ht="12" customHeight="1" thickBot="1">
      <c r="A88" s="202" t="s">
        <v>395</v>
      </c>
      <c r="B88" s="104" t="s">
        <v>237</v>
      </c>
      <c r="C88" s="227"/>
      <c r="D88" s="227"/>
      <c r="E88" s="103">
        <f t="shared" si="3"/>
        <v>0</v>
      </c>
    </row>
    <row r="89" spans="1:5" s="55" customFormat="1" ht="12" customHeight="1" thickBot="1">
      <c r="A89" s="202" t="s">
        <v>396</v>
      </c>
      <c r="B89" s="189" t="s">
        <v>377</v>
      </c>
      <c r="C89" s="174">
        <f>+C66+C70+C75+C78+C82+C88+C87</f>
        <v>186406</v>
      </c>
      <c r="D89" s="174">
        <f>+D66+D70+D75+D78+D82+D88+D87</f>
        <v>16638</v>
      </c>
      <c r="E89" s="211">
        <f>+E66+E70+E75+E78+E82+E88+E87</f>
        <v>203044</v>
      </c>
    </row>
    <row r="90" spans="1:5" s="55" customFormat="1" ht="12" customHeight="1" thickBot="1">
      <c r="A90" s="206" t="s">
        <v>397</v>
      </c>
      <c r="B90" s="190" t="s">
        <v>398</v>
      </c>
      <c r="C90" s="174">
        <f>+C65+C89</f>
        <v>696173</v>
      </c>
      <c r="D90" s="174">
        <f>+D65+D89</f>
        <v>64371</v>
      </c>
      <c r="E90" s="211">
        <f>+E65+E89</f>
        <v>760544</v>
      </c>
    </row>
    <row r="91" spans="1:5" s="56" customFormat="1" ht="15" customHeight="1" thickBot="1">
      <c r="A91" s="93"/>
      <c r="B91" s="94"/>
      <c r="C91" s="150"/>
    </row>
    <row r="92" spans="1:5" s="50" customFormat="1" ht="16.5" customHeight="1" thickBot="1">
      <c r="A92" s="360" t="s">
        <v>41</v>
      </c>
      <c r="B92" s="361"/>
      <c r="C92" s="361"/>
      <c r="D92" s="361"/>
      <c r="E92" s="362"/>
    </row>
    <row r="93" spans="1:5" s="57" customFormat="1" ht="12" customHeight="1" thickBot="1">
      <c r="A93" s="176" t="s">
        <v>7</v>
      </c>
      <c r="B93" s="24" t="s">
        <v>402</v>
      </c>
      <c r="C93" s="167">
        <f>+C94+C95+C96+C97+C98+C111</f>
        <v>422185</v>
      </c>
      <c r="D93" s="167">
        <f>+D94+D95+D96+D97+D98+D111</f>
        <v>53343</v>
      </c>
      <c r="E93" s="241">
        <f>+E94+E95+E96+E97+E98+E111</f>
        <v>475528</v>
      </c>
    </row>
    <row r="94" spans="1:5" ht="12" customHeight="1">
      <c r="A94" s="207" t="s">
        <v>65</v>
      </c>
      <c r="B94" s="8" t="s">
        <v>36</v>
      </c>
      <c r="C94" s="245">
        <v>130883</v>
      </c>
      <c r="D94" s="245">
        <v>10162</v>
      </c>
      <c r="E94" s="311">
        <f t="shared" ref="E94:E113" si="4">C94+D94</f>
        <v>141045</v>
      </c>
    </row>
    <row r="95" spans="1:5" ht="12" customHeight="1">
      <c r="A95" s="200" t="s">
        <v>66</v>
      </c>
      <c r="B95" s="6" t="s">
        <v>110</v>
      </c>
      <c r="C95" s="169">
        <v>28077</v>
      </c>
      <c r="D95" s="169">
        <v>2690</v>
      </c>
      <c r="E95" s="306">
        <f t="shared" si="4"/>
        <v>30767</v>
      </c>
    </row>
    <row r="96" spans="1:5" ht="12" customHeight="1">
      <c r="A96" s="200" t="s">
        <v>67</v>
      </c>
      <c r="B96" s="6" t="s">
        <v>84</v>
      </c>
      <c r="C96" s="171">
        <v>184906</v>
      </c>
      <c r="D96" s="169">
        <v>2641</v>
      </c>
      <c r="E96" s="307">
        <f t="shared" si="4"/>
        <v>187547</v>
      </c>
    </row>
    <row r="97" spans="1:5" ht="12" customHeight="1">
      <c r="A97" s="200" t="s">
        <v>68</v>
      </c>
      <c r="B97" s="9" t="s">
        <v>111</v>
      </c>
      <c r="C97" s="171">
        <v>18950</v>
      </c>
      <c r="D97" s="259"/>
      <c r="E97" s="307">
        <f t="shared" si="4"/>
        <v>18950</v>
      </c>
    </row>
    <row r="98" spans="1:5" ht="12" customHeight="1">
      <c r="A98" s="200" t="s">
        <v>76</v>
      </c>
      <c r="B98" s="17" t="s">
        <v>112</v>
      </c>
      <c r="C98" s="171">
        <v>20540</v>
      </c>
      <c r="D98" s="259">
        <v>18952</v>
      </c>
      <c r="E98" s="307">
        <f t="shared" si="4"/>
        <v>39492</v>
      </c>
    </row>
    <row r="99" spans="1:5" ht="12" customHeight="1">
      <c r="A99" s="200" t="s">
        <v>69</v>
      </c>
      <c r="B99" s="6" t="s">
        <v>399</v>
      </c>
      <c r="C99" s="171"/>
      <c r="D99" s="259"/>
      <c r="E99" s="307">
        <f t="shared" si="4"/>
        <v>0</v>
      </c>
    </row>
    <row r="100" spans="1:5" ht="12" customHeight="1">
      <c r="A100" s="200" t="s">
        <v>70</v>
      </c>
      <c r="B100" s="67" t="s">
        <v>340</v>
      </c>
      <c r="C100" s="171"/>
      <c r="D100" s="259"/>
      <c r="E100" s="307">
        <f t="shared" si="4"/>
        <v>0</v>
      </c>
    </row>
    <row r="101" spans="1:5" ht="12" customHeight="1">
      <c r="A101" s="200" t="s">
        <v>77</v>
      </c>
      <c r="B101" s="67" t="s">
        <v>339</v>
      </c>
      <c r="C101" s="171"/>
      <c r="D101" s="259"/>
      <c r="E101" s="307">
        <f t="shared" si="4"/>
        <v>0</v>
      </c>
    </row>
    <row r="102" spans="1:5" ht="12" customHeight="1">
      <c r="A102" s="200" t="s">
        <v>78</v>
      </c>
      <c r="B102" s="67" t="s">
        <v>253</v>
      </c>
      <c r="C102" s="171"/>
      <c r="D102" s="259"/>
      <c r="E102" s="307">
        <f t="shared" si="4"/>
        <v>0</v>
      </c>
    </row>
    <row r="103" spans="1:5" ht="12" customHeight="1">
      <c r="A103" s="200" t="s">
        <v>79</v>
      </c>
      <c r="B103" s="68" t="s">
        <v>254</v>
      </c>
      <c r="C103" s="171"/>
      <c r="D103" s="259"/>
      <c r="E103" s="307">
        <f t="shared" si="4"/>
        <v>0</v>
      </c>
    </row>
    <row r="104" spans="1:5" ht="12" customHeight="1">
      <c r="A104" s="200" t="s">
        <v>80</v>
      </c>
      <c r="B104" s="68" t="s">
        <v>255</v>
      </c>
      <c r="C104" s="171"/>
      <c r="D104" s="259"/>
      <c r="E104" s="307">
        <f t="shared" si="4"/>
        <v>0</v>
      </c>
    </row>
    <row r="105" spans="1:5" ht="12" customHeight="1">
      <c r="A105" s="200" t="s">
        <v>82</v>
      </c>
      <c r="B105" s="67" t="s">
        <v>256</v>
      </c>
      <c r="C105" s="171"/>
      <c r="D105" s="259"/>
      <c r="E105" s="307">
        <f t="shared" si="4"/>
        <v>0</v>
      </c>
    </row>
    <row r="106" spans="1:5" ht="12" customHeight="1">
      <c r="A106" s="200" t="s">
        <v>113</v>
      </c>
      <c r="B106" s="67" t="s">
        <v>257</v>
      </c>
      <c r="C106" s="171"/>
      <c r="D106" s="259"/>
      <c r="E106" s="307">
        <f t="shared" si="4"/>
        <v>0</v>
      </c>
    </row>
    <row r="107" spans="1:5" ht="12" customHeight="1">
      <c r="A107" s="200" t="s">
        <v>251</v>
      </c>
      <c r="B107" s="68" t="s">
        <v>258</v>
      </c>
      <c r="C107" s="169"/>
      <c r="D107" s="259"/>
      <c r="E107" s="307">
        <f t="shared" si="4"/>
        <v>0</v>
      </c>
    </row>
    <row r="108" spans="1:5" ht="12" customHeight="1">
      <c r="A108" s="208" t="s">
        <v>252</v>
      </c>
      <c r="B108" s="69" t="s">
        <v>259</v>
      </c>
      <c r="C108" s="171"/>
      <c r="D108" s="259"/>
      <c r="E108" s="307">
        <f t="shared" si="4"/>
        <v>0</v>
      </c>
    </row>
    <row r="109" spans="1:5" ht="12" customHeight="1">
      <c r="A109" s="200" t="s">
        <v>337</v>
      </c>
      <c r="B109" s="69" t="s">
        <v>260</v>
      </c>
      <c r="C109" s="171"/>
      <c r="D109" s="259"/>
      <c r="E109" s="307">
        <f t="shared" si="4"/>
        <v>0</v>
      </c>
    </row>
    <row r="110" spans="1:5" ht="12" customHeight="1">
      <c r="A110" s="200" t="s">
        <v>338</v>
      </c>
      <c r="B110" s="68" t="s">
        <v>261</v>
      </c>
      <c r="C110" s="169">
        <v>20540</v>
      </c>
      <c r="D110" s="258">
        <v>18952</v>
      </c>
      <c r="E110" s="306">
        <f t="shared" si="4"/>
        <v>39492</v>
      </c>
    </row>
    <row r="111" spans="1:5" ht="12" customHeight="1">
      <c r="A111" s="200" t="s">
        <v>342</v>
      </c>
      <c r="B111" s="9" t="s">
        <v>37</v>
      </c>
      <c r="C111" s="169">
        <v>38829</v>
      </c>
      <c r="D111" s="258">
        <v>18898</v>
      </c>
      <c r="E111" s="306">
        <f t="shared" si="4"/>
        <v>57727</v>
      </c>
    </row>
    <row r="112" spans="1:5" ht="12" customHeight="1">
      <c r="A112" s="201" t="s">
        <v>343</v>
      </c>
      <c r="B112" s="6" t="s">
        <v>400</v>
      </c>
      <c r="C112" s="171">
        <v>38829</v>
      </c>
      <c r="D112" s="259">
        <v>18898</v>
      </c>
      <c r="E112" s="307">
        <f t="shared" si="4"/>
        <v>57727</v>
      </c>
    </row>
    <row r="113" spans="1:5" ht="12" customHeight="1" thickBot="1">
      <c r="A113" s="209" t="s">
        <v>344</v>
      </c>
      <c r="B113" s="70" t="s">
        <v>401</v>
      </c>
      <c r="C113" s="246"/>
      <c r="D113" s="298"/>
      <c r="E113" s="312">
        <f t="shared" si="4"/>
        <v>0</v>
      </c>
    </row>
    <row r="114" spans="1:5" ht="12" customHeight="1" thickBot="1">
      <c r="A114" s="25" t="s">
        <v>8</v>
      </c>
      <c r="B114" s="23" t="s">
        <v>262</v>
      </c>
      <c r="C114" s="168">
        <f>+C115+C117+C119</f>
        <v>56694</v>
      </c>
      <c r="D114" s="256">
        <f>+D115+D117+D119</f>
        <v>5708</v>
      </c>
      <c r="E114" s="103">
        <f>+E115+E117+E119</f>
        <v>62402</v>
      </c>
    </row>
    <row r="115" spans="1:5" ht="12" customHeight="1">
      <c r="A115" s="199" t="s">
        <v>71</v>
      </c>
      <c r="B115" s="6" t="s">
        <v>130</v>
      </c>
      <c r="C115" s="170">
        <v>41694</v>
      </c>
      <c r="D115" s="257">
        <v>5594</v>
      </c>
      <c r="E115" s="212">
        <f t="shared" ref="E115:E127" si="5">C115+D115</f>
        <v>47288</v>
      </c>
    </row>
    <row r="116" spans="1:5" ht="12" customHeight="1">
      <c r="A116" s="199" t="s">
        <v>72</v>
      </c>
      <c r="B116" s="10" t="s">
        <v>266</v>
      </c>
      <c r="C116" s="170"/>
      <c r="D116" s="257"/>
      <c r="E116" s="212">
        <f t="shared" si="5"/>
        <v>0</v>
      </c>
    </row>
    <row r="117" spans="1:5" ht="12" customHeight="1">
      <c r="A117" s="199" t="s">
        <v>73</v>
      </c>
      <c r="B117" s="10" t="s">
        <v>114</v>
      </c>
      <c r="C117" s="169">
        <v>9000</v>
      </c>
      <c r="D117" s="258">
        <v>114</v>
      </c>
      <c r="E117" s="306">
        <f t="shared" si="5"/>
        <v>9114</v>
      </c>
    </row>
    <row r="118" spans="1:5" ht="12" customHeight="1">
      <c r="A118" s="199" t="s">
        <v>74</v>
      </c>
      <c r="B118" s="10" t="s">
        <v>267</v>
      </c>
      <c r="C118" s="169"/>
      <c r="D118" s="258"/>
      <c r="E118" s="306">
        <f t="shared" si="5"/>
        <v>0</v>
      </c>
    </row>
    <row r="119" spans="1:5" ht="12" customHeight="1">
      <c r="A119" s="199" t="s">
        <v>75</v>
      </c>
      <c r="B119" s="106" t="s">
        <v>133</v>
      </c>
      <c r="C119" s="169">
        <v>6000</v>
      </c>
      <c r="D119" s="258"/>
      <c r="E119" s="306">
        <f t="shared" si="5"/>
        <v>6000</v>
      </c>
    </row>
    <row r="120" spans="1:5" ht="12" customHeight="1">
      <c r="A120" s="199" t="s">
        <v>81</v>
      </c>
      <c r="B120" s="105" t="s">
        <v>329</v>
      </c>
      <c r="C120" s="169"/>
      <c r="D120" s="258"/>
      <c r="E120" s="306">
        <f t="shared" si="5"/>
        <v>0</v>
      </c>
    </row>
    <row r="121" spans="1:5" ht="12" customHeight="1">
      <c r="A121" s="199" t="s">
        <v>83</v>
      </c>
      <c r="B121" s="178" t="s">
        <v>272</v>
      </c>
      <c r="C121" s="169"/>
      <c r="D121" s="258"/>
      <c r="E121" s="306">
        <f t="shared" si="5"/>
        <v>0</v>
      </c>
    </row>
    <row r="122" spans="1:5" ht="12" customHeight="1">
      <c r="A122" s="199" t="s">
        <v>115</v>
      </c>
      <c r="B122" s="68" t="s">
        <v>255</v>
      </c>
      <c r="C122" s="169"/>
      <c r="D122" s="258"/>
      <c r="E122" s="306">
        <f t="shared" si="5"/>
        <v>0</v>
      </c>
    </row>
    <row r="123" spans="1:5" ht="12" customHeight="1">
      <c r="A123" s="199" t="s">
        <v>116</v>
      </c>
      <c r="B123" s="68" t="s">
        <v>271</v>
      </c>
      <c r="C123" s="169"/>
      <c r="D123" s="258"/>
      <c r="E123" s="306">
        <f t="shared" si="5"/>
        <v>0</v>
      </c>
    </row>
    <row r="124" spans="1:5" ht="12" customHeight="1">
      <c r="A124" s="199" t="s">
        <v>117</v>
      </c>
      <c r="B124" s="68" t="s">
        <v>270</v>
      </c>
      <c r="C124" s="169"/>
      <c r="D124" s="258"/>
      <c r="E124" s="306">
        <f t="shared" si="5"/>
        <v>0</v>
      </c>
    </row>
    <row r="125" spans="1:5" ht="12" customHeight="1">
      <c r="A125" s="199" t="s">
        <v>263</v>
      </c>
      <c r="B125" s="68" t="s">
        <v>258</v>
      </c>
      <c r="C125" s="169"/>
      <c r="D125" s="258"/>
      <c r="E125" s="306">
        <f t="shared" si="5"/>
        <v>0</v>
      </c>
    </row>
    <row r="126" spans="1:5" ht="12" customHeight="1">
      <c r="A126" s="199" t="s">
        <v>264</v>
      </c>
      <c r="B126" s="68" t="s">
        <v>269</v>
      </c>
      <c r="C126" s="169"/>
      <c r="D126" s="258"/>
      <c r="E126" s="306">
        <f t="shared" si="5"/>
        <v>0</v>
      </c>
    </row>
    <row r="127" spans="1:5" ht="12" customHeight="1" thickBot="1">
      <c r="A127" s="208" t="s">
        <v>265</v>
      </c>
      <c r="B127" s="68" t="s">
        <v>268</v>
      </c>
      <c r="C127" s="171"/>
      <c r="D127" s="259"/>
      <c r="E127" s="307">
        <f t="shared" si="5"/>
        <v>0</v>
      </c>
    </row>
    <row r="128" spans="1:5" ht="12" customHeight="1" thickBot="1">
      <c r="A128" s="25" t="s">
        <v>9</v>
      </c>
      <c r="B128" s="61" t="s">
        <v>347</v>
      </c>
      <c r="C128" s="168">
        <f>+C93+C114</f>
        <v>478879</v>
      </c>
      <c r="D128" s="256">
        <f>+D93+D114</f>
        <v>59051</v>
      </c>
      <c r="E128" s="103">
        <f>+E93+E114</f>
        <v>537930</v>
      </c>
    </row>
    <row r="129" spans="1:11" ht="12" customHeight="1" thickBot="1">
      <c r="A129" s="25" t="s">
        <v>10</v>
      </c>
      <c r="B129" s="61" t="s">
        <v>348</v>
      </c>
      <c r="C129" s="168">
        <f>+C130+C131+C132</f>
        <v>0</v>
      </c>
      <c r="D129" s="256">
        <f>+D130+D131+D132</f>
        <v>0</v>
      </c>
      <c r="E129" s="103">
        <f>+E130+E131+E132</f>
        <v>0</v>
      </c>
    </row>
    <row r="130" spans="1:11" s="57" customFormat="1" ht="12" customHeight="1">
      <c r="A130" s="199" t="s">
        <v>167</v>
      </c>
      <c r="B130" s="7" t="s">
        <v>405</v>
      </c>
      <c r="C130" s="169"/>
      <c r="D130" s="258"/>
      <c r="E130" s="306">
        <f>C130+D130</f>
        <v>0</v>
      </c>
    </row>
    <row r="131" spans="1:11" ht="12" customHeight="1">
      <c r="A131" s="199" t="s">
        <v>168</v>
      </c>
      <c r="B131" s="7" t="s">
        <v>356</v>
      </c>
      <c r="C131" s="169"/>
      <c r="D131" s="258"/>
      <c r="E131" s="306">
        <f>C131+D131</f>
        <v>0</v>
      </c>
    </row>
    <row r="132" spans="1:11" ht="12" customHeight="1" thickBot="1">
      <c r="A132" s="208" t="s">
        <v>169</v>
      </c>
      <c r="B132" s="5" t="s">
        <v>404</v>
      </c>
      <c r="C132" s="169"/>
      <c r="D132" s="258"/>
      <c r="E132" s="306">
        <f>C132+D132</f>
        <v>0</v>
      </c>
    </row>
    <row r="133" spans="1:11" ht="12" customHeight="1" thickBot="1">
      <c r="A133" s="25" t="s">
        <v>11</v>
      </c>
      <c r="B133" s="61" t="s">
        <v>349</v>
      </c>
      <c r="C133" s="168">
        <f>+C134+C135+C136+C137+C138+C139</f>
        <v>0</v>
      </c>
      <c r="D133" s="256">
        <f>+D134+D135+D136+D137+D138+D139</f>
        <v>0</v>
      </c>
      <c r="E133" s="103">
        <f>+E134+E135+E136+E137+E138+E139</f>
        <v>0</v>
      </c>
    </row>
    <row r="134" spans="1:11" ht="12" customHeight="1">
      <c r="A134" s="199" t="s">
        <v>58</v>
      </c>
      <c r="B134" s="7" t="s">
        <v>358</v>
      </c>
      <c r="C134" s="169"/>
      <c r="D134" s="258"/>
      <c r="E134" s="306">
        <f t="shared" ref="E134:E139" si="6">C134+D134</f>
        <v>0</v>
      </c>
    </row>
    <row r="135" spans="1:11" ht="12" customHeight="1">
      <c r="A135" s="199" t="s">
        <v>59</v>
      </c>
      <c r="B135" s="7" t="s">
        <v>350</v>
      </c>
      <c r="C135" s="169"/>
      <c r="D135" s="258"/>
      <c r="E135" s="306">
        <f t="shared" si="6"/>
        <v>0</v>
      </c>
    </row>
    <row r="136" spans="1:11" ht="12" customHeight="1">
      <c r="A136" s="199" t="s">
        <v>60</v>
      </c>
      <c r="B136" s="7" t="s">
        <v>351</v>
      </c>
      <c r="C136" s="169"/>
      <c r="D136" s="258"/>
      <c r="E136" s="306">
        <f t="shared" si="6"/>
        <v>0</v>
      </c>
    </row>
    <row r="137" spans="1:11" ht="12" customHeight="1">
      <c r="A137" s="199" t="s">
        <v>102</v>
      </c>
      <c r="B137" s="7" t="s">
        <v>403</v>
      </c>
      <c r="C137" s="169"/>
      <c r="D137" s="258"/>
      <c r="E137" s="306">
        <f t="shared" si="6"/>
        <v>0</v>
      </c>
    </row>
    <row r="138" spans="1:11" ht="12" customHeight="1">
      <c r="A138" s="199" t="s">
        <v>103</v>
      </c>
      <c r="B138" s="7" t="s">
        <v>353</v>
      </c>
      <c r="C138" s="169"/>
      <c r="D138" s="258"/>
      <c r="E138" s="306">
        <f t="shared" si="6"/>
        <v>0</v>
      </c>
    </row>
    <row r="139" spans="1:11" s="57" customFormat="1" ht="12" customHeight="1" thickBot="1">
      <c r="A139" s="208" t="s">
        <v>104</v>
      </c>
      <c r="B139" s="5" t="s">
        <v>354</v>
      </c>
      <c r="C139" s="169"/>
      <c r="D139" s="258"/>
      <c r="E139" s="306">
        <f t="shared" si="6"/>
        <v>0</v>
      </c>
    </row>
    <row r="140" spans="1:11" ht="12" customHeight="1" thickBot="1">
      <c r="A140" s="25" t="s">
        <v>12</v>
      </c>
      <c r="B140" s="61" t="s">
        <v>419</v>
      </c>
      <c r="C140" s="174">
        <f>+C141+C142+C144+C145+C143</f>
        <v>217294</v>
      </c>
      <c r="D140" s="260">
        <f>+D141+D142+D144+D145+D143</f>
        <v>2667</v>
      </c>
      <c r="E140" s="211">
        <f>+E141+E142+E144+E145+E143</f>
        <v>219961</v>
      </c>
      <c r="K140" s="102"/>
    </row>
    <row r="141" spans="1:11">
      <c r="A141" s="199" t="s">
        <v>61</v>
      </c>
      <c r="B141" s="7" t="s">
        <v>273</v>
      </c>
      <c r="C141" s="169"/>
      <c r="D141" s="258"/>
      <c r="E141" s="306">
        <f>C141+D141</f>
        <v>0</v>
      </c>
    </row>
    <row r="142" spans="1:11" ht="12" customHeight="1">
      <c r="A142" s="199" t="s">
        <v>62</v>
      </c>
      <c r="B142" s="7" t="s">
        <v>274</v>
      </c>
      <c r="C142" s="169"/>
      <c r="D142" s="258">
        <v>2667</v>
      </c>
      <c r="E142" s="306">
        <f>C142+D142</f>
        <v>2667</v>
      </c>
    </row>
    <row r="143" spans="1:11" ht="12" customHeight="1">
      <c r="A143" s="199" t="s">
        <v>187</v>
      </c>
      <c r="B143" s="7" t="s">
        <v>418</v>
      </c>
      <c r="C143" s="169">
        <v>217294</v>
      </c>
      <c r="D143" s="258"/>
      <c r="E143" s="306">
        <f>C143+D143</f>
        <v>217294</v>
      </c>
    </row>
    <row r="144" spans="1:11" s="57" customFormat="1" ht="12" customHeight="1">
      <c r="A144" s="199" t="s">
        <v>188</v>
      </c>
      <c r="B144" s="7" t="s">
        <v>363</v>
      </c>
      <c r="C144" s="169"/>
      <c r="D144" s="258"/>
      <c r="E144" s="306">
        <f>C144+D144</f>
        <v>0</v>
      </c>
    </row>
    <row r="145" spans="1:5" s="57" customFormat="1" ht="12" customHeight="1" thickBot="1">
      <c r="A145" s="208" t="s">
        <v>189</v>
      </c>
      <c r="B145" s="5" t="s">
        <v>293</v>
      </c>
      <c r="C145" s="169"/>
      <c r="D145" s="258"/>
      <c r="E145" s="306">
        <f>C145+D145</f>
        <v>0</v>
      </c>
    </row>
    <row r="146" spans="1:5" s="57" customFormat="1" ht="12" customHeight="1" thickBot="1">
      <c r="A146" s="25" t="s">
        <v>13</v>
      </c>
      <c r="B146" s="61" t="s">
        <v>364</v>
      </c>
      <c r="C146" s="248">
        <f>+C147+C148+C149+C150+C151</f>
        <v>0</v>
      </c>
      <c r="D146" s="261">
        <f>+D147+D148+D149+D150+D151</f>
        <v>0</v>
      </c>
      <c r="E146" s="243">
        <f>+E147+E148+E149+E150+E151</f>
        <v>0</v>
      </c>
    </row>
    <row r="147" spans="1:5" s="57" customFormat="1" ht="12" customHeight="1">
      <c r="A147" s="199" t="s">
        <v>63</v>
      </c>
      <c r="B147" s="7" t="s">
        <v>359</v>
      </c>
      <c r="C147" s="169"/>
      <c r="D147" s="258"/>
      <c r="E147" s="306">
        <f t="shared" ref="E147:E153" si="7">C147+D147</f>
        <v>0</v>
      </c>
    </row>
    <row r="148" spans="1:5" s="57" customFormat="1" ht="12" customHeight="1">
      <c r="A148" s="199" t="s">
        <v>64</v>
      </c>
      <c r="B148" s="7" t="s">
        <v>366</v>
      </c>
      <c r="C148" s="169"/>
      <c r="D148" s="258"/>
      <c r="E148" s="306">
        <f t="shared" si="7"/>
        <v>0</v>
      </c>
    </row>
    <row r="149" spans="1:5" s="57" customFormat="1" ht="12" customHeight="1">
      <c r="A149" s="199" t="s">
        <v>199</v>
      </c>
      <c r="B149" s="7" t="s">
        <v>361</v>
      </c>
      <c r="C149" s="169"/>
      <c r="D149" s="258"/>
      <c r="E149" s="306">
        <f t="shared" si="7"/>
        <v>0</v>
      </c>
    </row>
    <row r="150" spans="1:5" s="57" customFormat="1" ht="12" customHeight="1">
      <c r="A150" s="199" t="s">
        <v>200</v>
      </c>
      <c r="B150" s="7" t="s">
        <v>406</v>
      </c>
      <c r="C150" s="169"/>
      <c r="D150" s="258"/>
      <c r="E150" s="306">
        <f t="shared" si="7"/>
        <v>0</v>
      </c>
    </row>
    <row r="151" spans="1:5" ht="12.75" customHeight="1" thickBot="1">
      <c r="A151" s="208" t="s">
        <v>365</v>
      </c>
      <c r="B151" s="5" t="s">
        <v>368</v>
      </c>
      <c r="C151" s="171"/>
      <c r="D151" s="259"/>
      <c r="E151" s="307">
        <f t="shared" si="7"/>
        <v>0</v>
      </c>
    </row>
    <row r="152" spans="1:5" ht="12.75" customHeight="1" thickBot="1">
      <c r="A152" s="240" t="s">
        <v>14</v>
      </c>
      <c r="B152" s="61" t="s">
        <v>369</v>
      </c>
      <c r="C152" s="249"/>
      <c r="D152" s="262"/>
      <c r="E152" s="243">
        <f t="shared" si="7"/>
        <v>0</v>
      </c>
    </row>
    <row r="153" spans="1:5" ht="12.75" customHeight="1" thickBot="1">
      <c r="A153" s="240" t="s">
        <v>15</v>
      </c>
      <c r="B153" s="61" t="s">
        <v>370</v>
      </c>
      <c r="C153" s="249"/>
      <c r="D153" s="262"/>
      <c r="E153" s="243">
        <f t="shared" si="7"/>
        <v>0</v>
      </c>
    </row>
    <row r="154" spans="1:5" ht="12" customHeight="1" thickBot="1">
      <c r="A154" s="25" t="s">
        <v>16</v>
      </c>
      <c r="B154" s="61" t="s">
        <v>372</v>
      </c>
      <c r="C154" s="250">
        <f>+C129+C133+C140+C146+C152+C153</f>
        <v>217294</v>
      </c>
      <c r="D154" s="263">
        <f>+D129+D133+D140+D146+D152+D153</f>
        <v>2667</v>
      </c>
      <c r="E154" s="244">
        <f>+E129+E133+E140+E146+E152+E153</f>
        <v>219961</v>
      </c>
    </row>
    <row r="155" spans="1:5" ht="15" customHeight="1" thickBot="1">
      <c r="A155" s="210" t="s">
        <v>17</v>
      </c>
      <c r="B155" s="155" t="s">
        <v>371</v>
      </c>
      <c r="C155" s="250">
        <f>+C128+C154</f>
        <v>696173</v>
      </c>
      <c r="D155" s="263">
        <f>+D128+D154</f>
        <v>61718</v>
      </c>
      <c r="E155" s="244">
        <f>+E128+E154</f>
        <v>757891</v>
      </c>
    </row>
    <row r="156" spans="1:5" ht="13.5" thickBot="1">
      <c r="A156" s="158"/>
      <c r="B156" s="159"/>
      <c r="C156" s="160"/>
      <c r="D156" s="160"/>
      <c r="E156" s="160"/>
    </row>
    <row r="157" spans="1:5" ht="15" customHeight="1" thickBot="1">
      <c r="A157" s="100" t="s">
        <v>407</v>
      </c>
      <c r="B157" s="101"/>
      <c r="C157" s="297">
        <v>18</v>
      </c>
      <c r="D157" s="297"/>
      <c r="E157" s="313">
        <f>C157+D157</f>
        <v>18</v>
      </c>
    </row>
    <row r="158" spans="1:5" ht="14.25" customHeight="1" thickBot="1">
      <c r="A158" s="100" t="s">
        <v>125</v>
      </c>
      <c r="B158" s="101"/>
      <c r="C158" s="297">
        <v>100</v>
      </c>
      <c r="D158" s="297"/>
      <c r="E158" s="313">
        <f>C158+D158</f>
        <v>100</v>
      </c>
    </row>
  </sheetData>
  <sheetProtection formatCells="0"/>
  <mergeCells count="4">
    <mergeCell ref="A7:E7"/>
    <mergeCell ref="B2:D2"/>
    <mergeCell ref="B3:D3"/>
    <mergeCell ref="A92:E9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139" zoomScale="130" zoomScaleNormal="130" zoomScaleSheetLayoutView="100" workbookViewId="0">
      <selection activeCell="H8" sqref="H8"/>
    </sheetView>
  </sheetViews>
  <sheetFormatPr defaultRowHeight="12.75"/>
  <cols>
    <col min="1" max="1" width="16.1640625" style="161" customWidth="1"/>
    <col min="2" max="2" width="62" style="162" customWidth="1"/>
    <col min="3" max="3" width="14.1640625" style="163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84"/>
      <c r="B1" s="86"/>
      <c r="E1" s="288" t="s">
        <v>481</v>
      </c>
    </row>
    <row r="2" spans="1:5" s="53" customFormat="1" ht="21" customHeight="1" thickBot="1">
      <c r="A2" s="289" t="s">
        <v>46</v>
      </c>
      <c r="B2" s="363" t="s">
        <v>127</v>
      </c>
      <c r="C2" s="363"/>
      <c r="D2" s="363"/>
      <c r="E2" s="290" t="s">
        <v>38</v>
      </c>
    </row>
    <row r="3" spans="1:5" s="53" customFormat="1" ht="24.75" thickBot="1">
      <c r="A3" s="289" t="s">
        <v>123</v>
      </c>
      <c r="B3" s="363" t="s">
        <v>320</v>
      </c>
      <c r="C3" s="363"/>
      <c r="D3" s="363"/>
      <c r="E3" s="291" t="s">
        <v>43</v>
      </c>
    </row>
    <row r="4" spans="1:5" s="54" customFormat="1" ht="15.95" customHeight="1" thickBot="1">
      <c r="A4" s="87"/>
      <c r="B4" s="87"/>
      <c r="C4" s="88"/>
      <c r="E4" s="88" t="s">
        <v>39</v>
      </c>
    </row>
    <row r="5" spans="1:5" ht="36.75" thickBot="1">
      <c r="A5" s="175" t="s">
        <v>124</v>
      </c>
      <c r="B5" s="89" t="s">
        <v>501</v>
      </c>
      <c r="C5" s="330" t="s">
        <v>420</v>
      </c>
      <c r="D5" s="330" t="s">
        <v>527</v>
      </c>
      <c r="E5" s="331" t="str">
        <f>+CONCATENATE(LEFT(ÖSSZEFÜGGÉSEK!A7,4),"……….",CHAR(10),"Módosítás utáni")</f>
        <v>……….
Módosítás utáni</v>
      </c>
    </row>
    <row r="6" spans="1:5" s="50" customFormat="1" ht="12.95" customHeight="1" thickBot="1">
      <c r="A6" s="78" t="s">
        <v>386</v>
      </c>
      <c r="B6" s="79" t="s">
        <v>387</v>
      </c>
      <c r="C6" s="79" t="s">
        <v>388</v>
      </c>
      <c r="D6" s="292" t="s">
        <v>390</v>
      </c>
      <c r="E6" s="341" t="s">
        <v>493</v>
      </c>
    </row>
    <row r="7" spans="1:5" s="50" customFormat="1" ht="15.95" customHeight="1" thickBot="1">
      <c r="A7" s="360" t="s">
        <v>40</v>
      </c>
      <c r="B7" s="361"/>
      <c r="C7" s="361"/>
      <c r="D7" s="361"/>
      <c r="E7" s="362"/>
    </row>
    <row r="8" spans="1:5" s="50" customFormat="1" ht="12" customHeight="1" thickBot="1">
      <c r="A8" s="25" t="s">
        <v>7</v>
      </c>
      <c r="B8" s="19" t="s">
        <v>152</v>
      </c>
      <c r="C8" s="168">
        <f>+C9+C10+C11+C12+C13+C14</f>
        <v>91917</v>
      </c>
      <c r="D8" s="256">
        <f>+D9+D10+D11+D12+D13+D14</f>
        <v>30773</v>
      </c>
      <c r="E8" s="103">
        <f>+E9+E10+E11+E12+E13+E14</f>
        <v>122690</v>
      </c>
    </row>
    <row r="9" spans="1:5" s="55" customFormat="1" ht="12" customHeight="1">
      <c r="A9" s="199" t="s">
        <v>65</v>
      </c>
      <c r="B9" s="182" t="s">
        <v>153</v>
      </c>
      <c r="C9" s="170">
        <v>3204</v>
      </c>
      <c r="D9" s="257">
        <v>18599</v>
      </c>
      <c r="E9" s="212">
        <f t="shared" ref="E9:E14" si="0">C9+D9</f>
        <v>21803</v>
      </c>
    </row>
    <row r="10" spans="1:5" s="56" customFormat="1" ht="12" customHeight="1">
      <c r="A10" s="200" t="s">
        <v>66</v>
      </c>
      <c r="B10" s="183" t="s">
        <v>154</v>
      </c>
      <c r="C10" s="169">
        <v>63384</v>
      </c>
      <c r="D10" s="258"/>
      <c r="E10" s="306">
        <f t="shared" si="0"/>
        <v>63384</v>
      </c>
    </row>
    <row r="11" spans="1:5" s="56" customFormat="1" ht="12" customHeight="1">
      <c r="A11" s="200" t="s">
        <v>67</v>
      </c>
      <c r="B11" s="183" t="s">
        <v>155</v>
      </c>
      <c r="C11" s="169">
        <v>22049</v>
      </c>
      <c r="D11" s="258">
        <v>232</v>
      </c>
      <c r="E11" s="306">
        <f t="shared" si="0"/>
        <v>22281</v>
      </c>
    </row>
    <row r="12" spans="1:5" s="56" customFormat="1" ht="12" customHeight="1">
      <c r="A12" s="200" t="s">
        <v>68</v>
      </c>
      <c r="B12" s="183" t="s">
        <v>156</v>
      </c>
      <c r="C12" s="169">
        <v>3280</v>
      </c>
      <c r="D12" s="258"/>
      <c r="E12" s="306">
        <f t="shared" si="0"/>
        <v>3280</v>
      </c>
    </row>
    <row r="13" spans="1:5" s="56" customFormat="1" ht="12" customHeight="1">
      <c r="A13" s="200" t="s">
        <v>85</v>
      </c>
      <c r="B13" s="183" t="s">
        <v>394</v>
      </c>
      <c r="C13" s="169"/>
      <c r="D13" s="258">
        <v>11942</v>
      </c>
      <c r="E13" s="306">
        <f t="shared" si="0"/>
        <v>11942</v>
      </c>
    </row>
    <row r="14" spans="1:5" s="55" customFormat="1" ht="12" customHeight="1" thickBot="1">
      <c r="A14" s="201" t="s">
        <v>69</v>
      </c>
      <c r="B14" s="184" t="s">
        <v>332</v>
      </c>
      <c r="C14" s="169"/>
      <c r="D14" s="258"/>
      <c r="E14" s="306">
        <f t="shared" si="0"/>
        <v>0</v>
      </c>
    </row>
    <row r="15" spans="1:5" s="55" customFormat="1" ht="12" customHeight="1" thickBot="1">
      <c r="A15" s="25" t="s">
        <v>8</v>
      </c>
      <c r="B15" s="104" t="s">
        <v>157</v>
      </c>
      <c r="C15" s="168">
        <f>+C16+C17+C18+C19+C20</f>
        <v>79100</v>
      </c>
      <c r="D15" s="256">
        <f>+D16+D17+D18+D19+D20</f>
        <v>0</v>
      </c>
      <c r="E15" s="103">
        <f>+E16+E17+E18+E19+E20</f>
        <v>79100</v>
      </c>
    </row>
    <row r="16" spans="1:5" s="55" customFormat="1" ht="12" customHeight="1">
      <c r="A16" s="199" t="s">
        <v>71</v>
      </c>
      <c r="B16" s="182" t="s">
        <v>158</v>
      </c>
      <c r="C16" s="170"/>
      <c r="D16" s="257"/>
      <c r="E16" s="212">
        <f t="shared" ref="E16:E21" si="1">C16+D16</f>
        <v>0</v>
      </c>
    </row>
    <row r="17" spans="1:5" s="55" customFormat="1" ht="12" customHeight="1">
      <c r="A17" s="200" t="s">
        <v>72</v>
      </c>
      <c r="B17" s="183" t="s">
        <v>159</v>
      </c>
      <c r="C17" s="169"/>
      <c r="D17" s="258"/>
      <c r="E17" s="306">
        <f t="shared" si="1"/>
        <v>0</v>
      </c>
    </row>
    <row r="18" spans="1:5" s="55" customFormat="1" ht="12" customHeight="1">
      <c r="A18" s="200" t="s">
        <v>73</v>
      </c>
      <c r="B18" s="183" t="s">
        <v>323</v>
      </c>
      <c r="C18" s="169"/>
      <c r="D18" s="258"/>
      <c r="E18" s="306">
        <f t="shared" si="1"/>
        <v>0</v>
      </c>
    </row>
    <row r="19" spans="1:5" s="55" customFormat="1" ht="12" customHeight="1">
      <c r="A19" s="200" t="s">
        <v>74</v>
      </c>
      <c r="B19" s="183" t="s">
        <v>324</v>
      </c>
      <c r="C19" s="169"/>
      <c r="D19" s="258"/>
      <c r="E19" s="306">
        <f t="shared" si="1"/>
        <v>0</v>
      </c>
    </row>
    <row r="20" spans="1:5" s="55" customFormat="1" ht="12" customHeight="1">
      <c r="A20" s="200" t="s">
        <v>75</v>
      </c>
      <c r="B20" s="183" t="s">
        <v>160</v>
      </c>
      <c r="C20" s="169">
        <v>79100</v>
      </c>
      <c r="D20" s="258"/>
      <c r="E20" s="306">
        <f t="shared" si="1"/>
        <v>79100</v>
      </c>
    </row>
    <row r="21" spans="1:5" s="56" customFormat="1" ht="12" customHeight="1" thickBot="1">
      <c r="A21" s="201" t="s">
        <v>81</v>
      </c>
      <c r="B21" s="184" t="s">
        <v>161</v>
      </c>
      <c r="C21" s="171"/>
      <c r="D21" s="259"/>
      <c r="E21" s="307">
        <f t="shared" si="1"/>
        <v>0</v>
      </c>
    </row>
    <row r="22" spans="1:5" s="56" customFormat="1" ht="12" customHeight="1" thickBot="1">
      <c r="A22" s="25" t="s">
        <v>9</v>
      </c>
      <c r="B22" s="19" t="s">
        <v>162</v>
      </c>
      <c r="C22" s="168">
        <f>+C23+C24+C25+C26+C27</f>
        <v>0</v>
      </c>
      <c r="D22" s="256">
        <f>+D23+D24+D25+D26+D27</f>
        <v>0</v>
      </c>
      <c r="E22" s="103">
        <f>+E23+E24+E25+E26+E27</f>
        <v>0</v>
      </c>
    </row>
    <row r="23" spans="1:5" s="56" customFormat="1" ht="12" customHeight="1">
      <c r="A23" s="199" t="s">
        <v>54</v>
      </c>
      <c r="B23" s="182" t="s">
        <v>163</v>
      </c>
      <c r="C23" s="170"/>
      <c r="D23" s="257"/>
      <c r="E23" s="212">
        <f t="shared" ref="E23:E64" si="2">C23+D23</f>
        <v>0</v>
      </c>
    </row>
    <row r="24" spans="1:5" s="55" customFormat="1" ht="12" customHeight="1">
      <c r="A24" s="200" t="s">
        <v>55</v>
      </c>
      <c r="B24" s="183" t="s">
        <v>164</v>
      </c>
      <c r="C24" s="169"/>
      <c r="D24" s="258"/>
      <c r="E24" s="306">
        <f t="shared" si="2"/>
        <v>0</v>
      </c>
    </row>
    <row r="25" spans="1:5" s="56" customFormat="1" ht="12" customHeight="1">
      <c r="A25" s="200" t="s">
        <v>56</v>
      </c>
      <c r="B25" s="183" t="s">
        <v>325</v>
      </c>
      <c r="C25" s="169"/>
      <c r="D25" s="258"/>
      <c r="E25" s="306">
        <f t="shared" si="2"/>
        <v>0</v>
      </c>
    </row>
    <row r="26" spans="1:5" s="56" customFormat="1" ht="12" customHeight="1">
      <c r="A26" s="200" t="s">
        <v>57</v>
      </c>
      <c r="B26" s="183" t="s">
        <v>326</v>
      </c>
      <c r="C26" s="169"/>
      <c r="D26" s="258"/>
      <c r="E26" s="306">
        <f t="shared" si="2"/>
        <v>0</v>
      </c>
    </row>
    <row r="27" spans="1:5" s="56" customFormat="1" ht="12" customHeight="1">
      <c r="A27" s="200" t="s">
        <v>98</v>
      </c>
      <c r="B27" s="183" t="s">
        <v>165</v>
      </c>
      <c r="C27" s="169"/>
      <c r="D27" s="258"/>
      <c r="E27" s="306">
        <f t="shared" si="2"/>
        <v>0</v>
      </c>
    </row>
    <row r="28" spans="1:5" s="56" customFormat="1" ht="12" customHeight="1" thickBot="1">
      <c r="A28" s="201" t="s">
        <v>99</v>
      </c>
      <c r="B28" s="184" t="s">
        <v>166</v>
      </c>
      <c r="C28" s="171"/>
      <c r="D28" s="259"/>
      <c r="E28" s="307">
        <f t="shared" si="2"/>
        <v>0</v>
      </c>
    </row>
    <row r="29" spans="1:5" s="56" customFormat="1" ht="12" customHeight="1" thickBot="1">
      <c r="A29" s="25" t="s">
        <v>100</v>
      </c>
      <c r="B29" s="19" t="s">
        <v>475</v>
      </c>
      <c r="C29" s="174">
        <f>+C30+C31+C32+C33+C34+C35+C36</f>
        <v>99985</v>
      </c>
      <c r="D29" s="174">
        <f>+D30+D31+D32+D33+D34+D35+D36</f>
        <v>0</v>
      </c>
      <c r="E29" s="211">
        <f>+E30+E31+E32+E33+E34+E35+E36</f>
        <v>99985</v>
      </c>
    </row>
    <row r="30" spans="1:5" s="56" customFormat="1" ht="12" customHeight="1">
      <c r="A30" s="199" t="s">
        <v>167</v>
      </c>
      <c r="B30" s="182" t="s">
        <v>468</v>
      </c>
      <c r="C30" s="170">
        <v>15000</v>
      </c>
      <c r="D30" s="170"/>
      <c r="E30" s="212">
        <f t="shared" si="2"/>
        <v>15000</v>
      </c>
    </row>
    <row r="31" spans="1:5" s="56" customFormat="1" ht="12" customHeight="1">
      <c r="A31" s="200" t="s">
        <v>168</v>
      </c>
      <c r="B31" s="183" t="s">
        <v>469</v>
      </c>
      <c r="C31" s="169"/>
      <c r="D31" s="169"/>
      <c r="E31" s="306">
        <f t="shared" si="2"/>
        <v>0</v>
      </c>
    </row>
    <row r="32" spans="1:5" s="56" customFormat="1" ht="12" customHeight="1">
      <c r="A32" s="200" t="s">
        <v>169</v>
      </c>
      <c r="B32" s="183" t="s">
        <v>470</v>
      </c>
      <c r="C32" s="169">
        <v>84985</v>
      </c>
      <c r="D32" s="169"/>
      <c r="E32" s="306">
        <f t="shared" si="2"/>
        <v>84985</v>
      </c>
    </row>
    <row r="33" spans="1:5" s="56" customFormat="1" ht="12" customHeight="1">
      <c r="A33" s="200" t="s">
        <v>170</v>
      </c>
      <c r="B33" s="183" t="s">
        <v>471</v>
      </c>
      <c r="C33" s="169"/>
      <c r="D33" s="169"/>
      <c r="E33" s="306">
        <f t="shared" si="2"/>
        <v>0</v>
      </c>
    </row>
    <row r="34" spans="1:5" s="56" customFormat="1" ht="12" customHeight="1">
      <c r="A34" s="200" t="s">
        <v>472</v>
      </c>
      <c r="B34" s="183" t="s">
        <v>171</v>
      </c>
      <c r="C34" s="169"/>
      <c r="D34" s="169"/>
      <c r="E34" s="306">
        <f t="shared" si="2"/>
        <v>0</v>
      </c>
    </row>
    <row r="35" spans="1:5" s="56" customFormat="1" ht="12" customHeight="1">
      <c r="A35" s="200" t="s">
        <v>473</v>
      </c>
      <c r="B35" s="183" t="s">
        <v>172</v>
      </c>
      <c r="C35" s="169"/>
      <c r="D35" s="169"/>
      <c r="E35" s="306">
        <f t="shared" si="2"/>
        <v>0</v>
      </c>
    </row>
    <row r="36" spans="1:5" s="56" customFormat="1" ht="12" customHeight="1" thickBot="1">
      <c r="A36" s="201" t="s">
        <v>474</v>
      </c>
      <c r="B36" s="184" t="s">
        <v>173</v>
      </c>
      <c r="C36" s="171"/>
      <c r="D36" s="171"/>
      <c r="E36" s="307">
        <f t="shared" si="2"/>
        <v>0</v>
      </c>
    </row>
    <row r="37" spans="1:5" s="56" customFormat="1" ht="12" customHeight="1" thickBot="1">
      <c r="A37" s="25" t="s">
        <v>11</v>
      </c>
      <c r="B37" s="19" t="s">
        <v>333</v>
      </c>
      <c r="C37" s="168">
        <f>SUM(C38:C48)</f>
        <v>0</v>
      </c>
      <c r="D37" s="256">
        <f>SUM(D38:D48)</f>
        <v>0</v>
      </c>
      <c r="E37" s="103">
        <f>SUM(E38:E48)</f>
        <v>0</v>
      </c>
    </row>
    <row r="38" spans="1:5" s="56" customFormat="1" ht="12" customHeight="1">
      <c r="A38" s="199" t="s">
        <v>58</v>
      </c>
      <c r="B38" s="182" t="s">
        <v>176</v>
      </c>
      <c r="C38" s="170"/>
      <c r="D38" s="257"/>
      <c r="E38" s="212">
        <f t="shared" si="2"/>
        <v>0</v>
      </c>
    </row>
    <row r="39" spans="1:5" s="56" customFormat="1" ht="12" customHeight="1">
      <c r="A39" s="200" t="s">
        <v>59</v>
      </c>
      <c r="B39" s="183" t="s">
        <v>177</v>
      </c>
      <c r="C39" s="169"/>
      <c r="D39" s="258"/>
      <c r="E39" s="306">
        <f t="shared" si="2"/>
        <v>0</v>
      </c>
    </row>
    <row r="40" spans="1:5" s="56" customFormat="1" ht="12" customHeight="1">
      <c r="A40" s="200" t="s">
        <v>60</v>
      </c>
      <c r="B40" s="183" t="s">
        <v>178</v>
      </c>
      <c r="C40" s="169"/>
      <c r="D40" s="258"/>
      <c r="E40" s="306">
        <f t="shared" si="2"/>
        <v>0</v>
      </c>
    </row>
    <row r="41" spans="1:5" s="56" customFormat="1" ht="12" customHeight="1">
      <c r="A41" s="200" t="s">
        <v>102</v>
      </c>
      <c r="B41" s="183" t="s">
        <v>179</v>
      </c>
      <c r="C41" s="169"/>
      <c r="D41" s="258"/>
      <c r="E41" s="306">
        <f t="shared" si="2"/>
        <v>0</v>
      </c>
    </row>
    <row r="42" spans="1:5" s="56" customFormat="1" ht="12" customHeight="1">
      <c r="A42" s="200" t="s">
        <v>103</v>
      </c>
      <c r="B42" s="183" t="s">
        <v>180</v>
      </c>
      <c r="C42" s="169"/>
      <c r="D42" s="258"/>
      <c r="E42" s="306">
        <f t="shared" si="2"/>
        <v>0</v>
      </c>
    </row>
    <row r="43" spans="1:5" s="56" customFormat="1" ht="12" customHeight="1">
      <c r="A43" s="200" t="s">
        <v>104</v>
      </c>
      <c r="B43" s="183" t="s">
        <v>181</v>
      </c>
      <c r="C43" s="169"/>
      <c r="D43" s="258"/>
      <c r="E43" s="306">
        <f t="shared" si="2"/>
        <v>0</v>
      </c>
    </row>
    <row r="44" spans="1:5" s="56" customFormat="1" ht="12" customHeight="1">
      <c r="A44" s="200" t="s">
        <v>105</v>
      </c>
      <c r="B44" s="183" t="s">
        <v>182</v>
      </c>
      <c r="C44" s="169"/>
      <c r="D44" s="258"/>
      <c r="E44" s="306">
        <f t="shared" si="2"/>
        <v>0</v>
      </c>
    </row>
    <row r="45" spans="1:5" s="56" customFormat="1" ht="12" customHeight="1">
      <c r="A45" s="200" t="s">
        <v>106</v>
      </c>
      <c r="B45" s="183" t="s">
        <v>183</v>
      </c>
      <c r="C45" s="169"/>
      <c r="D45" s="258"/>
      <c r="E45" s="306">
        <f t="shared" si="2"/>
        <v>0</v>
      </c>
    </row>
    <row r="46" spans="1:5" s="56" customFormat="1" ht="12" customHeight="1">
      <c r="A46" s="200" t="s">
        <v>174</v>
      </c>
      <c r="B46" s="183" t="s">
        <v>184</v>
      </c>
      <c r="C46" s="172"/>
      <c r="D46" s="293"/>
      <c r="E46" s="308">
        <f t="shared" si="2"/>
        <v>0</v>
      </c>
    </row>
    <row r="47" spans="1:5" s="56" customFormat="1" ht="12" customHeight="1">
      <c r="A47" s="201" t="s">
        <v>175</v>
      </c>
      <c r="B47" s="184" t="s">
        <v>335</v>
      </c>
      <c r="C47" s="173"/>
      <c r="D47" s="294"/>
      <c r="E47" s="309">
        <f t="shared" si="2"/>
        <v>0</v>
      </c>
    </row>
    <row r="48" spans="1:5" s="56" customFormat="1" ht="12" customHeight="1" thickBot="1">
      <c r="A48" s="201" t="s">
        <v>334</v>
      </c>
      <c r="B48" s="184" t="s">
        <v>185</v>
      </c>
      <c r="C48" s="173"/>
      <c r="D48" s="294"/>
      <c r="E48" s="309">
        <f t="shared" si="2"/>
        <v>0</v>
      </c>
    </row>
    <row r="49" spans="1:5" s="56" customFormat="1" ht="12" customHeight="1" thickBot="1">
      <c r="A49" s="25" t="s">
        <v>12</v>
      </c>
      <c r="B49" s="19" t="s">
        <v>186</v>
      </c>
      <c r="C49" s="168">
        <f>SUM(C50:C54)</f>
        <v>0</v>
      </c>
      <c r="D49" s="256">
        <f>SUM(D50:D54)</f>
        <v>0</v>
      </c>
      <c r="E49" s="103">
        <f>SUM(E50:E54)</f>
        <v>0</v>
      </c>
    </row>
    <row r="50" spans="1:5" s="56" customFormat="1" ht="12" customHeight="1">
      <c r="A50" s="199" t="s">
        <v>61</v>
      </c>
      <c r="B50" s="182" t="s">
        <v>190</v>
      </c>
      <c r="C50" s="224"/>
      <c r="D50" s="295"/>
      <c r="E50" s="310">
        <f t="shared" si="2"/>
        <v>0</v>
      </c>
    </row>
    <row r="51" spans="1:5" s="56" customFormat="1" ht="12" customHeight="1">
      <c r="A51" s="200" t="s">
        <v>62</v>
      </c>
      <c r="B51" s="183" t="s">
        <v>191</v>
      </c>
      <c r="C51" s="172"/>
      <c r="D51" s="293"/>
      <c r="E51" s="308">
        <f t="shared" si="2"/>
        <v>0</v>
      </c>
    </row>
    <row r="52" spans="1:5" s="56" customFormat="1" ht="12" customHeight="1">
      <c r="A52" s="200" t="s">
        <v>187</v>
      </c>
      <c r="B52" s="183" t="s">
        <v>192</v>
      </c>
      <c r="C52" s="172"/>
      <c r="D52" s="293"/>
      <c r="E52" s="308">
        <f t="shared" si="2"/>
        <v>0</v>
      </c>
    </row>
    <row r="53" spans="1:5" s="56" customFormat="1" ht="12" customHeight="1">
      <c r="A53" s="200" t="s">
        <v>188</v>
      </c>
      <c r="B53" s="183" t="s">
        <v>193</v>
      </c>
      <c r="C53" s="172"/>
      <c r="D53" s="293"/>
      <c r="E53" s="308">
        <f t="shared" si="2"/>
        <v>0</v>
      </c>
    </row>
    <row r="54" spans="1:5" s="56" customFormat="1" ht="12" customHeight="1" thickBot="1">
      <c r="A54" s="201" t="s">
        <v>189</v>
      </c>
      <c r="B54" s="184" t="s">
        <v>194</v>
      </c>
      <c r="C54" s="173"/>
      <c r="D54" s="294"/>
      <c r="E54" s="309">
        <f t="shared" si="2"/>
        <v>0</v>
      </c>
    </row>
    <row r="55" spans="1:5" s="56" customFormat="1" ht="12" customHeight="1" thickBot="1">
      <c r="A55" s="25" t="s">
        <v>107</v>
      </c>
      <c r="B55" s="19" t="s">
        <v>195</v>
      </c>
      <c r="C55" s="168">
        <f>SUM(C56:C58)</f>
        <v>0</v>
      </c>
      <c r="D55" s="256">
        <f>SUM(D56:D58)</f>
        <v>0</v>
      </c>
      <c r="E55" s="103">
        <f>SUM(E56:E58)</f>
        <v>0</v>
      </c>
    </row>
    <row r="56" spans="1:5" s="56" customFormat="1" ht="12" customHeight="1">
      <c r="A56" s="199" t="s">
        <v>63</v>
      </c>
      <c r="B56" s="182" t="s">
        <v>196</v>
      </c>
      <c r="C56" s="170"/>
      <c r="D56" s="257"/>
      <c r="E56" s="212">
        <f t="shared" si="2"/>
        <v>0</v>
      </c>
    </row>
    <row r="57" spans="1:5" s="56" customFormat="1" ht="12" customHeight="1">
      <c r="A57" s="200" t="s">
        <v>64</v>
      </c>
      <c r="B57" s="183" t="s">
        <v>327</v>
      </c>
      <c r="C57" s="169"/>
      <c r="D57" s="258"/>
      <c r="E57" s="306">
        <f t="shared" si="2"/>
        <v>0</v>
      </c>
    </row>
    <row r="58" spans="1:5" s="56" customFormat="1" ht="12" customHeight="1">
      <c r="A58" s="200" t="s">
        <v>199</v>
      </c>
      <c r="B58" s="183" t="s">
        <v>197</v>
      </c>
      <c r="C58" s="169"/>
      <c r="D58" s="258"/>
      <c r="E58" s="306">
        <f t="shared" si="2"/>
        <v>0</v>
      </c>
    </row>
    <row r="59" spans="1:5" s="56" customFormat="1" ht="12" customHeight="1" thickBot="1">
      <c r="A59" s="201" t="s">
        <v>200</v>
      </c>
      <c r="B59" s="184" t="s">
        <v>198</v>
      </c>
      <c r="C59" s="171"/>
      <c r="D59" s="259"/>
      <c r="E59" s="307">
        <f t="shared" si="2"/>
        <v>0</v>
      </c>
    </row>
    <row r="60" spans="1:5" s="56" customFormat="1" ht="12" customHeight="1" thickBot="1">
      <c r="A60" s="25" t="s">
        <v>14</v>
      </c>
      <c r="B60" s="104" t="s">
        <v>201</v>
      </c>
      <c r="C60" s="168">
        <f>SUM(C61:C63)</f>
        <v>0</v>
      </c>
      <c r="D60" s="256">
        <f>SUM(D61:D63)</f>
        <v>0</v>
      </c>
      <c r="E60" s="103">
        <f>SUM(E61:E63)</f>
        <v>0</v>
      </c>
    </row>
    <row r="61" spans="1:5" s="56" customFormat="1" ht="12" customHeight="1">
      <c r="A61" s="199" t="s">
        <v>108</v>
      </c>
      <c r="B61" s="182" t="s">
        <v>203</v>
      </c>
      <c r="C61" s="172"/>
      <c r="D61" s="293"/>
      <c r="E61" s="308">
        <f t="shared" si="2"/>
        <v>0</v>
      </c>
    </row>
    <row r="62" spans="1:5" s="56" customFormat="1" ht="12" customHeight="1">
      <c r="A62" s="200" t="s">
        <v>109</v>
      </c>
      <c r="B62" s="183" t="s">
        <v>328</v>
      </c>
      <c r="C62" s="172"/>
      <c r="D62" s="293"/>
      <c r="E62" s="308">
        <f t="shared" si="2"/>
        <v>0</v>
      </c>
    </row>
    <row r="63" spans="1:5" s="56" customFormat="1" ht="12" customHeight="1">
      <c r="A63" s="200" t="s">
        <v>132</v>
      </c>
      <c r="B63" s="183" t="s">
        <v>204</v>
      </c>
      <c r="C63" s="172"/>
      <c r="D63" s="293"/>
      <c r="E63" s="308">
        <f t="shared" si="2"/>
        <v>0</v>
      </c>
    </row>
    <row r="64" spans="1:5" s="56" customFormat="1" ht="12" customHeight="1" thickBot="1">
      <c r="A64" s="201" t="s">
        <v>202</v>
      </c>
      <c r="B64" s="184" t="s">
        <v>205</v>
      </c>
      <c r="C64" s="172"/>
      <c r="D64" s="293"/>
      <c r="E64" s="308">
        <f t="shared" si="2"/>
        <v>0</v>
      </c>
    </row>
    <row r="65" spans="1:5" s="56" customFormat="1" ht="12" customHeight="1" thickBot="1">
      <c r="A65" s="25" t="s">
        <v>15</v>
      </c>
      <c r="B65" s="19" t="s">
        <v>206</v>
      </c>
      <c r="C65" s="174">
        <f>+C8+C15+C22+C29+C37+C49+C55+C60</f>
        <v>271002</v>
      </c>
      <c r="D65" s="260">
        <f>+D8+D15+D22+D29+D37+D49+D55+D60</f>
        <v>30773</v>
      </c>
      <c r="E65" s="211">
        <f>+E8+E15+E22+E29+E37+E49+E55+E60</f>
        <v>301775</v>
      </c>
    </row>
    <row r="66" spans="1:5" s="56" customFormat="1" ht="12" customHeight="1" thickBot="1">
      <c r="A66" s="202" t="s">
        <v>297</v>
      </c>
      <c r="B66" s="104" t="s">
        <v>208</v>
      </c>
      <c r="C66" s="168">
        <f>SUM(C67:C69)</f>
        <v>0</v>
      </c>
      <c r="D66" s="256">
        <f>SUM(D67:D69)</f>
        <v>0</v>
      </c>
      <c r="E66" s="103">
        <f>SUM(E67:E69)</f>
        <v>0</v>
      </c>
    </row>
    <row r="67" spans="1:5" s="56" customFormat="1" ht="12" customHeight="1">
      <c r="A67" s="199" t="s">
        <v>239</v>
      </c>
      <c r="B67" s="182" t="s">
        <v>209</v>
      </c>
      <c r="C67" s="172"/>
      <c r="D67" s="293"/>
      <c r="E67" s="308">
        <f>C67+D67</f>
        <v>0</v>
      </c>
    </row>
    <row r="68" spans="1:5" s="56" customFormat="1" ht="12" customHeight="1">
      <c r="A68" s="200" t="s">
        <v>248</v>
      </c>
      <c r="B68" s="183" t="s">
        <v>210</v>
      </c>
      <c r="C68" s="172"/>
      <c r="D68" s="293"/>
      <c r="E68" s="308">
        <f>C68+D68</f>
        <v>0</v>
      </c>
    </row>
    <row r="69" spans="1:5" s="56" customFormat="1" ht="12" customHeight="1" thickBot="1">
      <c r="A69" s="201" t="s">
        <v>249</v>
      </c>
      <c r="B69" s="185" t="s">
        <v>211</v>
      </c>
      <c r="C69" s="172"/>
      <c r="D69" s="296"/>
      <c r="E69" s="308">
        <f>C69+D69</f>
        <v>0</v>
      </c>
    </row>
    <row r="70" spans="1:5" s="56" customFormat="1" ht="12" customHeight="1" thickBot="1">
      <c r="A70" s="202" t="s">
        <v>212</v>
      </c>
      <c r="B70" s="104" t="s">
        <v>213</v>
      </c>
      <c r="C70" s="168">
        <f>SUM(C71:C74)</f>
        <v>0</v>
      </c>
      <c r="D70" s="168">
        <f>SUM(D71:D74)</f>
        <v>0</v>
      </c>
      <c r="E70" s="103">
        <f>SUM(E71:E74)</f>
        <v>0</v>
      </c>
    </row>
    <row r="71" spans="1:5" s="56" customFormat="1" ht="12" customHeight="1">
      <c r="A71" s="199" t="s">
        <v>86</v>
      </c>
      <c r="B71" s="182" t="s">
        <v>214</v>
      </c>
      <c r="C71" s="172"/>
      <c r="D71" s="172"/>
      <c r="E71" s="308">
        <f>C71+D71</f>
        <v>0</v>
      </c>
    </row>
    <row r="72" spans="1:5" s="56" customFormat="1" ht="12" customHeight="1">
      <c r="A72" s="200" t="s">
        <v>87</v>
      </c>
      <c r="B72" s="183" t="s">
        <v>215</v>
      </c>
      <c r="C72" s="172"/>
      <c r="D72" s="172"/>
      <c r="E72" s="308">
        <f>C72+D72</f>
        <v>0</v>
      </c>
    </row>
    <row r="73" spans="1:5" s="56" customFormat="1" ht="12" customHeight="1">
      <c r="A73" s="200" t="s">
        <v>240</v>
      </c>
      <c r="B73" s="183" t="s">
        <v>216</v>
      </c>
      <c r="C73" s="172"/>
      <c r="D73" s="172"/>
      <c r="E73" s="308">
        <f>C73+D73</f>
        <v>0</v>
      </c>
    </row>
    <row r="74" spans="1:5" s="56" customFormat="1" ht="12" customHeight="1" thickBot="1">
      <c r="A74" s="201" t="s">
        <v>241</v>
      </c>
      <c r="B74" s="184" t="s">
        <v>217</v>
      </c>
      <c r="C74" s="172"/>
      <c r="D74" s="172"/>
      <c r="E74" s="308">
        <f>C74+D74</f>
        <v>0</v>
      </c>
    </row>
    <row r="75" spans="1:5" s="56" customFormat="1" ht="12" customHeight="1" thickBot="1">
      <c r="A75" s="202" t="s">
        <v>218</v>
      </c>
      <c r="B75" s="104" t="s">
        <v>219</v>
      </c>
      <c r="C75" s="168">
        <f>SUM(C76:C77)</f>
        <v>0</v>
      </c>
      <c r="D75" s="168">
        <f>SUM(D76:D77)</f>
        <v>0</v>
      </c>
      <c r="E75" s="103">
        <f>SUM(E76:E77)</f>
        <v>0</v>
      </c>
    </row>
    <row r="76" spans="1:5" s="56" customFormat="1" ht="12" customHeight="1">
      <c r="A76" s="199" t="s">
        <v>242</v>
      </c>
      <c r="B76" s="182" t="s">
        <v>220</v>
      </c>
      <c r="C76" s="172"/>
      <c r="D76" s="172"/>
      <c r="E76" s="308">
        <f>C76+D76</f>
        <v>0</v>
      </c>
    </row>
    <row r="77" spans="1:5" s="56" customFormat="1" ht="12" customHeight="1" thickBot="1">
      <c r="A77" s="201" t="s">
        <v>243</v>
      </c>
      <c r="B77" s="184" t="s">
        <v>221</v>
      </c>
      <c r="C77" s="172"/>
      <c r="D77" s="172"/>
      <c r="E77" s="308">
        <f>C77+D77</f>
        <v>0</v>
      </c>
    </row>
    <row r="78" spans="1:5" s="55" customFormat="1" ht="12" customHeight="1" thickBot="1">
      <c r="A78" s="202" t="s">
        <v>222</v>
      </c>
      <c r="B78" s="104" t="s">
        <v>223</v>
      </c>
      <c r="C78" s="168">
        <f>SUM(C79:C81)</f>
        <v>0</v>
      </c>
      <c r="D78" s="168">
        <f>SUM(D79:D81)</f>
        <v>0</v>
      </c>
      <c r="E78" s="103">
        <f>SUM(E79:E81)</f>
        <v>0</v>
      </c>
    </row>
    <row r="79" spans="1:5" s="56" customFormat="1" ht="12" customHeight="1">
      <c r="A79" s="199" t="s">
        <v>244</v>
      </c>
      <c r="B79" s="182" t="s">
        <v>224</v>
      </c>
      <c r="C79" s="172"/>
      <c r="D79" s="172"/>
      <c r="E79" s="308">
        <f>C79+D79</f>
        <v>0</v>
      </c>
    </row>
    <row r="80" spans="1:5" s="56" customFormat="1" ht="12" customHeight="1">
      <c r="A80" s="200" t="s">
        <v>245</v>
      </c>
      <c r="B80" s="183" t="s">
        <v>225</v>
      </c>
      <c r="C80" s="172"/>
      <c r="D80" s="172"/>
      <c r="E80" s="308">
        <f>C80+D80</f>
        <v>0</v>
      </c>
    </row>
    <row r="81" spans="1:5" s="56" customFormat="1" ht="12" customHeight="1" thickBot="1">
      <c r="A81" s="201" t="s">
        <v>246</v>
      </c>
      <c r="B81" s="184" t="s">
        <v>226</v>
      </c>
      <c r="C81" s="172"/>
      <c r="D81" s="172"/>
      <c r="E81" s="308">
        <f>C81+D81</f>
        <v>0</v>
      </c>
    </row>
    <row r="82" spans="1:5" s="56" customFormat="1" ht="12" customHeight="1" thickBot="1">
      <c r="A82" s="202" t="s">
        <v>227</v>
      </c>
      <c r="B82" s="104" t="s">
        <v>247</v>
      </c>
      <c r="C82" s="168">
        <f>SUM(C83:C86)</f>
        <v>0</v>
      </c>
      <c r="D82" s="168">
        <f>SUM(D83:D86)</f>
        <v>0</v>
      </c>
      <c r="E82" s="103">
        <f>SUM(E83:E86)</f>
        <v>0</v>
      </c>
    </row>
    <row r="83" spans="1:5" s="56" customFormat="1" ht="12" customHeight="1">
      <c r="A83" s="203" t="s">
        <v>228</v>
      </c>
      <c r="B83" s="182" t="s">
        <v>229</v>
      </c>
      <c r="C83" s="172"/>
      <c r="D83" s="172"/>
      <c r="E83" s="308">
        <f t="shared" ref="E83:E88" si="3">C83+D83</f>
        <v>0</v>
      </c>
    </row>
    <row r="84" spans="1:5" s="56" customFormat="1" ht="12" customHeight="1">
      <c r="A84" s="204" t="s">
        <v>230</v>
      </c>
      <c r="B84" s="183" t="s">
        <v>231</v>
      </c>
      <c r="C84" s="172"/>
      <c r="D84" s="172"/>
      <c r="E84" s="308">
        <f t="shared" si="3"/>
        <v>0</v>
      </c>
    </row>
    <row r="85" spans="1:5" s="56" customFormat="1" ht="12" customHeight="1">
      <c r="A85" s="204" t="s">
        <v>232</v>
      </c>
      <c r="B85" s="183" t="s">
        <v>233</v>
      </c>
      <c r="C85" s="172"/>
      <c r="D85" s="172"/>
      <c r="E85" s="308">
        <f t="shared" si="3"/>
        <v>0</v>
      </c>
    </row>
    <row r="86" spans="1:5" s="55" customFormat="1" ht="12" customHeight="1" thickBot="1">
      <c r="A86" s="205" t="s">
        <v>234</v>
      </c>
      <c r="B86" s="184" t="s">
        <v>235</v>
      </c>
      <c r="C86" s="172"/>
      <c r="D86" s="172"/>
      <c r="E86" s="308">
        <f t="shared" si="3"/>
        <v>0</v>
      </c>
    </row>
    <row r="87" spans="1:5" s="55" customFormat="1" ht="12" customHeight="1" thickBot="1">
      <c r="A87" s="202" t="s">
        <v>236</v>
      </c>
      <c r="B87" s="104" t="s">
        <v>374</v>
      </c>
      <c r="C87" s="227"/>
      <c r="D87" s="227"/>
      <c r="E87" s="103">
        <f t="shared" si="3"/>
        <v>0</v>
      </c>
    </row>
    <row r="88" spans="1:5" s="55" customFormat="1" ht="12" customHeight="1" thickBot="1">
      <c r="A88" s="202" t="s">
        <v>395</v>
      </c>
      <c r="B88" s="104" t="s">
        <v>237</v>
      </c>
      <c r="C88" s="227"/>
      <c r="D88" s="227"/>
      <c r="E88" s="103">
        <f t="shared" si="3"/>
        <v>0</v>
      </c>
    </row>
    <row r="89" spans="1:5" s="55" customFormat="1" ht="12" customHeight="1" thickBot="1">
      <c r="A89" s="202" t="s">
        <v>396</v>
      </c>
      <c r="B89" s="189" t="s">
        <v>377</v>
      </c>
      <c r="C89" s="174">
        <f>+C66+C70+C75+C78+C82+C88+C87</f>
        <v>0</v>
      </c>
      <c r="D89" s="174">
        <f>+D66+D70+D75+D78+D82+D88+D87</f>
        <v>0</v>
      </c>
      <c r="E89" s="211">
        <f>+E66+E70+E75+E78+E82+E88+E87</f>
        <v>0</v>
      </c>
    </row>
    <row r="90" spans="1:5" s="55" customFormat="1" ht="12" customHeight="1" thickBot="1">
      <c r="A90" s="206" t="s">
        <v>397</v>
      </c>
      <c r="B90" s="190" t="s">
        <v>398</v>
      </c>
      <c r="C90" s="174">
        <f>+C65+C89</f>
        <v>271002</v>
      </c>
      <c r="D90" s="174">
        <f>+D65+D89</f>
        <v>30773</v>
      </c>
      <c r="E90" s="211">
        <f>+E65+E89</f>
        <v>301775</v>
      </c>
    </row>
    <row r="91" spans="1:5" s="56" customFormat="1" ht="15" customHeight="1" thickBot="1">
      <c r="A91" s="93"/>
      <c r="B91" s="94"/>
      <c r="C91" s="150"/>
    </row>
    <row r="92" spans="1:5" s="50" customFormat="1" ht="16.5" customHeight="1" thickBot="1">
      <c r="A92" s="360" t="s">
        <v>41</v>
      </c>
      <c r="B92" s="361"/>
      <c r="C92" s="361"/>
      <c r="D92" s="361"/>
      <c r="E92" s="362"/>
    </row>
    <row r="93" spans="1:5" s="57" customFormat="1" ht="12" customHeight="1" thickBot="1">
      <c r="A93" s="176" t="s">
        <v>7</v>
      </c>
      <c r="B93" s="24" t="s">
        <v>402</v>
      </c>
      <c r="C93" s="167">
        <f>+C94+C95+C96+C97+C98+C111</f>
        <v>277002</v>
      </c>
      <c r="D93" s="167">
        <f>+D94+D95+D96+D97+D98+D111</f>
        <v>14579</v>
      </c>
      <c r="E93" s="241">
        <f>+E94+E95+E96+E97+E98+E111</f>
        <v>291581</v>
      </c>
    </row>
    <row r="94" spans="1:5" ht="12" customHeight="1">
      <c r="A94" s="207" t="s">
        <v>65</v>
      </c>
      <c r="B94" s="8" t="s">
        <v>36</v>
      </c>
      <c r="C94" s="245">
        <v>107080</v>
      </c>
      <c r="D94" s="245">
        <v>9000</v>
      </c>
      <c r="E94" s="311">
        <f t="shared" ref="E94:E113" si="4">C94+D94</f>
        <v>116080</v>
      </c>
    </row>
    <row r="95" spans="1:5" ht="12" customHeight="1">
      <c r="A95" s="200" t="s">
        <v>66</v>
      </c>
      <c r="B95" s="6" t="s">
        <v>110</v>
      </c>
      <c r="C95" s="169">
        <v>21412</v>
      </c>
      <c r="D95" s="169">
        <v>2430</v>
      </c>
      <c r="E95" s="306">
        <f t="shared" si="4"/>
        <v>23842</v>
      </c>
    </row>
    <row r="96" spans="1:5" ht="12" customHeight="1">
      <c r="A96" s="200" t="s">
        <v>67</v>
      </c>
      <c r="B96" s="6" t="s">
        <v>84</v>
      </c>
      <c r="C96" s="171">
        <v>148510</v>
      </c>
      <c r="D96" s="169">
        <v>3149</v>
      </c>
      <c r="E96" s="307">
        <f t="shared" si="4"/>
        <v>151659</v>
      </c>
    </row>
    <row r="97" spans="1:5" ht="12" customHeight="1">
      <c r="A97" s="200" t="s">
        <v>68</v>
      </c>
      <c r="B97" s="9" t="s">
        <v>111</v>
      </c>
      <c r="C97" s="171"/>
      <c r="D97" s="259"/>
      <c r="E97" s="307">
        <f t="shared" si="4"/>
        <v>0</v>
      </c>
    </row>
    <row r="98" spans="1:5" ht="12" customHeight="1">
      <c r="A98" s="200" t="s">
        <v>76</v>
      </c>
      <c r="B98" s="17" t="s">
        <v>112</v>
      </c>
      <c r="C98" s="171"/>
      <c r="D98" s="259"/>
      <c r="E98" s="307">
        <f t="shared" si="4"/>
        <v>0</v>
      </c>
    </row>
    <row r="99" spans="1:5" ht="12" customHeight="1">
      <c r="A99" s="200" t="s">
        <v>69</v>
      </c>
      <c r="B99" s="6" t="s">
        <v>399</v>
      </c>
      <c r="C99" s="171"/>
      <c r="D99" s="259"/>
      <c r="E99" s="307">
        <f t="shared" si="4"/>
        <v>0</v>
      </c>
    </row>
    <row r="100" spans="1:5" ht="12" customHeight="1">
      <c r="A100" s="200" t="s">
        <v>70</v>
      </c>
      <c r="B100" s="67" t="s">
        <v>340</v>
      </c>
      <c r="C100" s="171"/>
      <c r="D100" s="259"/>
      <c r="E100" s="307">
        <f t="shared" si="4"/>
        <v>0</v>
      </c>
    </row>
    <row r="101" spans="1:5" ht="12" customHeight="1">
      <c r="A101" s="200" t="s">
        <v>77</v>
      </c>
      <c r="B101" s="67" t="s">
        <v>339</v>
      </c>
      <c r="C101" s="171"/>
      <c r="D101" s="259"/>
      <c r="E101" s="307">
        <f t="shared" si="4"/>
        <v>0</v>
      </c>
    </row>
    <row r="102" spans="1:5" ht="12" customHeight="1">
      <c r="A102" s="200" t="s">
        <v>78</v>
      </c>
      <c r="B102" s="67" t="s">
        <v>253</v>
      </c>
      <c r="C102" s="171"/>
      <c r="D102" s="259"/>
      <c r="E102" s="307">
        <f t="shared" si="4"/>
        <v>0</v>
      </c>
    </row>
    <row r="103" spans="1:5" ht="12" customHeight="1">
      <c r="A103" s="200" t="s">
        <v>79</v>
      </c>
      <c r="B103" s="68" t="s">
        <v>254</v>
      </c>
      <c r="C103" s="171"/>
      <c r="D103" s="259"/>
      <c r="E103" s="307">
        <f t="shared" si="4"/>
        <v>0</v>
      </c>
    </row>
    <row r="104" spans="1:5" ht="12" customHeight="1">
      <c r="A104" s="200" t="s">
        <v>80</v>
      </c>
      <c r="B104" s="68" t="s">
        <v>255</v>
      </c>
      <c r="C104" s="171"/>
      <c r="D104" s="259"/>
      <c r="E104" s="307">
        <f t="shared" si="4"/>
        <v>0</v>
      </c>
    </row>
    <row r="105" spans="1:5" ht="12" customHeight="1">
      <c r="A105" s="200" t="s">
        <v>82</v>
      </c>
      <c r="B105" s="67" t="s">
        <v>256</v>
      </c>
      <c r="C105" s="171"/>
      <c r="D105" s="259"/>
      <c r="E105" s="307">
        <f t="shared" si="4"/>
        <v>0</v>
      </c>
    </row>
    <row r="106" spans="1:5" ht="12" customHeight="1">
      <c r="A106" s="200" t="s">
        <v>113</v>
      </c>
      <c r="B106" s="67" t="s">
        <v>257</v>
      </c>
      <c r="C106" s="171"/>
      <c r="D106" s="259"/>
      <c r="E106" s="307">
        <f t="shared" si="4"/>
        <v>0</v>
      </c>
    </row>
    <row r="107" spans="1:5" ht="12" customHeight="1">
      <c r="A107" s="200" t="s">
        <v>251</v>
      </c>
      <c r="B107" s="68" t="s">
        <v>258</v>
      </c>
      <c r="C107" s="169"/>
      <c r="D107" s="259"/>
      <c r="E107" s="307">
        <f t="shared" si="4"/>
        <v>0</v>
      </c>
    </row>
    <row r="108" spans="1:5" ht="12" customHeight="1">
      <c r="A108" s="208" t="s">
        <v>252</v>
      </c>
      <c r="B108" s="69" t="s">
        <v>259</v>
      </c>
      <c r="C108" s="171"/>
      <c r="D108" s="259"/>
      <c r="E108" s="307">
        <f t="shared" si="4"/>
        <v>0</v>
      </c>
    </row>
    <row r="109" spans="1:5" ht="12" customHeight="1">
      <c r="A109" s="200" t="s">
        <v>337</v>
      </c>
      <c r="B109" s="69" t="s">
        <v>260</v>
      </c>
      <c r="C109" s="171"/>
      <c r="D109" s="259"/>
      <c r="E109" s="307">
        <f t="shared" si="4"/>
        <v>0</v>
      </c>
    </row>
    <row r="110" spans="1:5" ht="12" customHeight="1">
      <c r="A110" s="200" t="s">
        <v>338</v>
      </c>
      <c r="B110" s="68" t="s">
        <v>261</v>
      </c>
      <c r="C110" s="169"/>
      <c r="D110" s="258"/>
      <c r="E110" s="306">
        <f t="shared" si="4"/>
        <v>0</v>
      </c>
    </row>
    <row r="111" spans="1:5" ht="12" customHeight="1">
      <c r="A111" s="200" t="s">
        <v>342</v>
      </c>
      <c r="B111" s="9" t="s">
        <v>37</v>
      </c>
      <c r="C111" s="169"/>
      <c r="D111" s="258"/>
      <c r="E111" s="306">
        <f t="shared" si="4"/>
        <v>0</v>
      </c>
    </row>
    <row r="112" spans="1:5" ht="12" customHeight="1">
      <c r="A112" s="201" t="s">
        <v>343</v>
      </c>
      <c r="B112" s="6" t="s">
        <v>400</v>
      </c>
      <c r="C112" s="171"/>
      <c r="D112" s="259"/>
      <c r="E112" s="307">
        <f t="shared" si="4"/>
        <v>0</v>
      </c>
    </row>
    <row r="113" spans="1:5" ht="12" customHeight="1" thickBot="1">
      <c r="A113" s="209" t="s">
        <v>344</v>
      </c>
      <c r="B113" s="70" t="s">
        <v>401</v>
      </c>
      <c r="C113" s="246"/>
      <c r="D113" s="298"/>
      <c r="E113" s="312">
        <f t="shared" si="4"/>
        <v>0</v>
      </c>
    </row>
    <row r="114" spans="1:5" ht="12" customHeight="1" thickBot="1">
      <c r="A114" s="25" t="s">
        <v>8</v>
      </c>
      <c r="B114" s="23" t="s">
        <v>262</v>
      </c>
      <c r="C114" s="168">
        <f>+C115+C117+C119</f>
        <v>0</v>
      </c>
      <c r="D114" s="256">
        <f>+D115+D117+D119</f>
        <v>0</v>
      </c>
      <c r="E114" s="103">
        <f>+E115+E117+E119</f>
        <v>0</v>
      </c>
    </row>
    <row r="115" spans="1:5" ht="12" customHeight="1">
      <c r="A115" s="199" t="s">
        <v>71</v>
      </c>
      <c r="B115" s="6" t="s">
        <v>130</v>
      </c>
      <c r="C115" s="170"/>
      <c r="D115" s="257"/>
      <c r="E115" s="212">
        <f t="shared" ref="E115:E127" si="5">C115+D115</f>
        <v>0</v>
      </c>
    </row>
    <row r="116" spans="1:5" ht="12" customHeight="1">
      <c r="A116" s="199" t="s">
        <v>72</v>
      </c>
      <c r="B116" s="10" t="s">
        <v>266</v>
      </c>
      <c r="C116" s="170"/>
      <c r="D116" s="257"/>
      <c r="E116" s="212">
        <f t="shared" si="5"/>
        <v>0</v>
      </c>
    </row>
    <row r="117" spans="1:5" ht="12" customHeight="1">
      <c r="A117" s="199" t="s">
        <v>73</v>
      </c>
      <c r="B117" s="10" t="s">
        <v>114</v>
      </c>
      <c r="C117" s="169"/>
      <c r="D117" s="258"/>
      <c r="E117" s="306">
        <f t="shared" si="5"/>
        <v>0</v>
      </c>
    </row>
    <row r="118" spans="1:5" ht="12" customHeight="1">
      <c r="A118" s="199" t="s">
        <v>74</v>
      </c>
      <c r="B118" s="10" t="s">
        <v>267</v>
      </c>
      <c r="C118" s="169"/>
      <c r="D118" s="258"/>
      <c r="E118" s="306">
        <f t="shared" si="5"/>
        <v>0</v>
      </c>
    </row>
    <row r="119" spans="1:5" ht="12" customHeight="1">
      <c r="A119" s="199" t="s">
        <v>75</v>
      </c>
      <c r="B119" s="106" t="s">
        <v>133</v>
      </c>
      <c r="C119" s="169"/>
      <c r="D119" s="258"/>
      <c r="E119" s="306">
        <f t="shared" si="5"/>
        <v>0</v>
      </c>
    </row>
    <row r="120" spans="1:5" ht="12" customHeight="1">
      <c r="A120" s="199" t="s">
        <v>81</v>
      </c>
      <c r="B120" s="105" t="s">
        <v>329</v>
      </c>
      <c r="C120" s="169"/>
      <c r="D120" s="258"/>
      <c r="E120" s="306">
        <f t="shared" si="5"/>
        <v>0</v>
      </c>
    </row>
    <row r="121" spans="1:5" ht="12" customHeight="1">
      <c r="A121" s="199" t="s">
        <v>83</v>
      </c>
      <c r="B121" s="178" t="s">
        <v>272</v>
      </c>
      <c r="C121" s="169"/>
      <c r="D121" s="258"/>
      <c r="E121" s="306">
        <f t="shared" si="5"/>
        <v>0</v>
      </c>
    </row>
    <row r="122" spans="1:5" ht="12" customHeight="1">
      <c r="A122" s="199" t="s">
        <v>115</v>
      </c>
      <c r="B122" s="68" t="s">
        <v>255</v>
      </c>
      <c r="C122" s="169"/>
      <c r="D122" s="258"/>
      <c r="E122" s="306">
        <f t="shared" si="5"/>
        <v>0</v>
      </c>
    </row>
    <row r="123" spans="1:5" ht="12" customHeight="1">
      <c r="A123" s="199" t="s">
        <v>116</v>
      </c>
      <c r="B123" s="68" t="s">
        <v>271</v>
      </c>
      <c r="C123" s="169"/>
      <c r="D123" s="258"/>
      <c r="E123" s="306">
        <f t="shared" si="5"/>
        <v>0</v>
      </c>
    </row>
    <row r="124" spans="1:5" ht="12" customHeight="1">
      <c r="A124" s="199" t="s">
        <v>117</v>
      </c>
      <c r="B124" s="68" t="s">
        <v>270</v>
      </c>
      <c r="C124" s="169"/>
      <c r="D124" s="258"/>
      <c r="E124" s="306">
        <f t="shared" si="5"/>
        <v>0</v>
      </c>
    </row>
    <row r="125" spans="1:5" ht="12" customHeight="1">
      <c r="A125" s="199" t="s">
        <v>263</v>
      </c>
      <c r="B125" s="68" t="s">
        <v>258</v>
      </c>
      <c r="C125" s="169"/>
      <c r="D125" s="258"/>
      <c r="E125" s="306">
        <f t="shared" si="5"/>
        <v>0</v>
      </c>
    </row>
    <row r="126" spans="1:5" ht="12" customHeight="1">
      <c r="A126" s="199" t="s">
        <v>264</v>
      </c>
      <c r="B126" s="68" t="s">
        <v>269</v>
      </c>
      <c r="C126" s="169"/>
      <c r="D126" s="258"/>
      <c r="E126" s="306">
        <f t="shared" si="5"/>
        <v>0</v>
      </c>
    </row>
    <row r="127" spans="1:5" ht="12" customHeight="1" thickBot="1">
      <c r="A127" s="208" t="s">
        <v>265</v>
      </c>
      <c r="B127" s="68" t="s">
        <v>268</v>
      </c>
      <c r="C127" s="171"/>
      <c r="D127" s="259"/>
      <c r="E127" s="307">
        <f t="shared" si="5"/>
        <v>0</v>
      </c>
    </row>
    <row r="128" spans="1:5" ht="12" customHeight="1" thickBot="1">
      <c r="A128" s="25" t="s">
        <v>9</v>
      </c>
      <c r="B128" s="61" t="s">
        <v>347</v>
      </c>
      <c r="C128" s="168">
        <f>+C93+C114</f>
        <v>277002</v>
      </c>
      <c r="D128" s="256">
        <f>+D93+D114</f>
        <v>14579</v>
      </c>
      <c r="E128" s="103">
        <f>+E93+E114</f>
        <v>291581</v>
      </c>
    </row>
    <row r="129" spans="1:11" ht="12" customHeight="1" thickBot="1">
      <c r="A129" s="25" t="s">
        <v>10</v>
      </c>
      <c r="B129" s="61" t="s">
        <v>348</v>
      </c>
      <c r="C129" s="168">
        <f>+C130+C131+C132</f>
        <v>0</v>
      </c>
      <c r="D129" s="256">
        <f>+D130+D131+D132</f>
        <v>0</v>
      </c>
      <c r="E129" s="103">
        <f>+E130+E131+E132</f>
        <v>0</v>
      </c>
    </row>
    <row r="130" spans="1:11" s="57" customFormat="1" ht="12" customHeight="1">
      <c r="A130" s="199" t="s">
        <v>167</v>
      </c>
      <c r="B130" s="7" t="s">
        <v>405</v>
      </c>
      <c r="C130" s="169"/>
      <c r="D130" s="258"/>
      <c r="E130" s="306">
        <f>C130+D130</f>
        <v>0</v>
      </c>
    </row>
    <row r="131" spans="1:11" ht="12" customHeight="1">
      <c r="A131" s="199" t="s">
        <v>168</v>
      </c>
      <c r="B131" s="7" t="s">
        <v>356</v>
      </c>
      <c r="C131" s="169"/>
      <c r="D131" s="258"/>
      <c r="E131" s="306">
        <f>C131+D131</f>
        <v>0</v>
      </c>
    </row>
    <row r="132" spans="1:11" ht="12" customHeight="1" thickBot="1">
      <c r="A132" s="208" t="s">
        <v>169</v>
      </c>
      <c r="B132" s="5" t="s">
        <v>404</v>
      </c>
      <c r="C132" s="169"/>
      <c r="D132" s="258"/>
      <c r="E132" s="306">
        <f>C132+D132</f>
        <v>0</v>
      </c>
    </row>
    <row r="133" spans="1:11" ht="12" customHeight="1" thickBot="1">
      <c r="A133" s="25" t="s">
        <v>11</v>
      </c>
      <c r="B133" s="61" t="s">
        <v>349</v>
      </c>
      <c r="C133" s="168">
        <f>+C134+C135+C136+C137+C138+C139</f>
        <v>0</v>
      </c>
      <c r="D133" s="256">
        <f>+D134+D135+D136+D137+D138+D139</f>
        <v>0</v>
      </c>
      <c r="E133" s="103">
        <f>+E134+E135+E136+E137+E138+E139</f>
        <v>0</v>
      </c>
    </row>
    <row r="134" spans="1:11" ht="12" customHeight="1">
      <c r="A134" s="199" t="s">
        <v>58</v>
      </c>
      <c r="B134" s="7" t="s">
        <v>358</v>
      </c>
      <c r="C134" s="169"/>
      <c r="D134" s="258"/>
      <c r="E134" s="306">
        <f t="shared" ref="E134:E139" si="6">C134+D134</f>
        <v>0</v>
      </c>
    </row>
    <row r="135" spans="1:11" ht="12" customHeight="1">
      <c r="A135" s="199" t="s">
        <v>59</v>
      </c>
      <c r="B135" s="7" t="s">
        <v>350</v>
      </c>
      <c r="C135" s="169"/>
      <c r="D135" s="258"/>
      <c r="E135" s="306">
        <f t="shared" si="6"/>
        <v>0</v>
      </c>
    </row>
    <row r="136" spans="1:11" ht="12" customHeight="1">
      <c r="A136" s="199" t="s">
        <v>60</v>
      </c>
      <c r="B136" s="7" t="s">
        <v>351</v>
      </c>
      <c r="C136" s="169"/>
      <c r="D136" s="258"/>
      <c r="E136" s="306">
        <f t="shared" si="6"/>
        <v>0</v>
      </c>
    </row>
    <row r="137" spans="1:11" ht="12" customHeight="1">
      <c r="A137" s="199" t="s">
        <v>102</v>
      </c>
      <c r="B137" s="7" t="s">
        <v>403</v>
      </c>
      <c r="C137" s="169"/>
      <c r="D137" s="258"/>
      <c r="E137" s="306">
        <f t="shared" si="6"/>
        <v>0</v>
      </c>
    </row>
    <row r="138" spans="1:11" ht="12" customHeight="1">
      <c r="A138" s="199" t="s">
        <v>103</v>
      </c>
      <c r="B138" s="7" t="s">
        <v>353</v>
      </c>
      <c r="C138" s="169"/>
      <c r="D138" s="258"/>
      <c r="E138" s="306">
        <f t="shared" si="6"/>
        <v>0</v>
      </c>
    </row>
    <row r="139" spans="1:11" s="57" customFormat="1" ht="12" customHeight="1" thickBot="1">
      <c r="A139" s="208" t="s">
        <v>104</v>
      </c>
      <c r="B139" s="5" t="s">
        <v>354</v>
      </c>
      <c r="C139" s="169"/>
      <c r="D139" s="258"/>
      <c r="E139" s="306">
        <f t="shared" si="6"/>
        <v>0</v>
      </c>
    </row>
    <row r="140" spans="1:11" ht="12" customHeight="1" thickBot="1">
      <c r="A140" s="25" t="s">
        <v>12</v>
      </c>
      <c r="B140" s="61" t="s">
        <v>419</v>
      </c>
      <c r="C140" s="174">
        <f>+C141+C142+C144+C145+C143</f>
        <v>0</v>
      </c>
      <c r="D140" s="260">
        <f>+D141+D142+D144+D145+D143</f>
        <v>0</v>
      </c>
      <c r="E140" s="211">
        <f>+E141+E142+E144+E145+E143</f>
        <v>0</v>
      </c>
      <c r="K140" s="102"/>
    </row>
    <row r="141" spans="1:11">
      <c r="A141" s="199" t="s">
        <v>61</v>
      </c>
      <c r="B141" s="7" t="s">
        <v>273</v>
      </c>
      <c r="C141" s="169"/>
      <c r="D141" s="258"/>
      <c r="E141" s="306">
        <f>C141+D141</f>
        <v>0</v>
      </c>
    </row>
    <row r="142" spans="1:11" ht="12" customHeight="1">
      <c r="A142" s="199" t="s">
        <v>62</v>
      </c>
      <c r="B142" s="7" t="s">
        <v>274</v>
      </c>
      <c r="C142" s="169"/>
      <c r="D142" s="258"/>
      <c r="E142" s="306">
        <f>C142+D142</f>
        <v>0</v>
      </c>
    </row>
    <row r="143" spans="1:11" ht="12" customHeight="1">
      <c r="A143" s="199" t="s">
        <v>187</v>
      </c>
      <c r="B143" s="7" t="s">
        <v>418</v>
      </c>
      <c r="C143" s="169"/>
      <c r="D143" s="258"/>
      <c r="E143" s="306">
        <f>C143+D143</f>
        <v>0</v>
      </c>
    </row>
    <row r="144" spans="1:11" s="57" customFormat="1" ht="12" customHeight="1">
      <c r="A144" s="199" t="s">
        <v>188</v>
      </c>
      <c r="B144" s="7" t="s">
        <v>363</v>
      </c>
      <c r="C144" s="169"/>
      <c r="D144" s="258"/>
      <c r="E144" s="306">
        <f>C144+D144</f>
        <v>0</v>
      </c>
    </row>
    <row r="145" spans="1:5" s="57" customFormat="1" ht="12" customHeight="1" thickBot="1">
      <c r="A145" s="208" t="s">
        <v>189</v>
      </c>
      <c r="B145" s="5" t="s">
        <v>293</v>
      </c>
      <c r="C145" s="169"/>
      <c r="D145" s="258"/>
      <c r="E145" s="306">
        <f>C145+D145</f>
        <v>0</v>
      </c>
    </row>
    <row r="146" spans="1:5" s="57" customFormat="1" ht="12" customHeight="1" thickBot="1">
      <c r="A146" s="25" t="s">
        <v>13</v>
      </c>
      <c r="B146" s="61" t="s">
        <v>364</v>
      </c>
      <c r="C146" s="248">
        <f>+C147+C148+C149+C150+C151</f>
        <v>0</v>
      </c>
      <c r="D146" s="261">
        <f>+D147+D148+D149+D150+D151</f>
        <v>0</v>
      </c>
      <c r="E146" s="243">
        <f>+E147+E148+E149+E150+E151</f>
        <v>0</v>
      </c>
    </row>
    <row r="147" spans="1:5" s="57" customFormat="1" ht="12" customHeight="1">
      <c r="A147" s="199" t="s">
        <v>63</v>
      </c>
      <c r="B147" s="7" t="s">
        <v>359</v>
      </c>
      <c r="C147" s="169"/>
      <c r="D147" s="258"/>
      <c r="E147" s="306">
        <f t="shared" ref="E147:E153" si="7">C147+D147</f>
        <v>0</v>
      </c>
    </row>
    <row r="148" spans="1:5" s="57" customFormat="1" ht="12" customHeight="1">
      <c r="A148" s="199" t="s">
        <v>64</v>
      </c>
      <c r="B148" s="7" t="s">
        <v>366</v>
      </c>
      <c r="C148" s="169"/>
      <c r="D148" s="258"/>
      <c r="E148" s="306">
        <f t="shared" si="7"/>
        <v>0</v>
      </c>
    </row>
    <row r="149" spans="1:5" s="57" customFormat="1" ht="12" customHeight="1">
      <c r="A149" s="199" t="s">
        <v>199</v>
      </c>
      <c r="B149" s="7" t="s">
        <v>361</v>
      </c>
      <c r="C149" s="169"/>
      <c r="D149" s="258"/>
      <c r="E149" s="306">
        <f t="shared" si="7"/>
        <v>0</v>
      </c>
    </row>
    <row r="150" spans="1:5" s="57" customFormat="1" ht="12" customHeight="1">
      <c r="A150" s="199" t="s">
        <v>200</v>
      </c>
      <c r="B150" s="7" t="s">
        <v>406</v>
      </c>
      <c r="C150" s="169"/>
      <c r="D150" s="258"/>
      <c r="E150" s="306">
        <f t="shared" si="7"/>
        <v>0</v>
      </c>
    </row>
    <row r="151" spans="1:5" ht="12.75" customHeight="1" thickBot="1">
      <c r="A151" s="208" t="s">
        <v>365</v>
      </c>
      <c r="B151" s="5" t="s">
        <v>368</v>
      </c>
      <c r="C151" s="171"/>
      <c r="D151" s="259"/>
      <c r="E151" s="307">
        <f t="shared" si="7"/>
        <v>0</v>
      </c>
    </row>
    <row r="152" spans="1:5" ht="12.75" customHeight="1" thickBot="1">
      <c r="A152" s="240" t="s">
        <v>14</v>
      </c>
      <c r="B152" s="61" t="s">
        <v>369</v>
      </c>
      <c r="C152" s="249"/>
      <c r="D152" s="262"/>
      <c r="E152" s="243">
        <f t="shared" si="7"/>
        <v>0</v>
      </c>
    </row>
    <row r="153" spans="1:5" ht="12.75" customHeight="1" thickBot="1">
      <c r="A153" s="240" t="s">
        <v>15</v>
      </c>
      <c r="B153" s="61" t="s">
        <v>370</v>
      </c>
      <c r="C153" s="249"/>
      <c r="D153" s="262"/>
      <c r="E153" s="243">
        <f t="shared" si="7"/>
        <v>0</v>
      </c>
    </row>
    <row r="154" spans="1:5" ht="12" customHeight="1" thickBot="1">
      <c r="A154" s="25" t="s">
        <v>16</v>
      </c>
      <c r="B154" s="61" t="s">
        <v>372</v>
      </c>
      <c r="C154" s="250">
        <f>+C129+C133+C140+C146+C152+C153</f>
        <v>0</v>
      </c>
      <c r="D154" s="263">
        <f>+D129+D133+D140+D146+D152+D153</f>
        <v>0</v>
      </c>
      <c r="E154" s="244">
        <f>+E129+E133+E140+E146+E152+E153</f>
        <v>0</v>
      </c>
    </row>
    <row r="155" spans="1:5" ht="15" customHeight="1" thickBot="1">
      <c r="A155" s="210" t="s">
        <v>17</v>
      </c>
      <c r="B155" s="155" t="s">
        <v>371</v>
      </c>
      <c r="C155" s="250">
        <f>+C128+C154</f>
        <v>277002</v>
      </c>
      <c r="D155" s="263">
        <f>+D128+D154</f>
        <v>14579</v>
      </c>
      <c r="E155" s="244">
        <f>+E128+E154</f>
        <v>291581</v>
      </c>
    </row>
    <row r="156" spans="1:5" ht="13.5" thickBot="1">
      <c r="A156" s="158"/>
      <c r="B156" s="159"/>
      <c r="C156" s="160"/>
      <c r="D156" s="160"/>
      <c r="E156" s="160"/>
    </row>
    <row r="157" spans="1:5" ht="15" customHeight="1" thickBot="1">
      <c r="A157" s="100" t="s">
        <v>407</v>
      </c>
      <c r="B157" s="101"/>
      <c r="C157" s="297">
        <v>9</v>
      </c>
      <c r="D157" s="297"/>
      <c r="E157" s="313">
        <f>C157+D157</f>
        <v>9</v>
      </c>
    </row>
    <row r="158" spans="1:5" ht="14.25" customHeight="1" thickBot="1">
      <c r="A158" s="100" t="s">
        <v>125</v>
      </c>
      <c r="B158" s="101"/>
      <c r="C158" s="297">
        <v>100</v>
      </c>
      <c r="D158" s="297"/>
      <c r="E158" s="313">
        <f>C158+D158</f>
        <v>100</v>
      </c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100" workbookViewId="0">
      <selection activeCell="G5" sqref="G5"/>
    </sheetView>
  </sheetViews>
  <sheetFormatPr defaultRowHeight="12.75"/>
  <cols>
    <col min="1" max="1" width="16.1640625" style="161" customWidth="1"/>
    <col min="2" max="2" width="62" style="162" customWidth="1"/>
    <col min="3" max="3" width="14.1640625" style="163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84"/>
      <c r="B1" s="86"/>
      <c r="E1" s="288" t="s">
        <v>482</v>
      </c>
    </row>
    <row r="2" spans="1:5" s="53" customFormat="1" ht="21" customHeight="1" thickBot="1">
      <c r="A2" s="289" t="s">
        <v>46</v>
      </c>
      <c r="B2" s="363" t="s">
        <v>127</v>
      </c>
      <c r="C2" s="363"/>
      <c r="D2" s="363"/>
      <c r="E2" s="290" t="s">
        <v>38</v>
      </c>
    </row>
    <row r="3" spans="1:5" s="53" customFormat="1" ht="24.75" thickBot="1">
      <c r="A3" s="289" t="s">
        <v>123</v>
      </c>
      <c r="B3" s="363" t="s">
        <v>321</v>
      </c>
      <c r="C3" s="363"/>
      <c r="D3" s="363"/>
      <c r="E3" s="291" t="s">
        <v>43</v>
      </c>
    </row>
    <row r="4" spans="1:5" s="54" customFormat="1" ht="15.95" customHeight="1" thickBot="1">
      <c r="A4" s="87"/>
      <c r="B4" s="87"/>
      <c r="C4" s="88"/>
      <c r="E4" s="88" t="s">
        <v>39</v>
      </c>
    </row>
    <row r="5" spans="1:5" ht="36.75" thickBot="1">
      <c r="A5" s="175" t="s">
        <v>124</v>
      </c>
      <c r="B5" s="89" t="s">
        <v>501</v>
      </c>
      <c r="C5" s="327" t="s">
        <v>420</v>
      </c>
      <c r="D5" s="328" t="s">
        <v>527</v>
      </c>
      <c r="E5" s="329" t="s">
        <v>495</v>
      </c>
    </row>
    <row r="6" spans="1:5" s="50" customFormat="1" ht="12.95" customHeight="1" thickBot="1">
      <c r="A6" s="78" t="s">
        <v>386</v>
      </c>
      <c r="B6" s="79" t="s">
        <v>387</v>
      </c>
      <c r="C6" s="79" t="s">
        <v>388</v>
      </c>
      <c r="D6" s="292" t="s">
        <v>390</v>
      </c>
      <c r="E6" s="341" t="s">
        <v>493</v>
      </c>
    </row>
    <row r="7" spans="1:5" s="50" customFormat="1" ht="15.95" customHeight="1" thickBot="1">
      <c r="A7" s="360" t="s">
        <v>40</v>
      </c>
      <c r="B7" s="361"/>
      <c r="C7" s="361"/>
      <c r="D7" s="361"/>
      <c r="E7" s="362"/>
    </row>
    <row r="8" spans="1:5" s="50" customFormat="1" ht="12" customHeight="1" thickBot="1">
      <c r="A8" s="25" t="s">
        <v>7</v>
      </c>
      <c r="B8" s="19" t="s">
        <v>152</v>
      </c>
      <c r="C8" s="168">
        <f>+C9+C10+C11+C12+C13+C14</f>
        <v>0</v>
      </c>
      <c r="D8" s="256">
        <f>+D9+D10+D11+D12+D13+D14</f>
        <v>0</v>
      </c>
      <c r="E8" s="103">
        <f>+E9+E10+E11+E12+E13+E14</f>
        <v>0</v>
      </c>
    </row>
    <row r="9" spans="1:5" s="55" customFormat="1" ht="12" customHeight="1">
      <c r="A9" s="199" t="s">
        <v>65</v>
      </c>
      <c r="B9" s="182" t="s">
        <v>153</v>
      </c>
      <c r="C9" s="170"/>
      <c r="D9" s="257"/>
      <c r="E9" s="212">
        <f t="shared" ref="E9:E14" si="0">C9+D9</f>
        <v>0</v>
      </c>
    </row>
    <row r="10" spans="1:5" s="56" customFormat="1" ht="12" customHeight="1">
      <c r="A10" s="200" t="s">
        <v>66</v>
      </c>
      <c r="B10" s="183" t="s">
        <v>154</v>
      </c>
      <c r="C10" s="169"/>
      <c r="D10" s="258"/>
      <c r="E10" s="306">
        <f t="shared" si="0"/>
        <v>0</v>
      </c>
    </row>
    <row r="11" spans="1:5" s="56" customFormat="1" ht="12" customHeight="1">
      <c r="A11" s="200" t="s">
        <v>67</v>
      </c>
      <c r="B11" s="183" t="s">
        <v>155</v>
      </c>
      <c r="C11" s="169"/>
      <c r="D11" s="258"/>
      <c r="E11" s="306">
        <f t="shared" si="0"/>
        <v>0</v>
      </c>
    </row>
    <row r="12" spans="1:5" s="56" customFormat="1" ht="12" customHeight="1">
      <c r="A12" s="200" t="s">
        <v>68</v>
      </c>
      <c r="B12" s="183" t="s">
        <v>156</v>
      </c>
      <c r="C12" s="169"/>
      <c r="D12" s="258"/>
      <c r="E12" s="306">
        <f t="shared" si="0"/>
        <v>0</v>
      </c>
    </row>
    <row r="13" spans="1:5" s="56" customFormat="1" ht="12" customHeight="1">
      <c r="A13" s="200" t="s">
        <v>85</v>
      </c>
      <c r="B13" s="183" t="s">
        <v>394</v>
      </c>
      <c r="C13" s="169"/>
      <c r="D13" s="258"/>
      <c r="E13" s="306">
        <f t="shared" si="0"/>
        <v>0</v>
      </c>
    </row>
    <row r="14" spans="1:5" s="55" customFormat="1" ht="12" customHeight="1" thickBot="1">
      <c r="A14" s="201" t="s">
        <v>69</v>
      </c>
      <c r="B14" s="184" t="s">
        <v>332</v>
      </c>
      <c r="C14" s="169"/>
      <c r="D14" s="258"/>
      <c r="E14" s="306">
        <f t="shared" si="0"/>
        <v>0</v>
      </c>
    </row>
    <row r="15" spans="1:5" s="55" customFormat="1" ht="12" customHeight="1" thickBot="1">
      <c r="A15" s="25" t="s">
        <v>8</v>
      </c>
      <c r="B15" s="104" t="s">
        <v>157</v>
      </c>
      <c r="C15" s="168">
        <f>+C16+C17+C18+C19+C20</f>
        <v>0</v>
      </c>
      <c r="D15" s="256">
        <f>+D16+D17+D18+D19+D20</f>
        <v>0</v>
      </c>
      <c r="E15" s="103">
        <f>+E16+E17+E18+E19+E20</f>
        <v>0</v>
      </c>
    </row>
    <row r="16" spans="1:5" s="55" customFormat="1" ht="12" customHeight="1">
      <c r="A16" s="199" t="s">
        <v>71</v>
      </c>
      <c r="B16" s="182" t="s">
        <v>158</v>
      </c>
      <c r="C16" s="170"/>
      <c r="D16" s="257"/>
      <c r="E16" s="212">
        <f t="shared" ref="E16:E21" si="1">C16+D16</f>
        <v>0</v>
      </c>
    </row>
    <row r="17" spans="1:5" s="55" customFormat="1" ht="12" customHeight="1">
      <c r="A17" s="200" t="s">
        <v>72</v>
      </c>
      <c r="B17" s="183" t="s">
        <v>159</v>
      </c>
      <c r="C17" s="169"/>
      <c r="D17" s="258"/>
      <c r="E17" s="306">
        <f t="shared" si="1"/>
        <v>0</v>
      </c>
    </row>
    <row r="18" spans="1:5" s="55" customFormat="1" ht="12" customHeight="1">
      <c r="A18" s="200" t="s">
        <v>73</v>
      </c>
      <c r="B18" s="183" t="s">
        <v>323</v>
      </c>
      <c r="C18" s="169"/>
      <c r="D18" s="258"/>
      <c r="E18" s="306">
        <f t="shared" si="1"/>
        <v>0</v>
      </c>
    </row>
    <row r="19" spans="1:5" s="55" customFormat="1" ht="12" customHeight="1">
      <c r="A19" s="200" t="s">
        <v>74</v>
      </c>
      <c r="B19" s="183" t="s">
        <v>324</v>
      </c>
      <c r="C19" s="169"/>
      <c r="D19" s="258"/>
      <c r="E19" s="306">
        <f t="shared" si="1"/>
        <v>0</v>
      </c>
    </row>
    <row r="20" spans="1:5" s="55" customFormat="1" ht="12" customHeight="1">
      <c r="A20" s="200" t="s">
        <v>75</v>
      </c>
      <c r="B20" s="183" t="s">
        <v>160</v>
      </c>
      <c r="C20" s="169"/>
      <c r="D20" s="258"/>
      <c r="E20" s="306">
        <f t="shared" si="1"/>
        <v>0</v>
      </c>
    </row>
    <row r="21" spans="1:5" s="56" customFormat="1" ht="12" customHeight="1" thickBot="1">
      <c r="A21" s="201" t="s">
        <v>81</v>
      </c>
      <c r="B21" s="184" t="s">
        <v>161</v>
      </c>
      <c r="C21" s="171"/>
      <c r="D21" s="259"/>
      <c r="E21" s="307">
        <f t="shared" si="1"/>
        <v>0</v>
      </c>
    </row>
    <row r="22" spans="1:5" s="56" customFormat="1" ht="12" customHeight="1" thickBot="1">
      <c r="A22" s="25" t="s">
        <v>9</v>
      </c>
      <c r="B22" s="19" t="s">
        <v>162</v>
      </c>
      <c r="C22" s="168">
        <f>+C23+C24+C25+C26+C27</f>
        <v>0</v>
      </c>
      <c r="D22" s="256">
        <f>+D23+D24+D25+D26+D27</f>
        <v>0</v>
      </c>
      <c r="E22" s="103">
        <f>+E23+E24+E25+E26+E27</f>
        <v>0</v>
      </c>
    </row>
    <row r="23" spans="1:5" s="56" customFormat="1" ht="12" customHeight="1">
      <c r="A23" s="199" t="s">
        <v>54</v>
      </c>
      <c r="B23" s="182" t="s">
        <v>163</v>
      </c>
      <c r="C23" s="170"/>
      <c r="D23" s="257"/>
      <c r="E23" s="212">
        <f t="shared" ref="E23:E64" si="2">C23+D23</f>
        <v>0</v>
      </c>
    </row>
    <row r="24" spans="1:5" s="55" customFormat="1" ht="12" customHeight="1">
      <c r="A24" s="200" t="s">
        <v>55</v>
      </c>
      <c r="B24" s="183" t="s">
        <v>164</v>
      </c>
      <c r="C24" s="169"/>
      <c r="D24" s="258"/>
      <c r="E24" s="306">
        <f t="shared" si="2"/>
        <v>0</v>
      </c>
    </row>
    <row r="25" spans="1:5" s="56" customFormat="1" ht="12" customHeight="1">
      <c r="A25" s="200" t="s">
        <v>56</v>
      </c>
      <c r="B25" s="183" t="s">
        <v>325</v>
      </c>
      <c r="C25" s="169"/>
      <c r="D25" s="258"/>
      <c r="E25" s="306">
        <f t="shared" si="2"/>
        <v>0</v>
      </c>
    </row>
    <row r="26" spans="1:5" s="56" customFormat="1" ht="12" customHeight="1">
      <c r="A26" s="200" t="s">
        <v>57</v>
      </c>
      <c r="B26" s="183" t="s">
        <v>326</v>
      </c>
      <c r="C26" s="169"/>
      <c r="D26" s="258"/>
      <c r="E26" s="306">
        <f t="shared" si="2"/>
        <v>0</v>
      </c>
    </row>
    <row r="27" spans="1:5" s="56" customFormat="1" ht="12" customHeight="1">
      <c r="A27" s="200" t="s">
        <v>98</v>
      </c>
      <c r="B27" s="183" t="s">
        <v>165</v>
      </c>
      <c r="C27" s="169"/>
      <c r="D27" s="258"/>
      <c r="E27" s="306">
        <f t="shared" si="2"/>
        <v>0</v>
      </c>
    </row>
    <row r="28" spans="1:5" s="56" customFormat="1" ht="12" customHeight="1" thickBot="1">
      <c r="A28" s="201" t="s">
        <v>99</v>
      </c>
      <c r="B28" s="184" t="s">
        <v>166</v>
      </c>
      <c r="C28" s="171"/>
      <c r="D28" s="259"/>
      <c r="E28" s="307">
        <f t="shared" si="2"/>
        <v>0</v>
      </c>
    </row>
    <row r="29" spans="1:5" s="56" customFormat="1" ht="12" customHeight="1" thickBot="1">
      <c r="A29" s="25" t="s">
        <v>100</v>
      </c>
      <c r="B29" s="19" t="s">
        <v>475</v>
      </c>
      <c r="C29" s="174">
        <f>+C30+C31+C32+C33+C34+C35+C36</f>
        <v>146187</v>
      </c>
      <c r="D29" s="174">
        <f>+D30+D31+D32+D33+D34+D35+D36</f>
        <v>0</v>
      </c>
      <c r="E29" s="211">
        <f>+E30+E31+E32+E33+E34+E35+E36</f>
        <v>146187</v>
      </c>
    </row>
    <row r="30" spans="1:5" s="56" customFormat="1" ht="12" customHeight="1">
      <c r="A30" s="199" t="s">
        <v>167</v>
      </c>
      <c r="B30" s="182" t="s">
        <v>468</v>
      </c>
      <c r="C30" s="170">
        <v>62968</v>
      </c>
      <c r="D30" s="170"/>
      <c r="E30" s="212">
        <f t="shared" si="2"/>
        <v>62968</v>
      </c>
    </row>
    <row r="31" spans="1:5" s="56" customFormat="1" ht="12" customHeight="1">
      <c r="A31" s="200" t="s">
        <v>168</v>
      </c>
      <c r="B31" s="183" t="s">
        <v>469</v>
      </c>
      <c r="C31" s="169"/>
      <c r="D31" s="169"/>
      <c r="E31" s="306">
        <f t="shared" si="2"/>
        <v>0</v>
      </c>
    </row>
    <row r="32" spans="1:5" s="56" customFormat="1" ht="12" customHeight="1">
      <c r="A32" s="200" t="s">
        <v>169</v>
      </c>
      <c r="B32" s="183" t="s">
        <v>470</v>
      </c>
      <c r="C32" s="169">
        <v>83219</v>
      </c>
      <c r="D32" s="169"/>
      <c r="E32" s="306">
        <f t="shared" si="2"/>
        <v>83219</v>
      </c>
    </row>
    <row r="33" spans="1:5" s="56" customFormat="1" ht="12" customHeight="1">
      <c r="A33" s="200" t="s">
        <v>170</v>
      </c>
      <c r="B33" s="183" t="s">
        <v>471</v>
      </c>
      <c r="C33" s="169"/>
      <c r="D33" s="169"/>
      <c r="E33" s="306">
        <f t="shared" si="2"/>
        <v>0</v>
      </c>
    </row>
    <row r="34" spans="1:5" s="56" customFormat="1" ht="12" customHeight="1">
      <c r="A34" s="200" t="s">
        <v>472</v>
      </c>
      <c r="B34" s="183" t="s">
        <v>171</v>
      </c>
      <c r="C34" s="169"/>
      <c r="D34" s="169"/>
      <c r="E34" s="306">
        <f t="shared" si="2"/>
        <v>0</v>
      </c>
    </row>
    <row r="35" spans="1:5" s="56" customFormat="1" ht="12" customHeight="1">
      <c r="A35" s="200" t="s">
        <v>473</v>
      </c>
      <c r="B35" s="183" t="s">
        <v>172</v>
      </c>
      <c r="C35" s="169"/>
      <c r="D35" s="169"/>
      <c r="E35" s="306">
        <f t="shared" si="2"/>
        <v>0</v>
      </c>
    </row>
    <row r="36" spans="1:5" s="56" customFormat="1" ht="12" customHeight="1" thickBot="1">
      <c r="A36" s="201" t="s">
        <v>474</v>
      </c>
      <c r="B36" s="184" t="s">
        <v>173</v>
      </c>
      <c r="C36" s="171"/>
      <c r="D36" s="171"/>
      <c r="E36" s="307">
        <f t="shared" si="2"/>
        <v>0</v>
      </c>
    </row>
    <row r="37" spans="1:5" s="56" customFormat="1" ht="12" customHeight="1" thickBot="1">
      <c r="A37" s="25" t="s">
        <v>11</v>
      </c>
      <c r="B37" s="19" t="s">
        <v>333</v>
      </c>
      <c r="C37" s="168">
        <f>SUM(C38:C48)</f>
        <v>0</v>
      </c>
      <c r="D37" s="256">
        <f>SUM(D38:D48)</f>
        <v>0</v>
      </c>
      <c r="E37" s="103">
        <f>SUM(E38:E48)</f>
        <v>0</v>
      </c>
    </row>
    <row r="38" spans="1:5" s="56" customFormat="1" ht="12" customHeight="1">
      <c r="A38" s="199" t="s">
        <v>58</v>
      </c>
      <c r="B38" s="182" t="s">
        <v>176</v>
      </c>
      <c r="C38" s="170"/>
      <c r="D38" s="257"/>
      <c r="E38" s="212">
        <f t="shared" si="2"/>
        <v>0</v>
      </c>
    </row>
    <row r="39" spans="1:5" s="56" customFormat="1" ht="12" customHeight="1">
      <c r="A39" s="200" t="s">
        <v>59</v>
      </c>
      <c r="B39" s="183" t="s">
        <v>177</v>
      </c>
      <c r="C39" s="169"/>
      <c r="D39" s="258"/>
      <c r="E39" s="306">
        <f t="shared" si="2"/>
        <v>0</v>
      </c>
    </row>
    <row r="40" spans="1:5" s="56" customFormat="1" ht="12" customHeight="1">
      <c r="A40" s="200" t="s">
        <v>60</v>
      </c>
      <c r="B40" s="183" t="s">
        <v>178</v>
      </c>
      <c r="C40" s="169"/>
      <c r="D40" s="258"/>
      <c r="E40" s="306">
        <f t="shared" si="2"/>
        <v>0</v>
      </c>
    </row>
    <row r="41" spans="1:5" s="56" customFormat="1" ht="12" customHeight="1">
      <c r="A41" s="200" t="s">
        <v>102</v>
      </c>
      <c r="B41" s="183" t="s">
        <v>179</v>
      </c>
      <c r="C41" s="169"/>
      <c r="D41" s="258"/>
      <c r="E41" s="306">
        <f t="shared" si="2"/>
        <v>0</v>
      </c>
    </row>
    <row r="42" spans="1:5" s="56" customFormat="1" ht="12" customHeight="1">
      <c r="A42" s="200" t="s">
        <v>103</v>
      </c>
      <c r="B42" s="183" t="s">
        <v>180</v>
      </c>
      <c r="C42" s="169"/>
      <c r="D42" s="258"/>
      <c r="E42" s="306">
        <f t="shared" si="2"/>
        <v>0</v>
      </c>
    </row>
    <row r="43" spans="1:5" s="56" customFormat="1" ht="12" customHeight="1">
      <c r="A43" s="200" t="s">
        <v>104</v>
      </c>
      <c r="B43" s="183" t="s">
        <v>181</v>
      </c>
      <c r="C43" s="169"/>
      <c r="D43" s="258"/>
      <c r="E43" s="306">
        <f t="shared" si="2"/>
        <v>0</v>
      </c>
    </row>
    <row r="44" spans="1:5" s="56" customFormat="1" ht="12" customHeight="1">
      <c r="A44" s="200" t="s">
        <v>105</v>
      </c>
      <c r="B44" s="183" t="s">
        <v>182</v>
      </c>
      <c r="C44" s="169"/>
      <c r="D44" s="258"/>
      <c r="E44" s="306">
        <f t="shared" si="2"/>
        <v>0</v>
      </c>
    </row>
    <row r="45" spans="1:5" s="56" customFormat="1" ht="12" customHeight="1">
      <c r="A45" s="200" t="s">
        <v>106</v>
      </c>
      <c r="B45" s="183" t="s">
        <v>183</v>
      </c>
      <c r="C45" s="169"/>
      <c r="D45" s="258"/>
      <c r="E45" s="306">
        <f t="shared" si="2"/>
        <v>0</v>
      </c>
    </row>
    <row r="46" spans="1:5" s="56" customFormat="1" ht="12" customHeight="1">
      <c r="A46" s="200" t="s">
        <v>174</v>
      </c>
      <c r="B46" s="183" t="s">
        <v>184</v>
      </c>
      <c r="C46" s="172"/>
      <c r="D46" s="293"/>
      <c r="E46" s="308">
        <f t="shared" si="2"/>
        <v>0</v>
      </c>
    </row>
    <row r="47" spans="1:5" s="56" customFormat="1" ht="12" customHeight="1">
      <c r="A47" s="201" t="s">
        <v>175</v>
      </c>
      <c r="B47" s="184" t="s">
        <v>335</v>
      </c>
      <c r="C47" s="173"/>
      <c r="D47" s="294"/>
      <c r="E47" s="309">
        <f t="shared" si="2"/>
        <v>0</v>
      </c>
    </row>
    <row r="48" spans="1:5" s="56" customFormat="1" ht="12" customHeight="1" thickBot="1">
      <c r="A48" s="201" t="s">
        <v>334</v>
      </c>
      <c r="B48" s="184" t="s">
        <v>185</v>
      </c>
      <c r="C48" s="173"/>
      <c r="D48" s="294"/>
      <c r="E48" s="309">
        <f t="shared" si="2"/>
        <v>0</v>
      </c>
    </row>
    <row r="49" spans="1:5" s="56" customFormat="1" ht="12" customHeight="1" thickBot="1">
      <c r="A49" s="25" t="s">
        <v>12</v>
      </c>
      <c r="B49" s="19" t="s">
        <v>186</v>
      </c>
      <c r="C49" s="168">
        <f>SUM(C50:C54)</f>
        <v>0</v>
      </c>
      <c r="D49" s="256">
        <f>SUM(D50:D54)</f>
        <v>0</v>
      </c>
      <c r="E49" s="103">
        <f>SUM(E50:E54)</f>
        <v>0</v>
      </c>
    </row>
    <row r="50" spans="1:5" s="56" customFormat="1" ht="12" customHeight="1">
      <c r="A50" s="199" t="s">
        <v>61</v>
      </c>
      <c r="B50" s="182" t="s">
        <v>190</v>
      </c>
      <c r="C50" s="224"/>
      <c r="D50" s="295"/>
      <c r="E50" s="310">
        <f t="shared" si="2"/>
        <v>0</v>
      </c>
    </row>
    <row r="51" spans="1:5" s="56" customFormat="1" ht="12" customHeight="1">
      <c r="A51" s="200" t="s">
        <v>62</v>
      </c>
      <c r="B51" s="183" t="s">
        <v>191</v>
      </c>
      <c r="C51" s="172"/>
      <c r="D51" s="293"/>
      <c r="E51" s="308">
        <f t="shared" si="2"/>
        <v>0</v>
      </c>
    </row>
    <row r="52" spans="1:5" s="56" customFormat="1" ht="12" customHeight="1">
      <c r="A52" s="200" t="s">
        <v>187</v>
      </c>
      <c r="B52" s="183" t="s">
        <v>192</v>
      </c>
      <c r="C52" s="172"/>
      <c r="D52" s="293"/>
      <c r="E52" s="308">
        <f t="shared" si="2"/>
        <v>0</v>
      </c>
    </row>
    <row r="53" spans="1:5" s="56" customFormat="1" ht="12" customHeight="1">
      <c r="A53" s="200" t="s">
        <v>188</v>
      </c>
      <c r="B53" s="183" t="s">
        <v>193</v>
      </c>
      <c r="C53" s="172"/>
      <c r="D53" s="293"/>
      <c r="E53" s="308">
        <f t="shared" si="2"/>
        <v>0</v>
      </c>
    </row>
    <row r="54" spans="1:5" s="56" customFormat="1" ht="12" customHeight="1" thickBot="1">
      <c r="A54" s="201" t="s">
        <v>189</v>
      </c>
      <c r="B54" s="184" t="s">
        <v>194</v>
      </c>
      <c r="C54" s="173"/>
      <c r="D54" s="294"/>
      <c r="E54" s="309">
        <f t="shared" si="2"/>
        <v>0</v>
      </c>
    </row>
    <row r="55" spans="1:5" s="56" customFormat="1" ht="12" customHeight="1" thickBot="1">
      <c r="A55" s="25" t="s">
        <v>107</v>
      </c>
      <c r="B55" s="19" t="s">
        <v>195</v>
      </c>
      <c r="C55" s="168">
        <f>SUM(C56:C58)</f>
        <v>0</v>
      </c>
      <c r="D55" s="256">
        <f>SUM(D56:D58)</f>
        <v>0</v>
      </c>
      <c r="E55" s="103">
        <f>SUM(E56:E58)</f>
        <v>0</v>
      </c>
    </row>
    <row r="56" spans="1:5" s="56" customFormat="1" ht="12" customHeight="1">
      <c r="A56" s="199" t="s">
        <v>63</v>
      </c>
      <c r="B56" s="182" t="s">
        <v>196</v>
      </c>
      <c r="C56" s="170"/>
      <c r="D56" s="257"/>
      <c r="E56" s="212">
        <f t="shared" si="2"/>
        <v>0</v>
      </c>
    </row>
    <row r="57" spans="1:5" s="56" customFormat="1" ht="12" customHeight="1">
      <c r="A57" s="200" t="s">
        <v>64</v>
      </c>
      <c r="B57" s="183" t="s">
        <v>327</v>
      </c>
      <c r="C57" s="169"/>
      <c r="D57" s="258"/>
      <c r="E57" s="306">
        <f t="shared" si="2"/>
        <v>0</v>
      </c>
    </row>
    <row r="58" spans="1:5" s="56" customFormat="1" ht="12" customHeight="1">
      <c r="A58" s="200" t="s">
        <v>199</v>
      </c>
      <c r="B58" s="183" t="s">
        <v>197</v>
      </c>
      <c r="C58" s="169"/>
      <c r="D58" s="258"/>
      <c r="E58" s="306">
        <f t="shared" si="2"/>
        <v>0</v>
      </c>
    </row>
    <row r="59" spans="1:5" s="56" customFormat="1" ht="12" customHeight="1" thickBot="1">
      <c r="A59" s="201" t="s">
        <v>200</v>
      </c>
      <c r="B59" s="184" t="s">
        <v>198</v>
      </c>
      <c r="C59" s="171"/>
      <c r="D59" s="259"/>
      <c r="E59" s="307">
        <f t="shared" si="2"/>
        <v>0</v>
      </c>
    </row>
    <row r="60" spans="1:5" s="56" customFormat="1" ht="12" customHeight="1" thickBot="1">
      <c r="A60" s="25" t="s">
        <v>14</v>
      </c>
      <c r="B60" s="104" t="s">
        <v>201</v>
      </c>
      <c r="C60" s="168">
        <f>SUM(C61:C63)</f>
        <v>0</v>
      </c>
      <c r="D60" s="256">
        <f>SUM(D61:D63)</f>
        <v>0</v>
      </c>
      <c r="E60" s="103">
        <f>SUM(E61:E63)</f>
        <v>0</v>
      </c>
    </row>
    <row r="61" spans="1:5" s="56" customFormat="1" ht="12" customHeight="1">
      <c r="A61" s="199" t="s">
        <v>108</v>
      </c>
      <c r="B61" s="182" t="s">
        <v>203</v>
      </c>
      <c r="C61" s="172"/>
      <c r="D61" s="293"/>
      <c r="E61" s="308">
        <f t="shared" si="2"/>
        <v>0</v>
      </c>
    </row>
    <row r="62" spans="1:5" s="56" customFormat="1" ht="12" customHeight="1">
      <c r="A62" s="200" t="s">
        <v>109</v>
      </c>
      <c r="B62" s="183" t="s">
        <v>328</v>
      </c>
      <c r="C62" s="172"/>
      <c r="D62" s="293"/>
      <c r="E62" s="308">
        <f t="shared" si="2"/>
        <v>0</v>
      </c>
    </row>
    <row r="63" spans="1:5" s="56" customFormat="1" ht="12" customHeight="1">
      <c r="A63" s="200" t="s">
        <v>132</v>
      </c>
      <c r="B63" s="183" t="s">
        <v>204</v>
      </c>
      <c r="C63" s="172"/>
      <c r="D63" s="293"/>
      <c r="E63" s="308">
        <f t="shared" si="2"/>
        <v>0</v>
      </c>
    </row>
    <row r="64" spans="1:5" s="56" customFormat="1" ht="12" customHeight="1" thickBot="1">
      <c r="A64" s="201" t="s">
        <v>202</v>
      </c>
      <c r="B64" s="184" t="s">
        <v>205</v>
      </c>
      <c r="C64" s="172"/>
      <c r="D64" s="293"/>
      <c r="E64" s="308">
        <f t="shared" si="2"/>
        <v>0</v>
      </c>
    </row>
    <row r="65" spans="1:5" s="56" customFormat="1" ht="12" customHeight="1" thickBot="1">
      <c r="A65" s="25" t="s">
        <v>15</v>
      </c>
      <c r="B65" s="19" t="s">
        <v>206</v>
      </c>
      <c r="C65" s="174">
        <f>+C8+C15+C22+C29+C37+C49+C55+C60</f>
        <v>146187</v>
      </c>
      <c r="D65" s="260">
        <f>+D8+D15+D22+D29+D37+D49+D55+D60</f>
        <v>0</v>
      </c>
      <c r="E65" s="211">
        <f>+E8+E15+E22+E29+E37+E49+E55+E60</f>
        <v>146187</v>
      </c>
    </row>
    <row r="66" spans="1:5" s="56" customFormat="1" ht="12" customHeight="1" thickBot="1">
      <c r="A66" s="202" t="s">
        <v>297</v>
      </c>
      <c r="B66" s="104" t="s">
        <v>208</v>
      </c>
      <c r="C66" s="168">
        <f>SUM(C67:C69)</f>
        <v>0</v>
      </c>
      <c r="D66" s="256">
        <f>SUM(D67:D69)</f>
        <v>0</v>
      </c>
      <c r="E66" s="103">
        <f>SUM(E67:E69)</f>
        <v>0</v>
      </c>
    </row>
    <row r="67" spans="1:5" s="56" customFormat="1" ht="12" customHeight="1">
      <c r="A67" s="199" t="s">
        <v>239</v>
      </c>
      <c r="B67" s="182" t="s">
        <v>209</v>
      </c>
      <c r="C67" s="172"/>
      <c r="D67" s="293"/>
      <c r="E67" s="308">
        <f>C67+D67</f>
        <v>0</v>
      </c>
    </row>
    <row r="68" spans="1:5" s="56" customFormat="1" ht="12" customHeight="1">
      <c r="A68" s="200" t="s">
        <v>248</v>
      </c>
      <c r="B68" s="183" t="s">
        <v>210</v>
      </c>
      <c r="C68" s="172"/>
      <c r="D68" s="293"/>
      <c r="E68" s="308">
        <f>C68+D68</f>
        <v>0</v>
      </c>
    </row>
    <row r="69" spans="1:5" s="56" customFormat="1" ht="12" customHeight="1" thickBot="1">
      <c r="A69" s="201" t="s">
        <v>249</v>
      </c>
      <c r="B69" s="185" t="s">
        <v>211</v>
      </c>
      <c r="C69" s="172"/>
      <c r="D69" s="296"/>
      <c r="E69" s="308">
        <f>C69+D69</f>
        <v>0</v>
      </c>
    </row>
    <row r="70" spans="1:5" s="56" customFormat="1" ht="12" customHeight="1" thickBot="1">
      <c r="A70" s="202" t="s">
        <v>212</v>
      </c>
      <c r="B70" s="104" t="s">
        <v>213</v>
      </c>
      <c r="C70" s="168">
        <f>SUM(C71:C74)</f>
        <v>0</v>
      </c>
      <c r="D70" s="168">
        <f>SUM(D71:D74)</f>
        <v>0</v>
      </c>
      <c r="E70" s="103">
        <f>SUM(E71:E74)</f>
        <v>0</v>
      </c>
    </row>
    <row r="71" spans="1:5" s="56" customFormat="1" ht="12" customHeight="1">
      <c r="A71" s="199" t="s">
        <v>86</v>
      </c>
      <c r="B71" s="182" t="s">
        <v>214</v>
      </c>
      <c r="C71" s="172"/>
      <c r="D71" s="172"/>
      <c r="E71" s="308">
        <f>C71+D71</f>
        <v>0</v>
      </c>
    </row>
    <row r="72" spans="1:5" s="56" customFormat="1" ht="12" customHeight="1">
      <c r="A72" s="200" t="s">
        <v>87</v>
      </c>
      <c r="B72" s="183" t="s">
        <v>215</v>
      </c>
      <c r="C72" s="172"/>
      <c r="D72" s="172"/>
      <c r="E72" s="308">
        <f>C72+D72</f>
        <v>0</v>
      </c>
    </row>
    <row r="73" spans="1:5" s="56" customFormat="1" ht="12" customHeight="1">
      <c r="A73" s="200" t="s">
        <v>240</v>
      </c>
      <c r="B73" s="183" t="s">
        <v>216</v>
      </c>
      <c r="C73" s="172"/>
      <c r="D73" s="172"/>
      <c r="E73" s="308">
        <f>C73+D73</f>
        <v>0</v>
      </c>
    </row>
    <row r="74" spans="1:5" s="56" customFormat="1" ht="12" customHeight="1" thickBot="1">
      <c r="A74" s="201" t="s">
        <v>241</v>
      </c>
      <c r="B74" s="184" t="s">
        <v>217</v>
      </c>
      <c r="C74" s="172"/>
      <c r="D74" s="172"/>
      <c r="E74" s="308">
        <f>C74+D74</f>
        <v>0</v>
      </c>
    </row>
    <row r="75" spans="1:5" s="56" customFormat="1" ht="12" customHeight="1" thickBot="1">
      <c r="A75" s="202" t="s">
        <v>218</v>
      </c>
      <c r="B75" s="104" t="s">
        <v>219</v>
      </c>
      <c r="C75" s="168">
        <f>SUM(C76:C77)</f>
        <v>62968</v>
      </c>
      <c r="D75" s="168">
        <f>SUM(D76:D77)</f>
        <v>19883</v>
      </c>
      <c r="E75" s="103">
        <f>SUM(E76:E77)</f>
        <v>82851</v>
      </c>
    </row>
    <row r="76" spans="1:5" s="56" customFormat="1" ht="12" customHeight="1">
      <c r="A76" s="199" t="s">
        <v>242</v>
      </c>
      <c r="B76" s="182" t="s">
        <v>220</v>
      </c>
      <c r="C76" s="172">
        <v>62968</v>
      </c>
      <c r="D76" s="172">
        <v>19883</v>
      </c>
      <c r="E76" s="308">
        <f>C76+D76</f>
        <v>82851</v>
      </c>
    </row>
    <row r="77" spans="1:5" s="56" customFormat="1" ht="12" customHeight="1" thickBot="1">
      <c r="A77" s="201" t="s">
        <v>243</v>
      </c>
      <c r="B77" s="184" t="s">
        <v>221</v>
      </c>
      <c r="C77" s="172"/>
      <c r="D77" s="172"/>
      <c r="E77" s="308">
        <f>C77+D77</f>
        <v>0</v>
      </c>
    </row>
    <row r="78" spans="1:5" s="55" customFormat="1" ht="12" customHeight="1" thickBot="1">
      <c r="A78" s="202" t="s">
        <v>222</v>
      </c>
      <c r="B78" s="104" t="s">
        <v>223</v>
      </c>
      <c r="C78" s="168">
        <f>SUM(C79:C81)</f>
        <v>0</v>
      </c>
      <c r="D78" s="168">
        <f>SUM(D79:D81)</f>
        <v>0</v>
      </c>
      <c r="E78" s="103">
        <f>SUM(E79:E81)</f>
        <v>0</v>
      </c>
    </row>
    <row r="79" spans="1:5" s="56" customFormat="1" ht="12" customHeight="1">
      <c r="A79" s="199" t="s">
        <v>244</v>
      </c>
      <c r="B79" s="182" t="s">
        <v>224</v>
      </c>
      <c r="C79" s="172"/>
      <c r="D79" s="172"/>
      <c r="E79" s="308">
        <f>C79+D79</f>
        <v>0</v>
      </c>
    </row>
    <row r="80" spans="1:5" s="56" customFormat="1" ht="12" customHeight="1">
      <c r="A80" s="200" t="s">
        <v>245</v>
      </c>
      <c r="B80" s="183" t="s">
        <v>225</v>
      </c>
      <c r="C80" s="172"/>
      <c r="D80" s="172"/>
      <c r="E80" s="308">
        <f>C80+D80</f>
        <v>0</v>
      </c>
    </row>
    <row r="81" spans="1:5" s="56" customFormat="1" ht="12" customHeight="1" thickBot="1">
      <c r="A81" s="201" t="s">
        <v>246</v>
      </c>
      <c r="B81" s="184" t="s">
        <v>226</v>
      </c>
      <c r="C81" s="172"/>
      <c r="D81" s="172"/>
      <c r="E81" s="308">
        <f>C81+D81</f>
        <v>0</v>
      </c>
    </row>
    <row r="82" spans="1:5" s="56" customFormat="1" ht="12" customHeight="1" thickBot="1">
      <c r="A82" s="202" t="s">
        <v>227</v>
      </c>
      <c r="B82" s="104" t="s">
        <v>247</v>
      </c>
      <c r="C82" s="168">
        <f>SUM(C83:C86)</f>
        <v>0</v>
      </c>
      <c r="D82" s="168">
        <f>SUM(D83:D86)</f>
        <v>0</v>
      </c>
      <c r="E82" s="103">
        <f>SUM(E83:E86)</f>
        <v>0</v>
      </c>
    </row>
    <row r="83" spans="1:5" s="56" customFormat="1" ht="12" customHeight="1">
      <c r="A83" s="203" t="s">
        <v>228</v>
      </c>
      <c r="B83" s="182" t="s">
        <v>229</v>
      </c>
      <c r="C83" s="172"/>
      <c r="D83" s="172"/>
      <c r="E83" s="308">
        <f t="shared" ref="E83:E88" si="3">C83+D83</f>
        <v>0</v>
      </c>
    </row>
    <row r="84" spans="1:5" s="56" customFormat="1" ht="12" customHeight="1">
      <c r="A84" s="204" t="s">
        <v>230</v>
      </c>
      <c r="B84" s="183" t="s">
        <v>231</v>
      </c>
      <c r="C84" s="172"/>
      <c r="D84" s="172"/>
      <c r="E84" s="308">
        <f t="shared" si="3"/>
        <v>0</v>
      </c>
    </row>
    <row r="85" spans="1:5" s="56" customFormat="1" ht="12" customHeight="1">
      <c r="A85" s="204" t="s">
        <v>232</v>
      </c>
      <c r="B85" s="183" t="s">
        <v>233</v>
      </c>
      <c r="C85" s="172"/>
      <c r="D85" s="172"/>
      <c r="E85" s="308">
        <f t="shared" si="3"/>
        <v>0</v>
      </c>
    </row>
    <row r="86" spans="1:5" s="55" customFormat="1" ht="12" customHeight="1" thickBot="1">
      <c r="A86" s="205" t="s">
        <v>234</v>
      </c>
      <c r="B86" s="184" t="s">
        <v>235</v>
      </c>
      <c r="C86" s="172"/>
      <c r="D86" s="172"/>
      <c r="E86" s="308">
        <f t="shared" si="3"/>
        <v>0</v>
      </c>
    </row>
    <row r="87" spans="1:5" s="55" customFormat="1" ht="12" customHeight="1" thickBot="1">
      <c r="A87" s="202" t="s">
        <v>236</v>
      </c>
      <c r="B87" s="104" t="s">
        <v>374</v>
      </c>
      <c r="C87" s="227"/>
      <c r="D87" s="227"/>
      <c r="E87" s="103">
        <f t="shared" si="3"/>
        <v>0</v>
      </c>
    </row>
    <row r="88" spans="1:5" s="55" customFormat="1" ht="12" customHeight="1" thickBot="1">
      <c r="A88" s="202" t="s">
        <v>395</v>
      </c>
      <c r="B88" s="104" t="s">
        <v>237</v>
      </c>
      <c r="C88" s="227"/>
      <c r="D88" s="227"/>
      <c r="E88" s="103">
        <f t="shared" si="3"/>
        <v>0</v>
      </c>
    </row>
    <row r="89" spans="1:5" s="55" customFormat="1" ht="12" customHeight="1" thickBot="1">
      <c r="A89" s="202" t="s">
        <v>396</v>
      </c>
      <c r="B89" s="189" t="s">
        <v>377</v>
      </c>
      <c r="C89" s="174">
        <f>+C66+C70+C75+C78+C82+C88+C87</f>
        <v>62968</v>
      </c>
      <c r="D89" s="174">
        <f>+D66+D70+D75+D78+D82+D88+D87</f>
        <v>19883</v>
      </c>
      <c r="E89" s="211">
        <f>+E66+E70+E75+E78+E82+E88+E87</f>
        <v>82851</v>
      </c>
    </row>
    <row r="90" spans="1:5" s="55" customFormat="1" ht="12" customHeight="1" thickBot="1">
      <c r="A90" s="206" t="s">
        <v>397</v>
      </c>
      <c r="B90" s="190" t="s">
        <v>398</v>
      </c>
      <c r="C90" s="174">
        <f>+C65+C89</f>
        <v>209155</v>
      </c>
      <c r="D90" s="174">
        <f>+D65+D89</f>
        <v>19883</v>
      </c>
      <c r="E90" s="211">
        <f>+E65+E89</f>
        <v>229038</v>
      </c>
    </row>
    <row r="91" spans="1:5" s="56" customFormat="1" ht="15" customHeight="1" thickBot="1">
      <c r="A91" s="93"/>
      <c r="B91" s="94"/>
      <c r="C91" s="150"/>
    </row>
    <row r="92" spans="1:5" s="50" customFormat="1" ht="16.5" customHeight="1" thickBot="1">
      <c r="A92" s="360" t="s">
        <v>41</v>
      </c>
      <c r="B92" s="361"/>
      <c r="C92" s="361"/>
      <c r="D92" s="361"/>
      <c r="E92" s="362"/>
    </row>
    <row r="93" spans="1:5" s="57" customFormat="1" ht="12" customHeight="1" thickBot="1">
      <c r="A93" s="176" t="s">
        <v>7</v>
      </c>
      <c r="B93" s="24" t="s">
        <v>402</v>
      </c>
      <c r="C93" s="167">
        <f>+C94+C95+C96+C97+C98+C111</f>
        <v>145187</v>
      </c>
      <c r="D93" s="167">
        <f>+D94+D95+D96+D97+D98+D111</f>
        <v>12907</v>
      </c>
      <c r="E93" s="241">
        <f>+E94+E95+E96+E97+E98+E111</f>
        <v>158094</v>
      </c>
    </row>
    <row r="94" spans="1:5" ht="12" customHeight="1">
      <c r="A94" s="207" t="s">
        <v>65</v>
      </c>
      <c r="B94" s="8" t="s">
        <v>36</v>
      </c>
      <c r="C94" s="245">
        <v>23803</v>
      </c>
      <c r="D94" s="245">
        <v>689</v>
      </c>
      <c r="E94" s="311">
        <f t="shared" ref="E94:E113" si="4">C94+D94</f>
        <v>24492</v>
      </c>
    </row>
    <row r="95" spans="1:5" ht="12" customHeight="1">
      <c r="A95" s="200" t="s">
        <v>66</v>
      </c>
      <c r="B95" s="6" t="s">
        <v>110</v>
      </c>
      <c r="C95" s="169">
        <v>6665</v>
      </c>
      <c r="D95" s="169">
        <v>185</v>
      </c>
      <c r="E95" s="306">
        <f t="shared" si="4"/>
        <v>6850</v>
      </c>
    </row>
    <row r="96" spans="1:5" ht="12" customHeight="1">
      <c r="A96" s="200" t="s">
        <v>67</v>
      </c>
      <c r="B96" s="6" t="s">
        <v>84</v>
      </c>
      <c r="C96" s="171">
        <v>36396</v>
      </c>
      <c r="D96" s="169">
        <v>388</v>
      </c>
      <c r="E96" s="307">
        <f t="shared" si="4"/>
        <v>36784</v>
      </c>
    </row>
    <row r="97" spans="1:5" ht="12" customHeight="1">
      <c r="A97" s="200" t="s">
        <v>68</v>
      </c>
      <c r="B97" s="9" t="s">
        <v>111</v>
      </c>
      <c r="C97" s="171">
        <v>18950</v>
      </c>
      <c r="D97" s="259"/>
      <c r="E97" s="307">
        <f t="shared" si="4"/>
        <v>18950</v>
      </c>
    </row>
    <row r="98" spans="1:5" ht="12" customHeight="1">
      <c r="A98" s="200" t="s">
        <v>76</v>
      </c>
      <c r="B98" s="17" t="s">
        <v>112</v>
      </c>
      <c r="C98" s="171">
        <v>20544</v>
      </c>
      <c r="D98" s="259">
        <v>344</v>
      </c>
      <c r="E98" s="307">
        <f t="shared" si="4"/>
        <v>20888</v>
      </c>
    </row>
    <row r="99" spans="1:5" ht="12" customHeight="1">
      <c r="A99" s="200" t="s">
        <v>69</v>
      </c>
      <c r="B99" s="6" t="s">
        <v>399</v>
      </c>
      <c r="C99" s="171"/>
      <c r="D99" s="259"/>
      <c r="E99" s="307">
        <f t="shared" si="4"/>
        <v>0</v>
      </c>
    </row>
    <row r="100" spans="1:5" ht="12" customHeight="1">
      <c r="A100" s="200" t="s">
        <v>70</v>
      </c>
      <c r="B100" s="67" t="s">
        <v>340</v>
      </c>
      <c r="C100" s="171"/>
      <c r="D100" s="259"/>
      <c r="E100" s="307">
        <f t="shared" si="4"/>
        <v>0</v>
      </c>
    </row>
    <row r="101" spans="1:5" ht="12" customHeight="1">
      <c r="A101" s="200" t="s">
        <v>77</v>
      </c>
      <c r="B101" s="67" t="s">
        <v>339</v>
      </c>
      <c r="C101" s="171"/>
      <c r="D101" s="259"/>
      <c r="E101" s="307">
        <f t="shared" si="4"/>
        <v>0</v>
      </c>
    </row>
    <row r="102" spans="1:5" ht="12" customHeight="1">
      <c r="A102" s="200" t="s">
        <v>78</v>
      </c>
      <c r="B102" s="67" t="s">
        <v>253</v>
      </c>
      <c r="C102" s="171"/>
      <c r="D102" s="259"/>
      <c r="E102" s="307">
        <f t="shared" si="4"/>
        <v>0</v>
      </c>
    </row>
    <row r="103" spans="1:5" ht="12" customHeight="1">
      <c r="A103" s="200" t="s">
        <v>79</v>
      </c>
      <c r="B103" s="68" t="s">
        <v>254</v>
      </c>
      <c r="C103" s="171"/>
      <c r="D103" s="259"/>
      <c r="E103" s="307">
        <f t="shared" si="4"/>
        <v>0</v>
      </c>
    </row>
    <row r="104" spans="1:5" ht="12" customHeight="1">
      <c r="A104" s="200" t="s">
        <v>80</v>
      </c>
      <c r="B104" s="68" t="s">
        <v>255</v>
      </c>
      <c r="C104" s="171"/>
      <c r="D104" s="259"/>
      <c r="E104" s="307">
        <f t="shared" si="4"/>
        <v>0</v>
      </c>
    </row>
    <row r="105" spans="1:5" ht="12" customHeight="1">
      <c r="A105" s="200" t="s">
        <v>82</v>
      </c>
      <c r="B105" s="67" t="s">
        <v>256</v>
      </c>
      <c r="C105" s="171"/>
      <c r="D105" s="259"/>
      <c r="E105" s="307">
        <f t="shared" si="4"/>
        <v>0</v>
      </c>
    </row>
    <row r="106" spans="1:5" ht="12" customHeight="1">
      <c r="A106" s="200" t="s">
        <v>113</v>
      </c>
      <c r="B106" s="67" t="s">
        <v>257</v>
      </c>
      <c r="C106" s="171"/>
      <c r="D106" s="259"/>
      <c r="E106" s="307">
        <f t="shared" si="4"/>
        <v>0</v>
      </c>
    </row>
    <row r="107" spans="1:5" ht="12" customHeight="1">
      <c r="A107" s="200" t="s">
        <v>251</v>
      </c>
      <c r="B107" s="68" t="s">
        <v>258</v>
      </c>
      <c r="C107" s="169"/>
      <c r="D107" s="259"/>
      <c r="E107" s="307">
        <f t="shared" si="4"/>
        <v>0</v>
      </c>
    </row>
    <row r="108" spans="1:5" ht="12" customHeight="1">
      <c r="A108" s="208" t="s">
        <v>252</v>
      </c>
      <c r="B108" s="69" t="s">
        <v>259</v>
      </c>
      <c r="C108" s="171"/>
      <c r="D108" s="259"/>
      <c r="E108" s="307">
        <f t="shared" si="4"/>
        <v>0</v>
      </c>
    </row>
    <row r="109" spans="1:5" ht="12" customHeight="1">
      <c r="A109" s="200" t="s">
        <v>337</v>
      </c>
      <c r="B109" s="69" t="s">
        <v>260</v>
      </c>
      <c r="C109" s="171"/>
      <c r="D109" s="259"/>
      <c r="E109" s="307">
        <f t="shared" si="4"/>
        <v>0</v>
      </c>
    </row>
    <row r="110" spans="1:5" ht="12" customHeight="1">
      <c r="A110" s="200" t="s">
        <v>338</v>
      </c>
      <c r="B110" s="68" t="s">
        <v>261</v>
      </c>
      <c r="C110" s="169">
        <v>20544</v>
      </c>
      <c r="D110" s="258">
        <v>344</v>
      </c>
      <c r="E110" s="306">
        <f t="shared" si="4"/>
        <v>20888</v>
      </c>
    </row>
    <row r="111" spans="1:5" ht="12" customHeight="1">
      <c r="A111" s="200" t="s">
        <v>342</v>
      </c>
      <c r="B111" s="9" t="s">
        <v>37</v>
      </c>
      <c r="C111" s="169">
        <v>38829</v>
      </c>
      <c r="D111" s="258">
        <v>11301</v>
      </c>
      <c r="E111" s="306">
        <f t="shared" si="4"/>
        <v>50130</v>
      </c>
    </row>
    <row r="112" spans="1:5" ht="12" customHeight="1">
      <c r="A112" s="201" t="s">
        <v>343</v>
      </c>
      <c r="B112" s="6" t="s">
        <v>400</v>
      </c>
      <c r="C112" s="171">
        <v>38829</v>
      </c>
      <c r="D112" s="259">
        <v>11301</v>
      </c>
      <c r="E112" s="307">
        <f t="shared" si="4"/>
        <v>50130</v>
      </c>
    </row>
    <row r="113" spans="1:5" ht="12" customHeight="1" thickBot="1">
      <c r="A113" s="209" t="s">
        <v>344</v>
      </c>
      <c r="B113" s="70" t="s">
        <v>401</v>
      </c>
      <c r="C113" s="246"/>
      <c r="D113" s="298"/>
      <c r="E113" s="312">
        <f t="shared" si="4"/>
        <v>0</v>
      </c>
    </row>
    <row r="114" spans="1:5" ht="12" customHeight="1" thickBot="1">
      <c r="A114" s="25" t="s">
        <v>8</v>
      </c>
      <c r="B114" s="23" t="s">
        <v>262</v>
      </c>
      <c r="C114" s="168">
        <f>+C115+C117+C119</f>
        <v>63968</v>
      </c>
      <c r="D114" s="256">
        <f>+D115+D117+D119</f>
        <v>4308</v>
      </c>
      <c r="E114" s="103">
        <f>+E115+E117+E119</f>
        <v>68276</v>
      </c>
    </row>
    <row r="115" spans="1:5" ht="12" customHeight="1">
      <c r="A115" s="199" t="s">
        <v>71</v>
      </c>
      <c r="B115" s="6" t="s">
        <v>130</v>
      </c>
      <c r="C115" s="170">
        <v>48968</v>
      </c>
      <c r="D115" s="257">
        <v>4194</v>
      </c>
      <c r="E115" s="212">
        <f t="shared" ref="E115:E127" si="5">C115+D115</f>
        <v>53162</v>
      </c>
    </row>
    <row r="116" spans="1:5" ht="12" customHeight="1">
      <c r="A116" s="199" t="s">
        <v>72</v>
      </c>
      <c r="B116" s="10" t="s">
        <v>266</v>
      </c>
      <c r="C116" s="170"/>
      <c r="D116" s="257"/>
      <c r="E116" s="212">
        <f t="shared" si="5"/>
        <v>0</v>
      </c>
    </row>
    <row r="117" spans="1:5" ht="12" customHeight="1">
      <c r="A117" s="199" t="s">
        <v>73</v>
      </c>
      <c r="B117" s="10" t="s">
        <v>114</v>
      </c>
      <c r="C117" s="169">
        <v>9000</v>
      </c>
      <c r="D117" s="258">
        <v>114</v>
      </c>
      <c r="E117" s="306">
        <f t="shared" si="5"/>
        <v>9114</v>
      </c>
    </row>
    <row r="118" spans="1:5" ht="12" customHeight="1">
      <c r="A118" s="199" t="s">
        <v>74</v>
      </c>
      <c r="B118" s="10" t="s">
        <v>267</v>
      </c>
      <c r="C118" s="169"/>
      <c r="D118" s="258"/>
      <c r="E118" s="306">
        <f t="shared" si="5"/>
        <v>0</v>
      </c>
    </row>
    <row r="119" spans="1:5" ht="12" customHeight="1">
      <c r="A119" s="199" t="s">
        <v>75</v>
      </c>
      <c r="B119" s="106" t="s">
        <v>133</v>
      </c>
      <c r="C119" s="169">
        <v>6000</v>
      </c>
      <c r="D119" s="258"/>
      <c r="E119" s="306">
        <f t="shared" si="5"/>
        <v>6000</v>
      </c>
    </row>
    <row r="120" spans="1:5" ht="12" customHeight="1">
      <c r="A120" s="199" t="s">
        <v>81</v>
      </c>
      <c r="B120" s="105" t="s">
        <v>329</v>
      </c>
      <c r="C120" s="169"/>
      <c r="D120" s="258"/>
      <c r="E120" s="306">
        <f t="shared" si="5"/>
        <v>0</v>
      </c>
    </row>
    <row r="121" spans="1:5" ht="12" customHeight="1">
      <c r="A121" s="199" t="s">
        <v>83</v>
      </c>
      <c r="B121" s="178" t="s">
        <v>272</v>
      </c>
      <c r="C121" s="169"/>
      <c r="D121" s="258"/>
      <c r="E121" s="306">
        <f t="shared" si="5"/>
        <v>0</v>
      </c>
    </row>
    <row r="122" spans="1:5" ht="12" customHeight="1">
      <c r="A122" s="199" t="s">
        <v>115</v>
      </c>
      <c r="B122" s="68" t="s">
        <v>255</v>
      </c>
      <c r="C122" s="169"/>
      <c r="D122" s="258"/>
      <c r="E122" s="306">
        <f t="shared" si="5"/>
        <v>0</v>
      </c>
    </row>
    <row r="123" spans="1:5" ht="12" customHeight="1">
      <c r="A123" s="199" t="s">
        <v>116</v>
      </c>
      <c r="B123" s="68" t="s">
        <v>271</v>
      </c>
      <c r="C123" s="169"/>
      <c r="D123" s="258"/>
      <c r="E123" s="306">
        <f t="shared" si="5"/>
        <v>0</v>
      </c>
    </row>
    <row r="124" spans="1:5" ht="12" customHeight="1">
      <c r="A124" s="199" t="s">
        <v>117</v>
      </c>
      <c r="B124" s="68" t="s">
        <v>270</v>
      </c>
      <c r="C124" s="169"/>
      <c r="D124" s="258"/>
      <c r="E124" s="306">
        <f t="shared" si="5"/>
        <v>0</v>
      </c>
    </row>
    <row r="125" spans="1:5" ht="12" customHeight="1">
      <c r="A125" s="199" t="s">
        <v>263</v>
      </c>
      <c r="B125" s="68" t="s">
        <v>258</v>
      </c>
      <c r="C125" s="169">
        <v>6000</v>
      </c>
      <c r="D125" s="258"/>
      <c r="E125" s="306">
        <f t="shared" si="5"/>
        <v>6000</v>
      </c>
    </row>
    <row r="126" spans="1:5" ht="12" customHeight="1">
      <c r="A126" s="199" t="s">
        <v>264</v>
      </c>
      <c r="B126" s="68" t="s">
        <v>269</v>
      </c>
      <c r="C126" s="169"/>
      <c r="D126" s="258"/>
      <c r="E126" s="306">
        <f t="shared" si="5"/>
        <v>0</v>
      </c>
    </row>
    <row r="127" spans="1:5" ht="12" customHeight="1" thickBot="1">
      <c r="A127" s="208" t="s">
        <v>265</v>
      </c>
      <c r="B127" s="68" t="s">
        <v>268</v>
      </c>
      <c r="C127" s="171"/>
      <c r="D127" s="259"/>
      <c r="E127" s="307">
        <f t="shared" si="5"/>
        <v>0</v>
      </c>
    </row>
    <row r="128" spans="1:5" ht="12" customHeight="1" thickBot="1">
      <c r="A128" s="25" t="s">
        <v>9</v>
      </c>
      <c r="B128" s="61" t="s">
        <v>347</v>
      </c>
      <c r="C128" s="168">
        <f>+C93+C114</f>
        <v>209155</v>
      </c>
      <c r="D128" s="256">
        <f>+D93+D114</f>
        <v>17215</v>
      </c>
      <c r="E128" s="103">
        <f>+E93+E114</f>
        <v>226370</v>
      </c>
    </row>
    <row r="129" spans="1:11" ht="12" customHeight="1" thickBot="1">
      <c r="A129" s="25" t="s">
        <v>10</v>
      </c>
      <c r="B129" s="61" t="s">
        <v>348</v>
      </c>
      <c r="C129" s="168">
        <f>+C130+C131+C132</f>
        <v>0</v>
      </c>
      <c r="D129" s="256">
        <f>+D130+D131+D132</f>
        <v>0</v>
      </c>
      <c r="E129" s="103">
        <f>+E130+E131+E132</f>
        <v>0</v>
      </c>
    </row>
    <row r="130" spans="1:11" s="57" customFormat="1" ht="12" customHeight="1">
      <c r="A130" s="199" t="s">
        <v>167</v>
      </c>
      <c r="B130" s="7" t="s">
        <v>405</v>
      </c>
      <c r="C130" s="169"/>
      <c r="D130" s="258"/>
      <c r="E130" s="306">
        <f>C130+D130</f>
        <v>0</v>
      </c>
    </row>
    <row r="131" spans="1:11" ht="12" customHeight="1">
      <c r="A131" s="199" t="s">
        <v>168</v>
      </c>
      <c r="B131" s="7" t="s">
        <v>356</v>
      </c>
      <c r="C131" s="169"/>
      <c r="D131" s="258"/>
      <c r="E131" s="306">
        <f>C131+D131</f>
        <v>0</v>
      </c>
    </row>
    <row r="132" spans="1:11" ht="12" customHeight="1" thickBot="1">
      <c r="A132" s="208" t="s">
        <v>169</v>
      </c>
      <c r="B132" s="5" t="s">
        <v>404</v>
      </c>
      <c r="C132" s="169"/>
      <c r="D132" s="258"/>
      <c r="E132" s="306">
        <f>C132+D132</f>
        <v>0</v>
      </c>
    </row>
    <row r="133" spans="1:11" ht="12" customHeight="1" thickBot="1">
      <c r="A133" s="25" t="s">
        <v>11</v>
      </c>
      <c r="B133" s="61" t="s">
        <v>349</v>
      </c>
      <c r="C133" s="168">
        <f>+C134+C135+C136+C137+C138+C139</f>
        <v>0</v>
      </c>
      <c r="D133" s="256">
        <f>+D134+D135+D136+D137+D138+D139</f>
        <v>0</v>
      </c>
      <c r="E133" s="103">
        <f>+E134+E135+E136+E137+E138+E139</f>
        <v>0</v>
      </c>
    </row>
    <row r="134" spans="1:11" ht="12" customHeight="1">
      <c r="A134" s="199" t="s">
        <v>58</v>
      </c>
      <c r="B134" s="7" t="s">
        <v>358</v>
      </c>
      <c r="C134" s="169"/>
      <c r="D134" s="258"/>
      <c r="E134" s="306">
        <f t="shared" ref="E134:E139" si="6">C134+D134</f>
        <v>0</v>
      </c>
    </row>
    <row r="135" spans="1:11" ht="12" customHeight="1">
      <c r="A135" s="199" t="s">
        <v>59</v>
      </c>
      <c r="B135" s="7" t="s">
        <v>350</v>
      </c>
      <c r="C135" s="169"/>
      <c r="D135" s="258"/>
      <c r="E135" s="306">
        <f t="shared" si="6"/>
        <v>0</v>
      </c>
    </row>
    <row r="136" spans="1:11" ht="12" customHeight="1">
      <c r="A136" s="199" t="s">
        <v>60</v>
      </c>
      <c r="B136" s="7" t="s">
        <v>351</v>
      </c>
      <c r="C136" s="169"/>
      <c r="D136" s="258"/>
      <c r="E136" s="306">
        <f t="shared" si="6"/>
        <v>0</v>
      </c>
    </row>
    <row r="137" spans="1:11" ht="12" customHeight="1">
      <c r="A137" s="199" t="s">
        <v>102</v>
      </c>
      <c r="B137" s="7" t="s">
        <v>403</v>
      </c>
      <c r="C137" s="169"/>
      <c r="D137" s="258"/>
      <c r="E137" s="306">
        <f t="shared" si="6"/>
        <v>0</v>
      </c>
    </row>
    <row r="138" spans="1:11" ht="12" customHeight="1">
      <c r="A138" s="199" t="s">
        <v>103</v>
      </c>
      <c r="B138" s="7" t="s">
        <v>353</v>
      </c>
      <c r="C138" s="169"/>
      <c r="D138" s="258"/>
      <c r="E138" s="306">
        <f t="shared" si="6"/>
        <v>0</v>
      </c>
    </row>
    <row r="139" spans="1:11" s="57" customFormat="1" ht="12" customHeight="1" thickBot="1">
      <c r="A139" s="208" t="s">
        <v>104</v>
      </c>
      <c r="B139" s="5" t="s">
        <v>354</v>
      </c>
      <c r="C139" s="169"/>
      <c r="D139" s="258"/>
      <c r="E139" s="306">
        <f t="shared" si="6"/>
        <v>0</v>
      </c>
    </row>
    <row r="140" spans="1:11" ht="12" customHeight="1" thickBot="1">
      <c r="A140" s="25" t="s">
        <v>12</v>
      </c>
      <c r="B140" s="61" t="s">
        <v>419</v>
      </c>
      <c r="C140" s="174">
        <f>+C141+C142+C144+C145+C143</f>
        <v>0</v>
      </c>
      <c r="D140" s="260">
        <f>+D141+D142+D144+D145+D143</f>
        <v>0</v>
      </c>
      <c r="E140" s="211">
        <f>+E141+E142+E144+E145+E143</f>
        <v>0</v>
      </c>
      <c r="K140" s="102"/>
    </row>
    <row r="141" spans="1:11">
      <c r="A141" s="199" t="s">
        <v>61</v>
      </c>
      <c r="B141" s="7" t="s">
        <v>273</v>
      </c>
      <c r="C141" s="169"/>
      <c r="D141" s="258"/>
      <c r="E141" s="306">
        <f>C141+D141</f>
        <v>0</v>
      </c>
    </row>
    <row r="142" spans="1:11" ht="12" customHeight="1">
      <c r="A142" s="199" t="s">
        <v>62</v>
      </c>
      <c r="B142" s="7" t="s">
        <v>274</v>
      </c>
      <c r="C142" s="169"/>
      <c r="D142" s="258"/>
      <c r="E142" s="306">
        <f>C142+D142</f>
        <v>0</v>
      </c>
    </row>
    <row r="143" spans="1:11" ht="12" customHeight="1">
      <c r="A143" s="199" t="s">
        <v>187</v>
      </c>
      <c r="B143" s="7" t="s">
        <v>418</v>
      </c>
      <c r="C143" s="169"/>
      <c r="D143" s="258"/>
      <c r="E143" s="306">
        <f>C143+D143</f>
        <v>0</v>
      </c>
    </row>
    <row r="144" spans="1:11" s="57" customFormat="1" ht="12" customHeight="1">
      <c r="A144" s="199" t="s">
        <v>188</v>
      </c>
      <c r="B144" s="7" t="s">
        <v>363</v>
      </c>
      <c r="C144" s="169"/>
      <c r="D144" s="258"/>
      <c r="E144" s="306">
        <f>C144+D144</f>
        <v>0</v>
      </c>
    </row>
    <row r="145" spans="1:5" s="57" customFormat="1" ht="12" customHeight="1" thickBot="1">
      <c r="A145" s="208" t="s">
        <v>189</v>
      </c>
      <c r="B145" s="5" t="s">
        <v>293</v>
      </c>
      <c r="C145" s="169"/>
      <c r="D145" s="258"/>
      <c r="E145" s="306">
        <f>C145+D145</f>
        <v>0</v>
      </c>
    </row>
    <row r="146" spans="1:5" s="57" customFormat="1" ht="12" customHeight="1" thickBot="1">
      <c r="A146" s="25" t="s">
        <v>13</v>
      </c>
      <c r="B146" s="61" t="s">
        <v>364</v>
      </c>
      <c r="C146" s="248">
        <f>+C147+C148+C149+C150+C151</f>
        <v>0</v>
      </c>
      <c r="D146" s="261">
        <f>+D147+D148+D149+D150+D151</f>
        <v>0</v>
      </c>
      <c r="E146" s="243">
        <f>+E147+E148+E149+E150+E151</f>
        <v>0</v>
      </c>
    </row>
    <row r="147" spans="1:5" s="57" customFormat="1" ht="12" customHeight="1">
      <c r="A147" s="199" t="s">
        <v>63</v>
      </c>
      <c r="B147" s="7" t="s">
        <v>359</v>
      </c>
      <c r="C147" s="169"/>
      <c r="D147" s="258"/>
      <c r="E147" s="306">
        <f t="shared" ref="E147:E153" si="7">C147+D147</f>
        <v>0</v>
      </c>
    </row>
    <row r="148" spans="1:5" s="57" customFormat="1" ht="12" customHeight="1">
      <c r="A148" s="199" t="s">
        <v>64</v>
      </c>
      <c r="B148" s="7" t="s">
        <v>366</v>
      </c>
      <c r="C148" s="169"/>
      <c r="D148" s="258"/>
      <c r="E148" s="306">
        <f t="shared" si="7"/>
        <v>0</v>
      </c>
    </row>
    <row r="149" spans="1:5" s="57" customFormat="1" ht="12" customHeight="1">
      <c r="A149" s="199" t="s">
        <v>199</v>
      </c>
      <c r="B149" s="7" t="s">
        <v>361</v>
      </c>
      <c r="C149" s="169"/>
      <c r="D149" s="258"/>
      <c r="E149" s="306">
        <f t="shared" si="7"/>
        <v>0</v>
      </c>
    </row>
    <row r="150" spans="1:5" s="57" customFormat="1" ht="12" customHeight="1">
      <c r="A150" s="199" t="s">
        <v>200</v>
      </c>
      <c r="B150" s="7" t="s">
        <v>406</v>
      </c>
      <c r="C150" s="169"/>
      <c r="D150" s="258"/>
      <c r="E150" s="306">
        <f t="shared" si="7"/>
        <v>0</v>
      </c>
    </row>
    <row r="151" spans="1:5" ht="12.75" customHeight="1" thickBot="1">
      <c r="A151" s="208" t="s">
        <v>365</v>
      </c>
      <c r="B151" s="5" t="s">
        <v>368</v>
      </c>
      <c r="C151" s="171"/>
      <c r="D151" s="259"/>
      <c r="E151" s="307">
        <f t="shared" si="7"/>
        <v>0</v>
      </c>
    </row>
    <row r="152" spans="1:5" ht="12.75" customHeight="1" thickBot="1">
      <c r="A152" s="240" t="s">
        <v>14</v>
      </c>
      <c r="B152" s="61" t="s">
        <v>369</v>
      </c>
      <c r="C152" s="249"/>
      <c r="D152" s="262"/>
      <c r="E152" s="243">
        <f t="shared" si="7"/>
        <v>0</v>
      </c>
    </row>
    <row r="153" spans="1:5" ht="12.75" customHeight="1" thickBot="1">
      <c r="A153" s="240" t="s">
        <v>15</v>
      </c>
      <c r="B153" s="61" t="s">
        <v>370</v>
      </c>
      <c r="C153" s="249"/>
      <c r="D153" s="262"/>
      <c r="E153" s="243">
        <f t="shared" si="7"/>
        <v>0</v>
      </c>
    </row>
    <row r="154" spans="1:5" ht="12" customHeight="1" thickBot="1">
      <c r="A154" s="25" t="s">
        <v>16</v>
      </c>
      <c r="B154" s="61" t="s">
        <v>372</v>
      </c>
      <c r="C154" s="250">
        <f>+C129+C133+C140+C146+C152+C153</f>
        <v>0</v>
      </c>
      <c r="D154" s="263">
        <f>+D129+D133+D140+D146+D152+D153</f>
        <v>0</v>
      </c>
      <c r="E154" s="244">
        <f>+E129+E133+E140+E146+E152+E153</f>
        <v>0</v>
      </c>
    </row>
    <row r="155" spans="1:5" ht="15" customHeight="1" thickBot="1">
      <c r="A155" s="210" t="s">
        <v>17</v>
      </c>
      <c r="B155" s="155" t="s">
        <v>371</v>
      </c>
      <c r="C155" s="250">
        <f>+C128+C154</f>
        <v>209155</v>
      </c>
      <c r="D155" s="263">
        <f>+D128+D154</f>
        <v>17215</v>
      </c>
      <c r="E155" s="244">
        <f>+E128+E154</f>
        <v>226370</v>
      </c>
    </row>
    <row r="156" spans="1:5" ht="13.5" thickBot="1">
      <c r="A156" s="158"/>
      <c r="B156" s="159"/>
      <c r="C156" s="160"/>
      <c r="D156" s="160"/>
      <c r="E156" s="160"/>
    </row>
    <row r="157" spans="1:5" ht="15" customHeight="1" thickBot="1">
      <c r="A157" s="100" t="s">
        <v>407</v>
      </c>
      <c r="B157" s="101"/>
      <c r="C157" s="297">
        <v>9</v>
      </c>
      <c r="D157" s="297"/>
      <c r="E157" s="313">
        <f>C157+D157</f>
        <v>9</v>
      </c>
    </row>
    <row r="158" spans="1:5" ht="14.25" customHeight="1" thickBot="1">
      <c r="A158" s="100" t="s">
        <v>125</v>
      </c>
      <c r="B158" s="101"/>
      <c r="C158" s="297"/>
      <c r="D158" s="297"/>
      <c r="E158" s="313">
        <f>C158+D158</f>
        <v>0</v>
      </c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4" zoomScale="130" zoomScaleNormal="130" zoomScaleSheetLayoutView="100" workbookViewId="0">
      <selection activeCell="D5" sqref="D5"/>
    </sheetView>
  </sheetViews>
  <sheetFormatPr defaultRowHeight="12.75"/>
  <cols>
    <col min="1" max="1" width="16.1640625" style="161" customWidth="1"/>
    <col min="2" max="2" width="62" style="162" customWidth="1"/>
    <col min="3" max="3" width="14.1640625" style="163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84"/>
      <c r="B1" s="86"/>
      <c r="E1" s="288" t="s">
        <v>483</v>
      </c>
    </row>
    <row r="2" spans="1:5" s="53" customFormat="1" ht="21" customHeight="1" thickBot="1">
      <c r="A2" s="289" t="s">
        <v>46</v>
      </c>
      <c r="B2" s="363" t="s">
        <v>127</v>
      </c>
      <c r="C2" s="363"/>
      <c r="D2" s="363"/>
      <c r="E2" s="290" t="s">
        <v>38</v>
      </c>
    </row>
    <row r="3" spans="1:5" s="53" customFormat="1" ht="24.75" thickBot="1">
      <c r="A3" s="289" t="s">
        <v>123</v>
      </c>
      <c r="B3" s="363" t="s">
        <v>417</v>
      </c>
      <c r="C3" s="363"/>
      <c r="D3" s="363"/>
      <c r="E3" s="291" t="s">
        <v>43</v>
      </c>
    </row>
    <row r="4" spans="1:5" s="54" customFormat="1" ht="15.95" customHeight="1" thickBot="1">
      <c r="A4" s="87"/>
      <c r="B4" s="87"/>
      <c r="C4" s="88"/>
      <c r="E4" s="88" t="s">
        <v>39</v>
      </c>
    </row>
    <row r="5" spans="1:5" ht="36.75" thickBot="1">
      <c r="A5" s="175" t="s">
        <v>124</v>
      </c>
      <c r="B5" s="89" t="s">
        <v>501</v>
      </c>
      <c r="C5" s="330" t="s">
        <v>420</v>
      </c>
      <c r="D5" s="330" t="s">
        <v>527</v>
      </c>
      <c r="E5" s="331" t="str">
        <f>+CONCATENATE(LEFT(ÖSSZEFÜGGÉSEK!A7,4),"……….",CHAR(10),"Módosítás utáni")</f>
        <v>……….
Módosítás utáni</v>
      </c>
    </row>
    <row r="6" spans="1:5" s="50" customFormat="1" ht="12.95" customHeight="1" thickBot="1">
      <c r="A6" s="78" t="s">
        <v>386</v>
      </c>
      <c r="B6" s="79" t="s">
        <v>387</v>
      </c>
      <c r="C6" s="79" t="s">
        <v>388</v>
      </c>
      <c r="D6" s="292" t="s">
        <v>390</v>
      </c>
      <c r="E6" s="341" t="s">
        <v>493</v>
      </c>
    </row>
    <row r="7" spans="1:5" s="50" customFormat="1" ht="15.95" customHeight="1" thickBot="1">
      <c r="A7" s="360" t="s">
        <v>40</v>
      </c>
      <c r="B7" s="361"/>
      <c r="C7" s="361"/>
      <c r="D7" s="361"/>
      <c r="E7" s="362"/>
    </row>
    <row r="8" spans="1:5" s="50" customFormat="1" ht="12" customHeight="1" thickBot="1">
      <c r="A8" s="25" t="s">
        <v>7</v>
      </c>
      <c r="B8" s="19" t="s">
        <v>152</v>
      </c>
      <c r="C8" s="168">
        <f>+C9+C10+C11+C12+C13+C14</f>
        <v>3204</v>
      </c>
      <c r="D8" s="256">
        <f>+D9+D10+D11+D12+D13+D14</f>
        <v>151</v>
      </c>
      <c r="E8" s="103">
        <f>+E9+E10+E11+E12+E13+E14</f>
        <v>3355</v>
      </c>
    </row>
    <row r="9" spans="1:5" s="55" customFormat="1" ht="12" customHeight="1">
      <c r="A9" s="199" t="s">
        <v>65</v>
      </c>
      <c r="B9" s="182" t="s">
        <v>153</v>
      </c>
      <c r="C9" s="170">
        <v>3204</v>
      </c>
      <c r="D9" s="257">
        <v>151</v>
      </c>
      <c r="E9" s="212">
        <f t="shared" ref="E9:E14" si="0">C9+D9</f>
        <v>3355</v>
      </c>
    </row>
    <row r="10" spans="1:5" s="56" customFormat="1" ht="12" customHeight="1">
      <c r="A10" s="200" t="s">
        <v>66</v>
      </c>
      <c r="B10" s="183" t="s">
        <v>154</v>
      </c>
      <c r="C10" s="169"/>
      <c r="D10" s="258"/>
      <c r="E10" s="306">
        <f t="shared" si="0"/>
        <v>0</v>
      </c>
    </row>
    <row r="11" spans="1:5" s="56" customFormat="1" ht="12" customHeight="1">
      <c r="A11" s="200" t="s">
        <v>67</v>
      </c>
      <c r="B11" s="183" t="s">
        <v>155</v>
      </c>
      <c r="C11" s="169"/>
      <c r="D11" s="258"/>
      <c r="E11" s="306">
        <f t="shared" si="0"/>
        <v>0</v>
      </c>
    </row>
    <row r="12" spans="1:5" s="56" customFormat="1" ht="12" customHeight="1">
      <c r="A12" s="200" t="s">
        <v>68</v>
      </c>
      <c r="B12" s="183" t="s">
        <v>156</v>
      </c>
      <c r="C12" s="169"/>
      <c r="D12" s="258"/>
      <c r="E12" s="306">
        <f t="shared" si="0"/>
        <v>0</v>
      </c>
    </row>
    <row r="13" spans="1:5" s="56" customFormat="1" ht="12" customHeight="1">
      <c r="A13" s="200" t="s">
        <v>85</v>
      </c>
      <c r="B13" s="183" t="s">
        <v>394</v>
      </c>
      <c r="C13" s="169"/>
      <c r="D13" s="258"/>
      <c r="E13" s="306">
        <f t="shared" si="0"/>
        <v>0</v>
      </c>
    </row>
    <row r="14" spans="1:5" s="55" customFormat="1" ht="12" customHeight="1" thickBot="1">
      <c r="A14" s="201" t="s">
        <v>69</v>
      </c>
      <c r="B14" s="184" t="s">
        <v>332</v>
      </c>
      <c r="C14" s="169"/>
      <c r="D14" s="258"/>
      <c r="E14" s="306">
        <f t="shared" si="0"/>
        <v>0</v>
      </c>
    </row>
    <row r="15" spans="1:5" s="55" customFormat="1" ht="12" customHeight="1" thickBot="1">
      <c r="A15" s="25" t="s">
        <v>8</v>
      </c>
      <c r="B15" s="104" t="s">
        <v>157</v>
      </c>
      <c r="C15" s="168">
        <f>+C16+C17+C18+C19+C20</f>
        <v>0</v>
      </c>
      <c r="D15" s="256">
        <f>+D16+D17+D18+D19+D20</f>
        <v>0</v>
      </c>
      <c r="E15" s="103">
        <f>+E16+E17+E18+E19+E20</f>
        <v>0</v>
      </c>
    </row>
    <row r="16" spans="1:5" s="55" customFormat="1" ht="12" customHeight="1">
      <c r="A16" s="199" t="s">
        <v>71</v>
      </c>
      <c r="B16" s="182" t="s">
        <v>158</v>
      </c>
      <c r="C16" s="170"/>
      <c r="D16" s="257"/>
      <c r="E16" s="212">
        <f t="shared" ref="E16:E21" si="1">C16+D16</f>
        <v>0</v>
      </c>
    </row>
    <row r="17" spans="1:5" s="55" customFormat="1" ht="12" customHeight="1">
      <c r="A17" s="200" t="s">
        <v>72</v>
      </c>
      <c r="B17" s="183" t="s">
        <v>159</v>
      </c>
      <c r="C17" s="169"/>
      <c r="D17" s="258"/>
      <c r="E17" s="306">
        <f t="shared" si="1"/>
        <v>0</v>
      </c>
    </row>
    <row r="18" spans="1:5" s="55" customFormat="1" ht="12" customHeight="1">
      <c r="A18" s="200" t="s">
        <v>73</v>
      </c>
      <c r="B18" s="183" t="s">
        <v>323</v>
      </c>
      <c r="C18" s="169"/>
      <c r="D18" s="258"/>
      <c r="E18" s="306">
        <f t="shared" si="1"/>
        <v>0</v>
      </c>
    </row>
    <row r="19" spans="1:5" s="55" customFormat="1" ht="12" customHeight="1">
      <c r="A19" s="200" t="s">
        <v>74</v>
      </c>
      <c r="B19" s="183" t="s">
        <v>324</v>
      </c>
      <c r="C19" s="169"/>
      <c r="D19" s="258"/>
      <c r="E19" s="306">
        <f t="shared" si="1"/>
        <v>0</v>
      </c>
    </row>
    <row r="20" spans="1:5" s="55" customFormat="1" ht="12" customHeight="1">
      <c r="A20" s="200" t="s">
        <v>75</v>
      </c>
      <c r="B20" s="183" t="s">
        <v>160</v>
      </c>
      <c r="C20" s="169"/>
      <c r="D20" s="258"/>
      <c r="E20" s="306">
        <f t="shared" si="1"/>
        <v>0</v>
      </c>
    </row>
    <row r="21" spans="1:5" s="56" customFormat="1" ht="12" customHeight="1" thickBot="1">
      <c r="A21" s="201" t="s">
        <v>81</v>
      </c>
      <c r="B21" s="184" t="s">
        <v>161</v>
      </c>
      <c r="C21" s="171"/>
      <c r="D21" s="259"/>
      <c r="E21" s="307">
        <f t="shared" si="1"/>
        <v>0</v>
      </c>
    </row>
    <row r="22" spans="1:5" s="56" customFormat="1" ht="12" customHeight="1" thickBot="1">
      <c r="A22" s="25" t="s">
        <v>9</v>
      </c>
      <c r="B22" s="19" t="s">
        <v>162</v>
      </c>
      <c r="C22" s="168">
        <f>+C23+C24+C25+C26+C27</f>
        <v>0</v>
      </c>
      <c r="D22" s="256">
        <f>+D23+D24+D25+D26+D27</f>
        <v>0</v>
      </c>
      <c r="E22" s="103">
        <f>+E23+E24+E25+E26+E27</f>
        <v>0</v>
      </c>
    </row>
    <row r="23" spans="1:5" s="56" customFormat="1" ht="12" customHeight="1">
      <c r="A23" s="199" t="s">
        <v>54</v>
      </c>
      <c r="B23" s="182" t="s">
        <v>163</v>
      </c>
      <c r="C23" s="170"/>
      <c r="D23" s="257"/>
      <c r="E23" s="212">
        <f t="shared" ref="E23:E64" si="2">C23+D23</f>
        <v>0</v>
      </c>
    </row>
    <row r="24" spans="1:5" s="55" customFormat="1" ht="12" customHeight="1">
      <c r="A24" s="200" t="s">
        <v>55</v>
      </c>
      <c r="B24" s="183" t="s">
        <v>164</v>
      </c>
      <c r="C24" s="169"/>
      <c r="D24" s="258"/>
      <c r="E24" s="306">
        <f t="shared" si="2"/>
        <v>0</v>
      </c>
    </row>
    <row r="25" spans="1:5" s="56" customFormat="1" ht="12" customHeight="1">
      <c r="A25" s="200" t="s">
        <v>56</v>
      </c>
      <c r="B25" s="183" t="s">
        <v>325</v>
      </c>
      <c r="C25" s="169"/>
      <c r="D25" s="258"/>
      <c r="E25" s="306">
        <f t="shared" si="2"/>
        <v>0</v>
      </c>
    </row>
    <row r="26" spans="1:5" s="56" customFormat="1" ht="12" customHeight="1">
      <c r="A26" s="200" t="s">
        <v>57</v>
      </c>
      <c r="B26" s="183" t="s">
        <v>326</v>
      </c>
      <c r="C26" s="169"/>
      <c r="D26" s="258"/>
      <c r="E26" s="306">
        <f t="shared" si="2"/>
        <v>0</v>
      </c>
    </row>
    <row r="27" spans="1:5" s="56" customFormat="1" ht="12" customHeight="1">
      <c r="A27" s="200" t="s">
        <v>98</v>
      </c>
      <c r="B27" s="183" t="s">
        <v>165</v>
      </c>
      <c r="C27" s="169"/>
      <c r="D27" s="258"/>
      <c r="E27" s="306">
        <f t="shared" si="2"/>
        <v>0</v>
      </c>
    </row>
    <row r="28" spans="1:5" s="56" customFormat="1" ht="12" customHeight="1" thickBot="1">
      <c r="A28" s="201" t="s">
        <v>99</v>
      </c>
      <c r="B28" s="184" t="s">
        <v>166</v>
      </c>
      <c r="C28" s="171"/>
      <c r="D28" s="259"/>
      <c r="E28" s="307">
        <f t="shared" si="2"/>
        <v>0</v>
      </c>
    </row>
    <row r="29" spans="1:5" s="56" customFormat="1" ht="12" customHeight="1" thickBot="1">
      <c r="A29" s="25" t="s">
        <v>100</v>
      </c>
      <c r="B29" s="19" t="s">
        <v>475</v>
      </c>
      <c r="C29" s="174">
        <f>+C30+C31+C32+C33+C34+C35+C36</f>
        <v>0</v>
      </c>
      <c r="D29" s="174">
        <f>+D30+D31+D32+D33+D34+D35+D36</f>
        <v>0</v>
      </c>
      <c r="E29" s="211">
        <f>+E30+E31+E32+E33+E34+E35+E36</f>
        <v>0</v>
      </c>
    </row>
    <row r="30" spans="1:5" s="56" customFormat="1" ht="12" customHeight="1">
      <c r="A30" s="199" t="s">
        <v>167</v>
      </c>
      <c r="B30" s="182" t="s">
        <v>468</v>
      </c>
      <c r="C30" s="170"/>
      <c r="D30" s="170"/>
      <c r="E30" s="212">
        <f t="shared" si="2"/>
        <v>0</v>
      </c>
    </row>
    <row r="31" spans="1:5" s="56" customFormat="1" ht="12" customHeight="1">
      <c r="A31" s="200" t="s">
        <v>168</v>
      </c>
      <c r="B31" s="183" t="s">
        <v>469</v>
      </c>
      <c r="C31" s="169"/>
      <c r="D31" s="169"/>
      <c r="E31" s="306">
        <f t="shared" si="2"/>
        <v>0</v>
      </c>
    </row>
    <row r="32" spans="1:5" s="56" customFormat="1" ht="12" customHeight="1">
      <c r="A32" s="200" t="s">
        <v>169</v>
      </c>
      <c r="B32" s="183" t="s">
        <v>470</v>
      </c>
      <c r="C32" s="169"/>
      <c r="D32" s="169"/>
      <c r="E32" s="306">
        <f t="shared" si="2"/>
        <v>0</v>
      </c>
    </row>
    <row r="33" spans="1:5" s="56" customFormat="1" ht="12" customHeight="1">
      <c r="A33" s="200" t="s">
        <v>170</v>
      </c>
      <c r="B33" s="183" t="s">
        <v>471</v>
      </c>
      <c r="C33" s="169"/>
      <c r="D33" s="169"/>
      <c r="E33" s="306">
        <f t="shared" si="2"/>
        <v>0</v>
      </c>
    </row>
    <row r="34" spans="1:5" s="56" customFormat="1" ht="12" customHeight="1">
      <c r="A34" s="200" t="s">
        <v>472</v>
      </c>
      <c r="B34" s="183" t="s">
        <v>171</v>
      </c>
      <c r="C34" s="169"/>
      <c r="D34" s="169"/>
      <c r="E34" s="306">
        <f t="shared" si="2"/>
        <v>0</v>
      </c>
    </row>
    <row r="35" spans="1:5" s="56" customFormat="1" ht="12" customHeight="1">
      <c r="A35" s="200" t="s">
        <v>473</v>
      </c>
      <c r="B35" s="183" t="s">
        <v>172</v>
      </c>
      <c r="C35" s="169"/>
      <c r="D35" s="169"/>
      <c r="E35" s="306">
        <f t="shared" si="2"/>
        <v>0</v>
      </c>
    </row>
    <row r="36" spans="1:5" s="56" customFormat="1" ht="12" customHeight="1" thickBot="1">
      <c r="A36" s="201" t="s">
        <v>474</v>
      </c>
      <c r="B36" s="184" t="s">
        <v>173</v>
      </c>
      <c r="C36" s="171"/>
      <c r="D36" s="171"/>
      <c r="E36" s="307">
        <f t="shared" si="2"/>
        <v>0</v>
      </c>
    </row>
    <row r="37" spans="1:5" s="56" customFormat="1" ht="12" customHeight="1" thickBot="1">
      <c r="A37" s="25" t="s">
        <v>11</v>
      </c>
      <c r="B37" s="19" t="s">
        <v>333</v>
      </c>
      <c r="C37" s="168">
        <f>SUM(C38:C48)</f>
        <v>0</v>
      </c>
      <c r="D37" s="256">
        <f>SUM(D38:D48)</f>
        <v>0</v>
      </c>
      <c r="E37" s="103">
        <f>SUM(E38:E48)</f>
        <v>0</v>
      </c>
    </row>
    <row r="38" spans="1:5" s="56" customFormat="1" ht="12" customHeight="1">
      <c r="A38" s="199" t="s">
        <v>58</v>
      </c>
      <c r="B38" s="182" t="s">
        <v>176</v>
      </c>
      <c r="C38" s="170"/>
      <c r="D38" s="257"/>
      <c r="E38" s="212">
        <f t="shared" si="2"/>
        <v>0</v>
      </c>
    </row>
    <row r="39" spans="1:5" s="56" customFormat="1" ht="12" customHeight="1">
      <c r="A39" s="200" t="s">
        <v>59</v>
      </c>
      <c r="B39" s="183" t="s">
        <v>177</v>
      </c>
      <c r="C39" s="169"/>
      <c r="D39" s="258"/>
      <c r="E39" s="306">
        <f t="shared" si="2"/>
        <v>0</v>
      </c>
    </row>
    <row r="40" spans="1:5" s="56" customFormat="1" ht="12" customHeight="1">
      <c r="A40" s="200" t="s">
        <v>60</v>
      </c>
      <c r="B40" s="183" t="s">
        <v>178</v>
      </c>
      <c r="C40" s="169"/>
      <c r="D40" s="258"/>
      <c r="E40" s="306">
        <f t="shared" si="2"/>
        <v>0</v>
      </c>
    </row>
    <row r="41" spans="1:5" s="56" customFormat="1" ht="12" customHeight="1">
      <c r="A41" s="200" t="s">
        <v>102</v>
      </c>
      <c r="B41" s="183" t="s">
        <v>179</v>
      </c>
      <c r="C41" s="169"/>
      <c r="D41" s="258"/>
      <c r="E41" s="306">
        <f t="shared" si="2"/>
        <v>0</v>
      </c>
    </row>
    <row r="42" spans="1:5" s="56" customFormat="1" ht="12" customHeight="1">
      <c r="A42" s="200" t="s">
        <v>103</v>
      </c>
      <c r="B42" s="183" t="s">
        <v>180</v>
      </c>
      <c r="C42" s="169"/>
      <c r="D42" s="258"/>
      <c r="E42" s="306">
        <f t="shared" si="2"/>
        <v>0</v>
      </c>
    </row>
    <row r="43" spans="1:5" s="56" customFormat="1" ht="12" customHeight="1">
      <c r="A43" s="200" t="s">
        <v>104</v>
      </c>
      <c r="B43" s="183" t="s">
        <v>181</v>
      </c>
      <c r="C43" s="169"/>
      <c r="D43" s="258"/>
      <c r="E43" s="306">
        <f t="shared" si="2"/>
        <v>0</v>
      </c>
    </row>
    <row r="44" spans="1:5" s="56" customFormat="1" ht="12" customHeight="1">
      <c r="A44" s="200" t="s">
        <v>105</v>
      </c>
      <c r="B44" s="183" t="s">
        <v>182</v>
      </c>
      <c r="C44" s="169"/>
      <c r="D44" s="258"/>
      <c r="E44" s="306">
        <f t="shared" si="2"/>
        <v>0</v>
      </c>
    </row>
    <row r="45" spans="1:5" s="56" customFormat="1" ht="12" customHeight="1">
      <c r="A45" s="200" t="s">
        <v>106</v>
      </c>
      <c r="B45" s="183" t="s">
        <v>183</v>
      </c>
      <c r="C45" s="169"/>
      <c r="D45" s="258"/>
      <c r="E45" s="306">
        <f t="shared" si="2"/>
        <v>0</v>
      </c>
    </row>
    <row r="46" spans="1:5" s="56" customFormat="1" ht="12" customHeight="1">
      <c r="A46" s="200" t="s">
        <v>174</v>
      </c>
      <c r="B46" s="183" t="s">
        <v>184</v>
      </c>
      <c r="C46" s="172"/>
      <c r="D46" s="293"/>
      <c r="E46" s="308">
        <f t="shared" si="2"/>
        <v>0</v>
      </c>
    </row>
    <row r="47" spans="1:5" s="56" customFormat="1" ht="12" customHeight="1">
      <c r="A47" s="201" t="s">
        <v>175</v>
      </c>
      <c r="B47" s="184" t="s">
        <v>335</v>
      </c>
      <c r="C47" s="173"/>
      <c r="D47" s="294"/>
      <c r="E47" s="309">
        <f t="shared" si="2"/>
        <v>0</v>
      </c>
    </row>
    <row r="48" spans="1:5" s="56" customFormat="1" ht="12" customHeight="1" thickBot="1">
      <c r="A48" s="201" t="s">
        <v>334</v>
      </c>
      <c r="B48" s="184" t="s">
        <v>185</v>
      </c>
      <c r="C48" s="173"/>
      <c r="D48" s="294"/>
      <c r="E48" s="309">
        <f t="shared" si="2"/>
        <v>0</v>
      </c>
    </row>
    <row r="49" spans="1:5" s="56" customFormat="1" ht="12" customHeight="1" thickBot="1">
      <c r="A49" s="25" t="s">
        <v>12</v>
      </c>
      <c r="B49" s="19" t="s">
        <v>186</v>
      </c>
      <c r="C49" s="168">
        <f>SUM(C50:C54)</f>
        <v>0</v>
      </c>
      <c r="D49" s="256">
        <f>SUM(D50:D54)</f>
        <v>0</v>
      </c>
      <c r="E49" s="103">
        <f>SUM(E50:E54)</f>
        <v>0</v>
      </c>
    </row>
    <row r="50" spans="1:5" s="56" customFormat="1" ht="12" customHeight="1">
      <c r="A50" s="199" t="s">
        <v>61</v>
      </c>
      <c r="B50" s="182" t="s">
        <v>190</v>
      </c>
      <c r="C50" s="224"/>
      <c r="D50" s="295"/>
      <c r="E50" s="310">
        <f t="shared" si="2"/>
        <v>0</v>
      </c>
    </row>
    <row r="51" spans="1:5" s="56" customFormat="1" ht="12" customHeight="1">
      <c r="A51" s="200" t="s">
        <v>62</v>
      </c>
      <c r="B51" s="183" t="s">
        <v>191</v>
      </c>
      <c r="C51" s="172"/>
      <c r="D51" s="293"/>
      <c r="E51" s="308">
        <f t="shared" si="2"/>
        <v>0</v>
      </c>
    </row>
    <row r="52" spans="1:5" s="56" customFormat="1" ht="12" customHeight="1">
      <c r="A52" s="200" t="s">
        <v>187</v>
      </c>
      <c r="B52" s="183" t="s">
        <v>192</v>
      </c>
      <c r="C52" s="172"/>
      <c r="D52" s="293"/>
      <c r="E52" s="308">
        <f t="shared" si="2"/>
        <v>0</v>
      </c>
    </row>
    <row r="53" spans="1:5" s="56" customFormat="1" ht="12" customHeight="1">
      <c r="A53" s="200" t="s">
        <v>188</v>
      </c>
      <c r="B53" s="183" t="s">
        <v>193</v>
      </c>
      <c r="C53" s="172"/>
      <c r="D53" s="293"/>
      <c r="E53" s="308">
        <f t="shared" si="2"/>
        <v>0</v>
      </c>
    </row>
    <row r="54" spans="1:5" s="56" customFormat="1" ht="12" customHeight="1" thickBot="1">
      <c r="A54" s="201" t="s">
        <v>189</v>
      </c>
      <c r="B54" s="184" t="s">
        <v>194</v>
      </c>
      <c r="C54" s="173"/>
      <c r="D54" s="294"/>
      <c r="E54" s="309">
        <f t="shared" si="2"/>
        <v>0</v>
      </c>
    </row>
    <row r="55" spans="1:5" s="56" customFormat="1" ht="12" customHeight="1" thickBot="1">
      <c r="A55" s="25" t="s">
        <v>107</v>
      </c>
      <c r="B55" s="19" t="s">
        <v>195</v>
      </c>
      <c r="C55" s="168">
        <f>SUM(C56:C58)</f>
        <v>0</v>
      </c>
      <c r="D55" s="256">
        <f>SUM(D56:D58)</f>
        <v>0</v>
      </c>
      <c r="E55" s="103">
        <f>SUM(E56:E58)</f>
        <v>0</v>
      </c>
    </row>
    <row r="56" spans="1:5" s="56" customFormat="1" ht="12" customHeight="1">
      <c r="A56" s="199" t="s">
        <v>63</v>
      </c>
      <c r="B56" s="182" t="s">
        <v>196</v>
      </c>
      <c r="C56" s="170"/>
      <c r="D56" s="257"/>
      <c r="E56" s="212">
        <f t="shared" si="2"/>
        <v>0</v>
      </c>
    </row>
    <row r="57" spans="1:5" s="56" customFormat="1" ht="12" customHeight="1">
      <c r="A57" s="200" t="s">
        <v>64</v>
      </c>
      <c r="B57" s="183" t="s">
        <v>327</v>
      </c>
      <c r="C57" s="169"/>
      <c r="D57" s="258"/>
      <c r="E57" s="306">
        <f t="shared" si="2"/>
        <v>0</v>
      </c>
    </row>
    <row r="58" spans="1:5" s="56" customFormat="1" ht="12" customHeight="1">
      <c r="A58" s="200" t="s">
        <v>199</v>
      </c>
      <c r="B58" s="183" t="s">
        <v>197</v>
      </c>
      <c r="C58" s="169"/>
      <c r="D58" s="258"/>
      <c r="E58" s="306">
        <f t="shared" si="2"/>
        <v>0</v>
      </c>
    </row>
    <row r="59" spans="1:5" s="56" customFormat="1" ht="12" customHeight="1" thickBot="1">
      <c r="A59" s="201" t="s">
        <v>200</v>
      </c>
      <c r="B59" s="184" t="s">
        <v>198</v>
      </c>
      <c r="C59" s="171"/>
      <c r="D59" s="259"/>
      <c r="E59" s="307">
        <f t="shared" si="2"/>
        <v>0</v>
      </c>
    </row>
    <row r="60" spans="1:5" s="56" customFormat="1" ht="12" customHeight="1" thickBot="1">
      <c r="A60" s="25" t="s">
        <v>14</v>
      </c>
      <c r="B60" s="104" t="s">
        <v>201</v>
      </c>
      <c r="C60" s="168">
        <f>SUM(C61:C63)</f>
        <v>0</v>
      </c>
      <c r="D60" s="256">
        <f>SUM(D61:D63)</f>
        <v>0</v>
      </c>
      <c r="E60" s="103">
        <f>SUM(E61:E63)</f>
        <v>0</v>
      </c>
    </row>
    <row r="61" spans="1:5" s="56" customFormat="1" ht="12" customHeight="1">
      <c r="A61" s="199" t="s">
        <v>108</v>
      </c>
      <c r="B61" s="182" t="s">
        <v>203</v>
      </c>
      <c r="C61" s="172"/>
      <c r="D61" s="293"/>
      <c r="E61" s="308">
        <f t="shared" si="2"/>
        <v>0</v>
      </c>
    </row>
    <row r="62" spans="1:5" s="56" customFormat="1" ht="12" customHeight="1">
      <c r="A62" s="200" t="s">
        <v>109</v>
      </c>
      <c r="B62" s="183" t="s">
        <v>328</v>
      </c>
      <c r="C62" s="172"/>
      <c r="D62" s="293"/>
      <c r="E62" s="308">
        <f t="shared" si="2"/>
        <v>0</v>
      </c>
    </row>
    <row r="63" spans="1:5" s="56" customFormat="1" ht="12" customHeight="1">
      <c r="A63" s="200" t="s">
        <v>132</v>
      </c>
      <c r="B63" s="183" t="s">
        <v>204</v>
      </c>
      <c r="C63" s="172"/>
      <c r="D63" s="293"/>
      <c r="E63" s="308">
        <f t="shared" si="2"/>
        <v>0</v>
      </c>
    </row>
    <row r="64" spans="1:5" s="56" customFormat="1" ht="12" customHeight="1" thickBot="1">
      <c r="A64" s="201" t="s">
        <v>202</v>
      </c>
      <c r="B64" s="184" t="s">
        <v>205</v>
      </c>
      <c r="C64" s="172"/>
      <c r="D64" s="293"/>
      <c r="E64" s="308">
        <f t="shared" si="2"/>
        <v>0</v>
      </c>
    </row>
    <row r="65" spans="1:5" s="56" customFormat="1" ht="12" customHeight="1" thickBot="1">
      <c r="A65" s="25" t="s">
        <v>15</v>
      </c>
      <c r="B65" s="19" t="s">
        <v>206</v>
      </c>
      <c r="C65" s="174">
        <f>+C8+C15+C22+C29+C37+C49+C55+C60</f>
        <v>3204</v>
      </c>
      <c r="D65" s="260">
        <f>+D8+D15+D22+D29+D37+D49+D55+D60</f>
        <v>151</v>
      </c>
      <c r="E65" s="211">
        <f>+E8+E15+E22+E29+E37+E49+E55+E60</f>
        <v>3355</v>
      </c>
    </row>
    <row r="66" spans="1:5" s="56" customFormat="1" ht="12" customHeight="1" thickBot="1">
      <c r="A66" s="202" t="s">
        <v>297</v>
      </c>
      <c r="B66" s="104" t="s">
        <v>208</v>
      </c>
      <c r="C66" s="168">
        <f>SUM(C67:C69)</f>
        <v>0</v>
      </c>
      <c r="D66" s="256">
        <f>SUM(D67:D69)</f>
        <v>0</v>
      </c>
      <c r="E66" s="103">
        <f>SUM(E67:E69)</f>
        <v>0</v>
      </c>
    </row>
    <row r="67" spans="1:5" s="56" customFormat="1" ht="12" customHeight="1">
      <c r="A67" s="199" t="s">
        <v>239</v>
      </c>
      <c r="B67" s="182" t="s">
        <v>209</v>
      </c>
      <c r="C67" s="172"/>
      <c r="D67" s="293"/>
      <c r="E67" s="308">
        <f>C67+D67</f>
        <v>0</v>
      </c>
    </row>
    <row r="68" spans="1:5" s="56" customFormat="1" ht="12" customHeight="1">
      <c r="A68" s="200" t="s">
        <v>248</v>
      </c>
      <c r="B68" s="183" t="s">
        <v>210</v>
      </c>
      <c r="C68" s="172"/>
      <c r="D68" s="293"/>
      <c r="E68" s="308">
        <f>C68+D68</f>
        <v>0</v>
      </c>
    </row>
    <row r="69" spans="1:5" s="56" customFormat="1" ht="12" customHeight="1" thickBot="1">
      <c r="A69" s="201" t="s">
        <v>249</v>
      </c>
      <c r="B69" s="185" t="s">
        <v>211</v>
      </c>
      <c r="C69" s="172"/>
      <c r="D69" s="296"/>
      <c r="E69" s="308">
        <f>C69+D69</f>
        <v>0</v>
      </c>
    </row>
    <row r="70" spans="1:5" s="56" customFormat="1" ht="12" customHeight="1" thickBot="1">
      <c r="A70" s="202" t="s">
        <v>212</v>
      </c>
      <c r="B70" s="104" t="s">
        <v>213</v>
      </c>
      <c r="C70" s="168">
        <f>SUM(C71:C74)</f>
        <v>0</v>
      </c>
      <c r="D70" s="168">
        <f>SUM(D71:D74)</f>
        <v>0</v>
      </c>
      <c r="E70" s="103">
        <f>SUM(E71:E74)</f>
        <v>0</v>
      </c>
    </row>
    <row r="71" spans="1:5" s="56" customFormat="1" ht="12" customHeight="1">
      <c r="A71" s="199" t="s">
        <v>86</v>
      </c>
      <c r="B71" s="182" t="s">
        <v>214</v>
      </c>
      <c r="C71" s="172"/>
      <c r="D71" s="172"/>
      <c r="E71" s="308">
        <f>C71+D71</f>
        <v>0</v>
      </c>
    </row>
    <row r="72" spans="1:5" s="56" customFormat="1" ht="12" customHeight="1">
      <c r="A72" s="200" t="s">
        <v>87</v>
      </c>
      <c r="B72" s="183" t="s">
        <v>215</v>
      </c>
      <c r="C72" s="172"/>
      <c r="D72" s="172"/>
      <c r="E72" s="308">
        <f>C72+D72</f>
        <v>0</v>
      </c>
    </row>
    <row r="73" spans="1:5" s="56" customFormat="1" ht="12" customHeight="1">
      <c r="A73" s="200" t="s">
        <v>240</v>
      </c>
      <c r="B73" s="183" t="s">
        <v>216</v>
      </c>
      <c r="C73" s="172"/>
      <c r="D73" s="172"/>
      <c r="E73" s="308">
        <f>C73+D73</f>
        <v>0</v>
      </c>
    </row>
    <row r="74" spans="1:5" s="56" customFormat="1" ht="12" customHeight="1" thickBot="1">
      <c r="A74" s="201" t="s">
        <v>241</v>
      </c>
      <c r="B74" s="184" t="s">
        <v>217</v>
      </c>
      <c r="C74" s="172"/>
      <c r="D74" s="172"/>
      <c r="E74" s="308">
        <f>C74+D74</f>
        <v>0</v>
      </c>
    </row>
    <row r="75" spans="1:5" s="56" customFormat="1" ht="12" customHeight="1" thickBot="1">
      <c r="A75" s="202" t="s">
        <v>218</v>
      </c>
      <c r="B75" s="104" t="s">
        <v>219</v>
      </c>
      <c r="C75" s="168">
        <f>SUM(C76:C77)</f>
        <v>30169</v>
      </c>
      <c r="D75" s="168">
        <f>SUM(D76:D77)</f>
        <v>0</v>
      </c>
      <c r="E75" s="103">
        <f>SUM(E76:E77)</f>
        <v>30169</v>
      </c>
    </row>
    <row r="76" spans="1:5" s="56" customFormat="1" ht="12" customHeight="1">
      <c r="A76" s="199" t="s">
        <v>242</v>
      </c>
      <c r="B76" s="182" t="s">
        <v>220</v>
      </c>
      <c r="C76" s="172">
        <v>30169</v>
      </c>
      <c r="D76" s="172"/>
      <c r="E76" s="308">
        <f>C76+D76</f>
        <v>30169</v>
      </c>
    </row>
    <row r="77" spans="1:5" s="56" customFormat="1" ht="12" customHeight="1" thickBot="1">
      <c r="A77" s="201" t="s">
        <v>243</v>
      </c>
      <c r="B77" s="184" t="s">
        <v>221</v>
      </c>
      <c r="C77" s="172"/>
      <c r="D77" s="172"/>
      <c r="E77" s="308">
        <f>C77+D77</f>
        <v>0</v>
      </c>
    </row>
    <row r="78" spans="1:5" s="55" customFormat="1" ht="12" customHeight="1" thickBot="1">
      <c r="A78" s="202" t="s">
        <v>222</v>
      </c>
      <c r="B78" s="104" t="s">
        <v>223</v>
      </c>
      <c r="C78" s="168">
        <f>SUM(C79:C81)</f>
        <v>0</v>
      </c>
      <c r="D78" s="168">
        <f>SUM(D79:D81)</f>
        <v>0</v>
      </c>
      <c r="E78" s="103">
        <f>SUM(E79:E81)</f>
        <v>0</v>
      </c>
    </row>
    <row r="79" spans="1:5" s="56" customFormat="1" ht="12" customHeight="1">
      <c r="A79" s="199" t="s">
        <v>244</v>
      </c>
      <c r="B79" s="182" t="s">
        <v>224</v>
      </c>
      <c r="C79" s="172"/>
      <c r="D79" s="172"/>
      <c r="E79" s="308">
        <f>C79+D79</f>
        <v>0</v>
      </c>
    </row>
    <row r="80" spans="1:5" s="56" customFormat="1" ht="12" customHeight="1">
      <c r="A80" s="200" t="s">
        <v>245</v>
      </c>
      <c r="B80" s="183" t="s">
        <v>225</v>
      </c>
      <c r="C80" s="172"/>
      <c r="D80" s="172"/>
      <c r="E80" s="308">
        <f>C80+D80</f>
        <v>0</v>
      </c>
    </row>
    <row r="81" spans="1:5" s="56" customFormat="1" ht="12" customHeight="1" thickBot="1">
      <c r="A81" s="201" t="s">
        <v>246</v>
      </c>
      <c r="B81" s="184" t="s">
        <v>226</v>
      </c>
      <c r="C81" s="172"/>
      <c r="D81" s="172"/>
      <c r="E81" s="308">
        <f>C81+D81</f>
        <v>0</v>
      </c>
    </row>
    <row r="82" spans="1:5" s="56" customFormat="1" ht="12" customHeight="1" thickBot="1">
      <c r="A82" s="202" t="s">
        <v>227</v>
      </c>
      <c r="B82" s="104" t="s">
        <v>247</v>
      </c>
      <c r="C82" s="168">
        <f>SUM(C83:C86)</f>
        <v>0</v>
      </c>
      <c r="D82" s="168">
        <f>SUM(D83:D86)</f>
        <v>0</v>
      </c>
      <c r="E82" s="103">
        <f>SUM(E83:E86)</f>
        <v>0</v>
      </c>
    </row>
    <row r="83" spans="1:5" s="56" customFormat="1" ht="12" customHeight="1">
      <c r="A83" s="203" t="s">
        <v>228</v>
      </c>
      <c r="B83" s="182" t="s">
        <v>229</v>
      </c>
      <c r="C83" s="172"/>
      <c r="D83" s="172"/>
      <c r="E83" s="308">
        <f t="shared" ref="E83:E88" si="3">C83+D83</f>
        <v>0</v>
      </c>
    </row>
    <row r="84" spans="1:5" s="56" customFormat="1" ht="12" customHeight="1">
      <c r="A84" s="204" t="s">
        <v>230</v>
      </c>
      <c r="B84" s="183" t="s">
        <v>231</v>
      </c>
      <c r="C84" s="172"/>
      <c r="D84" s="172"/>
      <c r="E84" s="308">
        <f t="shared" si="3"/>
        <v>0</v>
      </c>
    </row>
    <row r="85" spans="1:5" s="56" customFormat="1" ht="12" customHeight="1">
      <c r="A85" s="204" t="s">
        <v>232</v>
      </c>
      <c r="B85" s="183" t="s">
        <v>233</v>
      </c>
      <c r="C85" s="172"/>
      <c r="D85" s="172"/>
      <c r="E85" s="308">
        <f t="shared" si="3"/>
        <v>0</v>
      </c>
    </row>
    <row r="86" spans="1:5" s="55" customFormat="1" ht="12" customHeight="1" thickBot="1">
      <c r="A86" s="205" t="s">
        <v>234</v>
      </c>
      <c r="B86" s="184" t="s">
        <v>235</v>
      </c>
      <c r="C86" s="172"/>
      <c r="D86" s="172"/>
      <c r="E86" s="308">
        <f t="shared" si="3"/>
        <v>0</v>
      </c>
    </row>
    <row r="87" spans="1:5" s="55" customFormat="1" ht="12" customHeight="1" thickBot="1">
      <c r="A87" s="202" t="s">
        <v>236</v>
      </c>
      <c r="B87" s="104" t="s">
        <v>374</v>
      </c>
      <c r="C87" s="227"/>
      <c r="D87" s="227"/>
      <c r="E87" s="103">
        <f t="shared" si="3"/>
        <v>0</v>
      </c>
    </row>
    <row r="88" spans="1:5" s="55" customFormat="1" ht="12" customHeight="1" thickBot="1">
      <c r="A88" s="202" t="s">
        <v>395</v>
      </c>
      <c r="B88" s="104" t="s">
        <v>237</v>
      </c>
      <c r="C88" s="227"/>
      <c r="D88" s="227"/>
      <c r="E88" s="103">
        <f t="shared" si="3"/>
        <v>0</v>
      </c>
    </row>
    <row r="89" spans="1:5" s="55" customFormat="1" ht="12" customHeight="1" thickBot="1">
      <c r="A89" s="202" t="s">
        <v>396</v>
      </c>
      <c r="B89" s="189" t="s">
        <v>377</v>
      </c>
      <c r="C89" s="174">
        <f>+C66+C70+C75+C78+C82+C88+C87</f>
        <v>30169</v>
      </c>
      <c r="D89" s="174">
        <f>+D66+D70+D75+D78+D82+D88+D87</f>
        <v>0</v>
      </c>
      <c r="E89" s="211">
        <f>+E66+E70+E75+E78+E82+E88+E87</f>
        <v>30169</v>
      </c>
    </row>
    <row r="90" spans="1:5" s="55" customFormat="1" ht="12" customHeight="1" thickBot="1">
      <c r="A90" s="206" t="s">
        <v>397</v>
      </c>
      <c r="B90" s="190" t="s">
        <v>398</v>
      </c>
      <c r="C90" s="174">
        <f>+C65+C89</f>
        <v>33373</v>
      </c>
      <c r="D90" s="174">
        <f>+D65+D89</f>
        <v>151</v>
      </c>
      <c r="E90" s="211">
        <f>+E65+E89</f>
        <v>33524</v>
      </c>
    </row>
    <row r="91" spans="1:5" s="56" customFormat="1" ht="15" customHeight="1" thickBot="1">
      <c r="A91" s="93"/>
      <c r="B91" s="94"/>
      <c r="C91" s="150"/>
    </row>
    <row r="92" spans="1:5" s="50" customFormat="1" ht="16.5" customHeight="1" thickBot="1">
      <c r="A92" s="360" t="s">
        <v>41</v>
      </c>
      <c r="B92" s="361"/>
      <c r="C92" s="361"/>
      <c r="D92" s="361"/>
      <c r="E92" s="362"/>
    </row>
    <row r="93" spans="1:5" s="57" customFormat="1" ht="12" customHeight="1" thickBot="1">
      <c r="A93" s="176" t="s">
        <v>7</v>
      </c>
      <c r="B93" s="24" t="s">
        <v>402</v>
      </c>
      <c r="C93" s="167">
        <f>+C94+C95+C96+C97+C98+C111</f>
        <v>33373</v>
      </c>
      <c r="D93" s="167">
        <f>+D94+D95+D96+D97+D98+D111</f>
        <v>151</v>
      </c>
      <c r="E93" s="241">
        <f>+E94+E95+E96+E97+E98+E111</f>
        <v>33524</v>
      </c>
    </row>
    <row r="94" spans="1:5" ht="12" customHeight="1">
      <c r="A94" s="207" t="s">
        <v>65</v>
      </c>
      <c r="B94" s="8" t="s">
        <v>36</v>
      </c>
      <c r="C94" s="245">
        <v>20707</v>
      </c>
      <c r="D94" s="245"/>
      <c r="E94" s="311">
        <f t="shared" ref="E94:E113" si="4">C94+D94</f>
        <v>20707</v>
      </c>
    </row>
    <row r="95" spans="1:5" ht="12" customHeight="1">
      <c r="A95" s="200" t="s">
        <v>66</v>
      </c>
      <c r="B95" s="6" t="s">
        <v>110</v>
      </c>
      <c r="C95" s="169">
        <v>5586</v>
      </c>
      <c r="D95" s="169"/>
      <c r="E95" s="306">
        <f t="shared" si="4"/>
        <v>5586</v>
      </c>
    </row>
    <row r="96" spans="1:5" ht="12" customHeight="1">
      <c r="A96" s="200" t="s">
        <v>67</v>
      </c>
      <c r="B96" s="6" t="s">
        <v>84</v>
      </c>
      <c r="C96" s="171">
        <v>7080</v>
      </c>
      <c r="D96" s="169">
        <v>151</v>
      </c>
      <c r="E96" s="307">
        <f t="shared" si="4"/>
        <v>7231</v>
      </c>
    </row>
    <row r="97" spans="1:5" ht="12" customHeight="1">
      <c r="A97" s="200" t="s">
        <v>68</v>
      </c>
      <c r="B97" s="9" t="s">
        <v>111</v>
      </c>
      <c r="C97" s="171"/>
      <c r="D97" s="259"/>
      <c r="E97" s="307">
        <f t="shared" si="4"/>
        <v>0</v>
      </c>
    </row>
    <row r="98" spans="1:5" ht="12" customHeight="1">
      <c r="A98" s="200" t="s">
        <v>76</v>
      </c>
      <c r="B98" s="17" t="s">
        <v>112</v>
      </c>
      <c r="C98" s="171"/>
      <c r="D98" s="259"/>
      <c r="E98" s="307">
        <f t="shared" si="4"/>
        <v>0</v>
      </c>
    </row>
    <row r="99" spans="1:5" ht="12" customHeight="1">
      <c r="A99" s="200" t="s">
        <v>69</v>
      </c>
      <c r="B99" s="6" t="s">
        <v>399</v>
      </c>
      <c r="C99" s="171"/>
      <c r="D99" s="259"/>
      <c r="E99" s="307">
        <f t="shared" si="4"/>
        <v>0</v>
      </c>
    </row>
    <row r="100" spans="1:5" ht="12" customHeight="1">
      <c r="A100" s="200" t="s">
        <v>70</v>
      </c>
      <c r="B100" s="67" t="s">
        <v>340</v>
      </c>
      <c r="C100" s="171"/>
      <c r="D100" s="259"/>
      <c r="E100" s="307">
        <f t="shared" si="4"/>
        <v>0</v>
      </c>
    </row>
    <row r="101" spans="1:5" ht="12" customHeight="1">
      <c r="A101" s="200" t="s">
        <v>77</v>
      </c>
      <c r="B101" s="67" t="s">
        <v>339</v>
      </c>
      <c r="C101" s="171"/>
      <c r="D101" s="259"/>
      <c r="E101" s="307">
        <f t="shared" si="4"/>
        <v>0</v>
      </c>
    </row>
    <row r="102" spans="1:5" ht="12" customHeight="1">
      <c r="A102" s="200" t="s">
        <v>78</v>
      </c>
      <c r="B102" s="67" t="s">
        <v>253</v>
      </c>
      <c r="C102" s="171"/>
      <c r="D102" s="259"/>
      <c r="E102" s="307">
        <f t="shared" si="4"/>
        <v>0</v>
      </c>
    </row>
    <row r="103" spans="1:5" ht="12" customHeight="1">
      <c r="A103" s="200" t="s">
        <v>79</v>
      </c>
      <c r="B103" s="68" t="s">
        <v>254</v>
      </c>
      <c r="C103" s="171"/>
      <c r="D103" s="259"/>
      <c r="E103" s="307">
        <f t="shared" si="4"/>
        <v>0</v>
      </c>
    </row>
    <row r="104" spans="1:5" ht="12" customHeight="1">
      <c r="A104" s="200" t="s">
        <v>80</v>
      </c>
      <c r="B104" s="68" t="s">
        <v>255</v>
      </c>
      <c r="C104" s="171"/>
      <c r="D104" s="259"/>
      <c r="E104" s="307">
        <f t="shared" si="4"/>
        <v>0</v>
      </c>
    </row>
    <row r="105" spans="1:5" ht="12" customHeight="1">
      <c r="A105" s="200" t="s">
        <v>82</v>
      </c>
      <c r="B105" s="67" t="s">
        <v>256</v>
      </c>
      <c r="C105" s="171"/>
      <c r="D105" s="259"/>
      <c r="E105" s="307">
        <f t="shared" si="4"/>
        <v>0</v>
      </c>
    </row>
    <row r="106" spans="1:5" ht="12" customHeight="1">
      <c r="A106" s="200" t="s">
        <v>113</v>
      </c>
      <c r="B106" s="67" t="s">
        <v>257</v>
      </c>
      <c r="C106" s="171"/>
      <c r="D106" s="259"/>
      <c r="E106" s="307">
        <f t="shared" si="4"/>
        <v>0</v>
      </c>
    </row>
    <row r="107" spans="1:5" ht="12" customHeight="1">
      <c r="A107" s="200" t="s">
        <v>251</v>
      </c>
      <c r="B107" s="68" t="s">
        <v>258</v>
      </c>
      <c r="C107" s="169"/>
      <c r="D107" s="259"/>
      <c r="E107" s="307">
        <f t="shared" si="4"/>
        <v>0</v>
      </c>
    </row>
    <row r="108" spans="1:5" ht="12" customHeight="1">
      <c r="A108" s="208" t="s">
        <v>252</v>
      </c>
      <c r="B108" s="69" t="s">
        <v>259</v>
      </c>
      <c r="C108" s="171"/>
      <c r="D108" s="259"/>
      <c r="E108" s="307">
        <f t="shared" si="4"/>
        <v>0</v>
      </c>
    </row>
    <row r="109" spans="1:5" ht="12" customHeight="1">
      <c r="A109" s="200" t="s">
        <v>337</v>
      </c>
      <c r="B109" s="69" t="s">
        <v>260</v>
      </c>
      <c r="C109" s="171"/>
      <c r="D109" s="259"/>
      <c r="E109" s="307">
        <f t="shared" si="4"/>
        <v>0</v>
      </c>
    </row>
    <row r="110" spans="1:5" ht="12" customHeight="1">
      <c r="A110" s="200" t="s">
        <v>338</v>
      </c>
      <c r="B110" s="68" t="s">
        <v>261</v>
      </c>
      <c r="C110" s="169"/>
      <c r="D110" s="258"/>
      <c r="E110" s="306">
        <f t="shared" si="4"/>
        <v>0</v>
      </c>
    </row>
    <row r="111" spans="1:5" ht="12" customHeight="1">
      <c r="A111" s="200" t="s">
        <v>342</v>
      </c>
      <c r="B111" s="9" t="s">
        <v>37</v>
      </c>
      <c r="C111" s="169"/>
      <c r="D111" s="258"/>
      <c r="E111" s="306">
        <f t="shared" si="4"/>
        <v>0</v>
      </c>
    </row>
    <row r="112" spans="1:5" ht="12" customHeight="1">
      <c r="A112" s="201" t="s">
        <v>343</v>
      </c>
      <c r="B112" s="6" t="s">
        <v>400</v>
      </c>
      <c r="C112" s="171"/>
      <c r="D112" s="259"/>
      <c r="E112" s="307">
        <f t="shared" si="4"/>
        <v>0</v>
      </c>
    </row>
    <row r="113" spans="1:5" ht="12" customHeight="1" thickBot="1">
      <c r="A113" s="209" t="s">
        <v>344</v>
      </c>
      <c r="B113" s="70" t="s">
        <v>401</v>
      </c>
      <c r="C113" s="246"/>
      <c r="D113" s="298"/>
      <c r="E113" s="312">
        <f t="shared" si="4"/>
        <v>0</v>
      </c>
    </row>
    <row r="114" spans="1:5" ht="12" customHeight="1" thickBot="1">
      <c r="A114" s="25" t="s">
        <v>8</v>
      </c>
      <c r="B114" s="23" t="s">
        <v>262</v>
      </c>
      <c r="C114" s="168">
        <f>+C115+C117+C119</f>
        <v>0</v>
      </c>
      <c r="D114" s="256">
        <f>+D115+D117+D119</f>
        <v>0</v>
      </c>
      <c r="E114" s="103">
        <f>+E115+E117+E119</f>
        <v>0</v>
      </c>
    </row>
    <row r="115" spans="1:5" ht="12" customHeight="1">
      <c r="A115" s="199" t="s">
        <v>71</v>
      </c>
      <c r="B115" s="6" t="s">
        <v>130</v>
      </c>
      <c r="C115" s="170"/>
      <c r="D115" s="257"/>
      <c r="E115" s="212">
        <f t="shared" ref="E115:E127" si="5">C115+D115</f>
        <v>0</v>
      </c>
    </row>
    <row r="116" spans="1:5" ht="12" customHeight="1">
      <c r="A116" s="199" t="s">
        <v>72</v>
      </c>
      <c r="B116" s="10" t="s">
        <v>266</v>
      </c>
      <c r="C116" s="170"/>
      <c r="D116" s="257"/>
      <c r="E116" s="212">
        <f t="shared" si="5"/>
        <v>0</v>
      </c>
    </row>
    <row r="117" spans="1:5" ht="12" customHeight="1">
      <c r="A117" s="199" t="s">
        <v>73</v>
      </c>
      <c r="B117" s="10" t="s">
        <v>114</v>
      </c>
      <c r="C117" s="169"/>
      <c r="D117" s="258"/>
      <c r="E117" s="306">
        <f t="shared" si="5"/>
        <v>0</v>
      </c>
    </row>
    <row r="118" spans="1:5" ht="12" customHeight="1">
      <c r="A118" s="199" t="s">
        <v>74</v>
      </c>
      <c r="B118" s="10" t="s">
        <v>267</v>
      </c>
      <c r="C118" s="169"/>
      <c r="D118" s="258"/>
      <c r="E118" s="306">
        <f t="shared" si="5"/>
        <v>0</v>
      </c>
    </row>
    <row r="119" spans="1:5" ht="12" customHeight="1">
      <c r="A119" s="199" t="s">
        <v>75</v>
      </c>
      <c r="B119" s="106" t="s">
        <v>133</v>
      </c>
      <c r="C119" s="169"/>
      <c r="D119" s="258"/>
      <c r="E119" s="306">
        <f t="shared" si="5"/>
        <v>0</v>
      </c>
    </row>
    <row r="120" spans="1:5" ht="12" customHeight="1">
      <c r="A120" s="199" t="s">
        <v>81</v>
      </c>
      <c r="B120" s="105" t="s">
        <v>329</v>
      </c>
      <c r="C120" s="169"/>
      <c r="D120" s="258"/>
      <c r="E120" s="306">
        <f t="shared" si="5"/>
        <v>0</v>
      </c>
    </row>
    <row r="121" spans="1:5" ht="12" customHeight="1">
      <c r="A121" s="199" t="s">
        <v>83</v>
      </c>
      <c r="B121" s="178" t="s">
        <v>272</v>
      </c>
      <c r="C121" s="169"/>
      <c r="D121" s="258"/>
      <c r="E121" s="306">
        <f t="shared" si="5"/>
        <v>0</v>
      </c>
    </row>
    <row r="122" spans="1:5" ht="12" customHeight="1">
      <c r="A122" s="199" t="s">
        <v>115</v>
      </c>
      <c r="B122" s="68" t="s">
        <v>255</v>
      </c>
      <c r="C122" s="169"/>
      <c r="D122" s="258"/>
      <c r="E122" s="306">
        <f t="shared" si="5"/>
        <v>0</v>
      </c>
    </row>
    <row r="123" spans="1:5" ht="12" customHeight="1">
      <c r="A123" s="199" t="s">
        <v>116</v>
      </c>
      <c r="B123" s="68" t="s">
        <v>271</v>
      </c>
      <c r="C123" s="169"/>
      <c r="D123" s="258"/>
      <c r="E123" s="306">
        <f t="shared" si="5"/>
        <v>0</v>
      </c>
    </row>
    <row r="124" spans="1:5" ht="12" customHeight="1">
      <c r="A124" s="199" t="s">
        <v>117</v>
      </c>
      <c r="B124" s="68" t="s">
        <v>270</v>
      </c>
      <c r="C124" s="169"/>
      <c r="D124" s="258"/>
      <c r="E124" s="306">
        <f t="shared" si="5"/>
        <v>0</v>
      </c>
    </row>
    <row r="125" spans="1:5" ht="12" customHeight="1">
      <c r="A125" s="199" t="s">
        <v>263</v>
      </c>
      <c r="B125" s="68" t="s">
        <v>258</v>
      </c>
      <c r="C125" s="169"/>
      <c r="D125" s="258"/>
      <c r="E125" s="306">
        <f t="shared" si="5"/>
        <v>0</v>
      </c>
    </row>
    <row r="126" spans="1:5" ht="12" customHeight="1">
      <c r="A126" s="199" t="s">
        <v>264</v>
      </c>
      <c r="B126" s="68" t="s">
        <v>269</v>
      </c>
      <c r="C126" s="169"/>
      <c r="D126" s="258"/>
      <c r="E126" s="306">
        <f t="shared" si="5"/>
        <v>0</v>
      </c>
    </row>
    <row r="127" spans="1:5" ht="12" customHeight="1" thickBot="1">
      <c r="A127" s="208" t="s">
        <v>265</v>
      </c>
      <c r="B127" s="68" t="s">
        <v>268</v>
      </c>
      <c r="C127" s="171"/>
      <c r="D127" s="259"/>
      <c r="E127" s="307">
        <f t="shared" si="5"/>
        <v>0</v>
      </c>
    </row>
    <row r="128" spans="1:5" ht="12" customHeight="1" thickBot="1">
      <c r="A128" s="25" t="s">
        <v>9</v>
      </c>
      <c r="B128" s="61" t="s">
        <v>347</v>
      </c>
      <c r="C128" s="168">
        <f>+C93+C114</f>
        <v>33373</v>
      </c>
      <c r="D128" s="256">
        <f>+D93+D114</f>
        <v>151</v>
      </c>
      <c r="E128" s="103">
        <f>+E93+E114</f>
        <v>33524</v>
      </c>
    </row>
    <row r="129" spans="1:11" ht="12" customHeight="1" thickBot="1">
      <c r="A129" s="25" t="s">
        <v>10</v>
      </c>
      <c r="B129" s="61" t="s">
        <v>348</v>
      </c>
      <c r="C129" s="168">
        <f>+C130+C131+C132</f>
        <v>0</v>
      </c>
      <c r="D129" s="256">
        <f>+D130+D131+D132</f>
        <v>0</v>
      </c>
      <c r="E129" s="103">
        <f>+E130+E131+E132</f>
        <v>0</v>
      </c>
    </row>
    <row r="130" spans="1:11" s="57" customFormat="1" ht="12" customHeight="1">
      <c r="A130" s="199" t="s">
        <v>167</v>
      </c>
      <c r="B130" s="7" t="s">
        <v>405</v>
      </c>
      <c r="C130" s="169"/>
      <c r="D130" s="258"/>
      <c r="E130" s="306">
        <f>C130+D130</f>
        <v>0</v>
      </c>
    </row>
    <row r="131" spans="1:11" ht="12" customHeight="1">
      <c r="A131" s="199" t="s">
        <v>168</v>
      </c>
      <c r="B131" s="7" t="s">
        <v>356</v>
      </c>
      <c r="C131" s="169"/>
      <c r="D131" s="258"/>
      <c r="E131" s="306">
        <f>C131+D131</f>
        <v>0</v>
      </c>
    </row>
    <row r="132" spans="1:11" ht="12" customHeight="1" thickBot="1">
      <c r="A132" s="208" t="s">
        <v>169</v>
      </c>
      <c r="B132" s="5" t="s">
        <v>404</v>
      </c>
      <c r="C132" s="169"/>
      <c r="D132" s="258"/>
      <c r="E132" s="306">
        <f>C132+D132</f>
        <v>0</v>
      </c>
    </row>
    <row r="133" spans="1:11" ht="12" customHeight="1" thickBot="1">
      <c r="A133" s="25" t="s">
        <v>11</v>
      </c>
      <c r="B133" s="61" t="s">
        <v>349</v>
      </c>
      <c r="C133" s="168">
        <f>+C134+C135+C136+C137+C138+C139</f>
        <v>0</v>
      </c>
      <c r="D133" s="256">
        <f>+D134+D135+D136+D137+D138+D139</f>
        <v>0</v>
      </c>
      <c r="E133" s="103">
        <f>+E134+E135+E136+E137+E138+E139</f>
        <v>0</v>
      </c>
    </row>
    <row r="134" spans="1:11" ht="12" customHeight="1">
      <c r="A134" s="199" t="s">
        <v>58</v>
      </c>
      <c r="B134" s="7" t="s">
        <v>358</v>
      </c>
      <c r="C134" s="169"/>
      <c r="D134" s="258"/>
      <c r="E134" s="306">
        <f t="shared" ref="E134:E139" si="6">C134+D134</f>
        <v>0</v>
      </c>
    </row>
    <row r="135" spans="1:11" ht="12" customHeight="1">
      <c r="A135" s="199" t="s">
        <v>59</v>
      </c>
      <c r="B135" s="7" t="s">
        <v>350</v>
      </c>
      <c r="C135" s="169"/>
      <c r="D135" s="258"/>
      <c r="E135" s="306">
        <f t="shared" si="6"/>
        <v>0</v>
      </c>
    </row>
    <row r="136" spans="1:11" ht="12" customHeight="1">
      <c r="A136" s="199" t="s">
        <v>60</v>
      </c>
      <c r="B136" s="7" t="s">
        <v>351</v>
      </c>
      <c r="C136" s="169"/>
      <c r="D136" s="258"/>
      <c r="E136" s="306">
        <f t="shared" si="6"/>
        <v>0</v>
      </c>
    </row>
    <row r="137" spans="1:11" ht="12" customHeight="1">
      <c r="A137" s="199" t="s">
        <v>102</v>
      </c>
      <c r="B137" s="7" t="s">
        <v>403</v>
      </c>
      <c r="C137" s="169"/>
      <c r="D137" s="258"/>
      <c r="E137" s="306">
        <f t="shared" si="6"/>
        <v>0</v>
      </c>
    </row>
    <row r="138" spans="1:11" ht="12" customHeight="1">
      <c r="A138" s="199" t="s">
        <v>103</v>
      </c>
      <c r="B138" s="7" t="s">
        <v>353</v>
      </c>
      <c r="C138" s="169"/>
      <c r="D138" s="258"/>
      <c r="E138" s="306">
        <f t="shared" si="6"/>
        <v>0</v>
      </c>
    </row>
    <row r="139" spans="1:11" s="57" customFormat="1" ht="12" customHeight="1" thickBot="1">
      <c r="A139" s="208" t="s">
        <v>104</v>
      </c>
      <c r="B139" s="5" t="s">
        <v>354</v>
      </c>
      <c r="C139" s="169"/>
      <c r="D139" s="258"/>
      <c r="E139" s="306">
        <f t="shared" si="6"/>
        <v>0</v>
      </c>
    </row>
    <row r="140" spans="1:11" ht="12" customHeight="1" thickBot="1">
      <c r="A140" s="25" t="s">
        <v>12</v>
      </c>
      <c r="B140" s="61" t="s">
        <v>419</v>
      </c>
      <c r="C140" s="174">
        <f>+C141+C142+C144+C145+C143</f>
        <v>0</v>
      </c>
      <c r="D140" s="260">
        <f>+D141+D142+D144+D145+D143</f>
        <v>0</v>
      </c>
      <c r="E140" s="211">
        <f>+E141+E142+E144+E145+E143</f>
        <v>0</v>
      </c>
      <c r="K140" s="102"/>
    </row>
    <row r="141" spans="1:11">
      <c r="A141" s="199" t="s">
        <v>61</v>
      </c>
      <c r="B141" s="7" t="s">
        <v>273</v>
      </c>
      <c r="C141" s="169"/>
      <c r="D141" s="258"/>
      <c r="E141" s="306">
        <f>C141+D141</f>
        <v>0</v>
      </c>
    </row>
    <row r="142" spans="1:11" ht="12" customHeight="1">
      <c r="A142" s="199" t="s">
        <v>62</v>
      </c>
      <c r="B142" s="7" t="s">
        <v>274</v>
      </c>
      <c r="C142" s="169"/>
      <c r="D142" s="258"/>
      <c r="E142" s="306">
        <f>C142+D142</f>
        <v>0</v>
      </c>
    </row>
    <row r="143" spans="1:11" ht="12" customHeight="1">
      <c r="A143" s="199" t="s">
        <v>187</v>
      </c>
      <c r="B143" s="7" t="s">
        <v>418</v>
      </c>
      <c r="C143" s="169"/>
      <c r="D143" s="258"/>
      <c r="E143" s="306">
        <f>C143+D143</f>
        <v>0</v>
      </c>
    </row>
    <row r="144" spans="1:11" s="57" customFormat="1" ht="12" customHeight="1">
      <c r="A144" s="199" t="s">
        <v>188</v>
      </c>
      <c r="B144" s="7" t="s">
        <v>363</v>
      </c>
      <c r="C144" s="169"/>
      <c r="D144" s="258"/>
      <c r="E144" s="306">
        <f>C144+D144</f>
        <v>0</v>
      </c>
    </row>
    <row r="145" spans="1:5" s="57" customFormat="1" ht="12" customHeight="1" thickBot="1">
      <c r="A145" s="208" t="s">
        <v>189</v>
      </c>
      <c r="B145" s="5" t="s">
        <v>293</v>
      </c>
      <c r="C145" s="169"/>
      <c r="D145" s="258"/>
      <c r="E145" s="306">
        <f>C145+D145</f>
        <v>0</v>
      </c>
    </row>
    <row r="146" spans="1:5" s="57" customFormat="1" ht="12" customHeight="1" thickBot="1">
      <c r="A146" s="25" t="s">
        <v>13</v>
      </c>
      <c r="B146" s="61" t="s">
        <v>364</v>
      </c>
      <c r="C146" s="248">
        <f>+C147+C148+C149+C150+C151</f>
        <v>0</v>
      </c>
      <c r="D146" s="261">
        <f>+D147+D148+D149+D150+D151</f>
        <v>0</v>
      </c>
      <c r="E146" s="243">
        <f>+E147+E148+E149+E150+E151</f>
        <v>0</v>
      </c>
    </row>
    <row r="147" spans="1:5" s="57" customFormat="1" ht="12" customHeight="1">
      <c r="A147" s="199" t="s">
        <v>63</v>
      </c>
      <c r="B147" s="7" t="s">
        <v>359</v>
      </c>
      <c r="C147" s="169"/>
      <c r="D147" s="258"/>
      <c r="E147" s="306">
        <f t="shared" ref="E147:E153" si="7">C147+D147</f>
        <v>0</v>
      </c>
    </row>
    <row r="148" spans="1:5" s="57" customFormat="1" ht="12" customHeight="1">
      <c r="A148" s="199" t="s">
        <v>64</v>
      </c>
      <c r="B148" s="7" t="s">
        <v>366</v>
      </c>
      <c r="C148" s="169"/>
      <c r="D148" s="258"/>
      <c r="E148" s="306">
        <f t="shared" si="7"/>
        <v>0</v>
      </c>
    </row>
    <row r="149" spans="1:5" s="57" customFormat="1" ht="12" customHeight="1">
      <c r="A149" s="199" t="s">
        <v>199</v>
      </c>
      <c r="B149" s="7" t="s">
        <v>361</v>
      </c>
      <c r="C149" s="169"/>
      <c r="D149" s="258"/>
      <c r="E149" s="306">
        <f t="shared" si="7"/>
        <v>0</v>
      </c>
    </row>
    <row r="150" spans="1:5" s="57" customFormat="1" ht="12" customHeight="1">
      <c r="A150" s="199" t="s">
        <v>200</v>
      </c>
      <c r="B150" s="7" t="s">
        <v>406</v>
      </c>
      <c r="C150" s="169"/>
      <c r="D150" s="258"/>
      <c r="E150" s="306">
        <f t="shared" si="7"/>
        <v>0</v>
      </c>
    </row>
    <row r="151" spans="1:5" ht="12.75" customHeight="1" thickBot="1">
      <c r="A151" s="208" t="s">
        <v>365</v>
      </c>
      <c r="B151" s="5" t="s">
        <v>368</v>
      </c>
      <c r="C151" s="171"/>
      <c r="D151" s="259"/>
      <c r="E151" s="307">
        <f t="shared" si="7"/>
        <v>0</v>
      </c>
    </row>
    <row r="152" spans="1:5" ht="12.75" customHeight="1" thickBot="1">
      <c r="A152" s="240" t="s">
        <v>14</v>
      </c>
      <c r="B152" s="61" t="s">
        <v>369</v>
      </c>
      <c r="C152" s="249"/>
      <c r="D152" s="262"/>
      <c r="E152" s="243">
        <f t="shared" si="7"/>
        <v>0</v>
      </c>
    </row>
    <row r="153" spans="1:5" ht="12.75" customHeight="1" thickBot="1">
      <c r="A153" s="240" t="s">
        <v>15</v>
      </c>
      <c r="B153" s="61" t="s">
        <v>370</v>
      </c>
      <c r="C153" s="249"/>
      <c r="D153" s="262"/>
      <c r="E153" s="243">
        <f t="shared" si="7"/>
        <v>0</v>
      </c>
    </row>
    <row r="154" spans="1:5" ht="12" customHeight="1" thickBot="1">
      <c r="A154" s="25" t="s">
        <v>16</v>
      </c>
      <c r="B154" s="61" t="s">
        <v>372</v>
      </c>
      <c r="C154" s="250">
        <f>+C129+C133+C140+C146+C152+C153</f>
        <v>0</v>
      </c>
      <c r="D154" s="263">
        <f>+D129+D133+D140+D146+D152+D153</f>
        <v>0</v>
      </c>
      <c r="E154" s="244">
        <f>+E129+E133+E140+E146+E152+E153</f>
        <v>0</v>
      </c>
    </row>
    <row r="155" spans="1:5" ht="15" customHeight="1" thickBot="1">
      <c r="A155" s="210" t="s">
        <v>17</v>
      </c>
      <c r="B155" s="155" t="s">
        <v>371</v>
      </c>
      <c r="C155" s="250">
        <f>+C128+C154</f>
        <v>33373</v>
      </c>
      <c r="D155" s="263">
        <f>+D128+D154</f>
        <v>151</v>
      </c>
      <c r="E155" s="244">
        <f>+E128+E154</f>
        <v>33524</v>
      </c>
    </row>
    <row r="156" spans="1:5" ht="13.5" thickBot="1">
      <c r="A156" s="158"/>
      <c r="B156" s="159"/>
      <c r="C156" s="160"/>
      <c r="D156" s="160"/>
      <c r="E156" s="160"/>
    </row>
    <row r="157" spans="1:5" ht="15" customHeight="1" thickBot="1">
      <c r="A157" s="100" t="s">
        <v>407</v>
      </c>
      <c r="B157" s="101"/>
      <c r="C157" s="297">
        <v>1</v>
      </c>
      <c r="D157" s="297"/>
      <c r="E157" s="313">
        <f>C157+D157</f>
        <v>1</v>
      </c>
    </row>
    <row r="158" spans="1:5" ht="14.25" customHeight="1" thickBot="1">
      <c r="A158" s="100" t="s">
        <v>125</v>
      </c>
      <c r="B158" s="101"/>
      <c r="C158" s="297"/>
      <c r="D158" s="297"/>
      <c r="E158" s="313">
        <f>C158+D158</f>
        <v>0</v>
      </c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E61"/>
  <sheetViews>
    <sheetView topLeftCell="A50" zoomScale="130" zoomScaleNormal="130" workbookViewId="0">
      <selection activeCell="G9" sqref="G9"/>
    </sheetView>
  </sheetViews>
  <sheetFormatPr defaultRowHeight="12.75"/>
  <cols>
    <col min="1" max="1" width="13" style="98" customWidth="1"/>
    <col min="2" max="2" width="59" style="99" customWidth="1"/>
    <col min="3" max="5" width="15.83203125" style="99" customWidth="1"/>
    <col min="6" max="16384" width="9.33203125" style="99"/>
  </cols>
  <sheetData>
    <row r="1" spans="1:5" s="85" customFormat="1" ht="21" customHeight="1" thickBot="1">
      <c r="A1" s="84"/>
      <c r="B1" s="86"/>
      <c r="C1" s="1"/>
      <c r="D1" s="1"/>
      <c r="E1" s="288" t="s">
        <v>484</v>
      </c>
    </row>
    <row r="2" spans="1:5" s="219" customFormat="1" ht="24.75" thickBot="1">
      <c r="A2" s="77" t="s">
        <v>445</v>
      </c>
      <c r="B2" s="364" t="s">
        <v>520</v>
      </c>
      <c r="C2" s="365"/>
      <c r="D2" s="366"/>
      <c r="E2" s="300" t="s">
        <v>43</v>
      </c>
    </row>
    <row r="3" spans="1:5" s="219" customFormat="1" ht="24.75" thickBot="1">
      <c r="A3" s="77" t="s">
        <v>123</v>
      </c>
      <c r="B3" s="364" t="s">
        <v>301</v>
      </c>
      <c r="C3" s="365"/>
      <c r="D3" s="366"/>
      <c r="E3" s="300" t="s">
        <v>38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501</v>
      </c>
      <c r="C5" s="330" t="s">
        <v>420</v>
      </c>
      <c r="D5" s="330" t="s">
        <v>527</v>
      </c>
      <c r="E5" s="331" t="str">
        <f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386</v>
      </c>
      <c r="B6" s="79" t="s">
        <v>387</v>
      </c>
      <c r="C6" s="79" t="s">
        <v>388</v>
      </c>
      <c r="D6" s="292" t="s">
        <v>390</v>
      </c>
      <c r="E6" s="341" t="s">
        <v>493</v>
      </c>
    </row>
    <row r="7" spans="1:5" s="221" customFormat="1" ht="15.95" customHeight="1" thickBot="1">
      <c r="A7" s="360" t="s">
        <v>40</v>
      </c>
      <c r="B7" s="361"/>
      <c r="C7" s="361"/>
      <c r="D7" s="361"/>
      <c r="E7" s="362"/>
    </row>
    <row r="8" spans="1:5" s="154" customFormat="1" ht="12" customHeight="1" thickBot="1">
      <c r="A8" s="78" t="s">
        <v>7</v>
      </c>
      <c r="B8" s="90" t="s">
        <v>408</v>
      </c>
      <c r="C8" s="114">
        <f>SUM(C9:C19)</f>
        <v>0</v>
      </c>
      <c r="D8" s="114">
        <f>SUM(D9:D19)</f>
        <v>200</v>
      </c>
      <c r="E8" s="149">
        <f>SUM(E9:E19)</f>
        <v>200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111"/>
      <c r="E10" s="323">
        <f t="shared" ref="E10:E18" si="0">C10+D10</f>
        <v>0</v>
      </c>
    </row>
    <row r="11" spans="1:5" s="154" customFormat="1" ht="12" customHeight="1">
      <c r="A11" s="215" t="s">
        <v>67</v>
      </c>
      <c r="B11" s="6" t="s">
        <v>178</v>
      </c>
      <c r="C11" s="111"/>
      <c r="D11" s="111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111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111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302</v>
      </c>
      <c r="C14" s="111"/>
      <c r="D14" s="111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303</v>
      </c>
      <c r="C15" s="111"/>
      <c r="D15" s="111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275"/>
      <c r="E16" s="324">
        <f t="shared" si="0"/>
        <v>0</v>
      </c>
    </row>
    <row r="17" spans="1:5" s="222" customFormat="1" ht="12" customHeight="1">
      <c r="A17" s="215" t="s">
        <v>78</v>
      </c>
      <c r="B17" s="6" t="s">
        <v>184</v>
      </c>
      <c r="C17" s="111"/>
      <c r="D17" s="111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335</v>
      </c>
      <c r="C18" s="113"/>
      <c r="D18" s="113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113">
        <v>200</v>
      </c>
      <c r="E19" s="333">
        <f>C19+D19</f>
        <v>200</v>
      </c>
    </row>
    <row r="20" spans="1:5" s="154" customFormat="1" ht="12" customHeight="1" thickBot="1">
      <c r="A20" s="78" t="s">
        <v>8</v>
      </c>
      <c r="B20" s="90" t="s">
        <v>304</v>
      </c>
      <c r="C20" s="114">
        <f>SUM(C21:C23)</f>
        <v>0</v>
      </c>
      <c r="D20" s="114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111"/>
      <c r="E21" s="323">
        <f>C21+D21</f>
        <v>0</v>
      </c>
    </row>
    <row r="22" spans="1:5" s="222" customFormat="1" ht="12" customHeight="1">
      <c r="A22" s="215" t="s">
        <v>72</v>
      </c>
      <c r="B22" s="6" t="s">
        <v>305</v>
      </c>
      <c r="C22" s="111"/>
      <c r="D22" s="111"/>
      <c r="E22" s="323">
        <f>C22+D22</f>
        <v>0</v>
      </c>
    </row>
    <row r="23" spans="1:5" s="222" customFormat="1" ht="12" customHeight="1">
      <c r="A23" s="215" t="s">
        <v>73</v>
      </c>
      <c r="B23" s="6" t="s">
        <v>306</v>
      </c>
      <c r="C23" s="111"/>
      <c r="D23" s="111"/>
      <c r="E23" s="323">
        <f>C23+D23</f>
        <v>0</v>
      </c>
    </row>
    <row r="24" spans="1:5" s="222" customFormat="1" ht="12" customHeight="1" thickBot="1">
      <c r="A24" s="215" t="s">
        <v>74</v>
      </c>
      <c r="B24" s="6" t="s">
        <v>409</v>
      </c>
      <c r="C24" s="111"/>
      <c r="D24" s="111"/>
      <c r="E24" s="323">
        <f>C24+D24</f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1"/>
      <c r="E25" s="149"/>
    </row>
    <row r="26" spans="1:5" s="222" customFormat="1" ht="12" customHeight="1" thickBot="1">
      <c r="A26" s="80" t="s">
        <v>10</v>
      </c>
      <c r="B26" s="61" t="s">
        <v>410</v>
      </c>
      <c r="C26" s="114">
        <f>+C27+C28+C29</f>
        <v>0</v>
      </c>
      <c r="D26" s="114">
        <f>+D27+D28+D29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163</v>
      </c>
      <c r="C27" s="276"/>
      <c r="D27" s="276"/>
      <c r="E27" s="325">
        <f>C27+D27</f>
        <v>0</v>
      </c>
    </row>
    <row r="28" spans="1:5" s="222" customFormat="1" ht="12" customHeight="1">
      <c r="A28" s="216" t="s">
        <v>168</v>
      </c>
      <c r="B28" s="217" t="s">
        <v>305</v>
      </c>
      <c r="C28" s="111"/>
      <c r="D28" s="111"/>
      <c r="E28" s="323">
        <f>C28+D28</f>
        <v>0</v>
      </c>
    </row>
    <row r="29" spans="1:5" s="222" customFormat="1" ht="12" customHeight="1">
      <c r="A29" s="216" t="s">
        <v>169</v>
      </c>
      <c r="B29" s="218" t="s">
        <v>308</v>
      </c>
      <c r="C29" s="111"/>
      <c r="D29" s="111"/>
      <c r="E29" s="323">
        <f>C29+D29</f>
        <v>0</v>
      </c>
    </row>
    <row r="30" spans="1:5" s="222" customFormat="1" ht="12" customHeight="1" thickBot="1">
      <c r="A30" s="215" t="s">
        <v>170</v>
      </c>
      <c r="B30" s="66" t="s">
        <v>411</v>
      </c>
      <c r="C30" s="52"/>
      <c r="D30" s="52"/>
      <c r="E30" s="334">
        <f>C30+D30</f>
        <v>0</v>
      </c>
    </row>
    <row r="31" spans="1:5" s="222" customFormat="1" ht="12" customHeight="1" thickBot="1">
      <c r="A31" s="80" t="s">
        <v>11</v>
      </c>
      <c r="B31" s="61" t="s">
        <v>309</v>
      </c>
      <c r="C31" s="114">
        <f>+C32+C33+C34</f>
        <v>0</v>
      </c>
      <c r="D31" s="114">
        <f>+D32+D33+D34</f>
        <v>0</v>
      </c>
      <c r="E31" s="149">
        <f>+E32+E33+E34</f>
        <v>0</v>
      </c>
    </row>
    <row r="32" spans="1:5" s="222" customFormat="1" ht="12" customHeight="1">
      <c r="A32" s="216" t="s">
        <v>58</v>
      </c>
      <c r="B32" s="217" t="s">
        <v>190</v>
      </c>
      <c r="C32" s="276"/>
      <c r="D32" s="276"/>
      <c r="E32" s="325">
        <f>C32+D32</f>
        <v>0</v>
      </c>
    </row>
    <row r="33" spans="1:5" s="222" customFormat="1" ht="12" customHeight="1">
      <c r="A33" s="216" t="s">
        <v>59</v>
      </c>
      <c r="B33" s="218" t="s">
        <v>191</v>
      </c>
      <c r="C33" s="115"/>
      <c r="D33" s="115"/>
      <c r="E33" s="320">
        <f>C33+D33</f>
        <v>0</v>
      </c>
    </row>
    <row r="34" spans="1:5" s="222" customFormat="1" ht="12" customHeight="1" thickBot="1">
      <c r="A34" s="215" t="s">
        <v>60</v>
      </c>
      <c r="B34" s="66" t="s">
        <v>192</v>
      </c>
      <c r="C34" s="52"/>
      <c r="D34" s="52"/>
      <c r="E34" s="334">
        <f>C34+D34</f>
        <v>0</v>
      </c>
    </row>
    <row r="35" spans="1:5" s="154" customFormat="1" ht="12" customHeight="1" thickBot="1">
      <c r="A35" s="80" t="s">
        <v>12</v>
      </c>
      <c r="B35" s="61" t="s">
        <v>278</v>
      </c>
      <c r="C35" s="301"/>
      <c r="D35" s="301"/>
      <c r="E35" s="149">
        <f>C35+D35</f>
        <v>0</v>
      </c>
    </row>
    <row r="36" spans="1:5" s="154" customFormat="1" ht="12" customHeight="1" thickBot="1">
      <c r="A36" s="80" t="s">
        <v>13</v>
      </c>
      <c r="B36" s="61" t="s">
        <v>310</v>
      </c>
      <c r="C36" s="301"/>
      <c r="D36" s="301"/>
      <c r="E36" s="149">
        <f>C36+D36</f>
        <v>0</v>
      </c>
    </row>
    <row r="37" spans="1:5" s="154" customFormat="1" ht="12" customHeight="1" thickBot="1">
      <c r="A37" s="78" t="s">
        <v>14</v>
      </c>
      <c r="B37" s="61" t="s">
        <v>311</v>
      </c>
      <c r="C37" s="114">
        <f>+C8+C20+C25+C26+C31+C35+C36</f>
        <v>0</v>
      </c>
      <c r="D37" s="114">
        <f>+D8+D20+D25+D26+D31+D35+D36</f>
        <v>200</v>
      </c>
      <c r="E37" s="149">
        <f>+E8+E20+E25+E26+E31+E35+E36</f>
        <v>200</v>
      </c>
    </row>
    <row r="38" spans="1:5" s="154" customFormat="1" ht="12" customHeight="1" thickBot="1">
      <c r="A38" s="91" t="s">
        <v>15</v>
      </c>
      <c r="B38" s="61" t="s">
        <v>312</v>
      </c>
      <c r="C38" s="114">
        <f>+C39+C40+C41</f>
        <v>91129</v>
      </c>
      <c r="D38" s="114">
        <f>+D39+D40+D41</f>
        <v>0</v>
      </c>
      <c r="E38" s="149">
        <f>+E39+E40+E41</f>
        <v>91129</v>
      </c>
    </row>
    <row r="39" spans="1:5" s="154" customFormat="1" ht="12" customHeight="1">
      <c r="A39" s="216" t="s">
        <v>313</v>
      </c>
      <c r="B39" s="217" t="s">
        <v>140</v>
      </c>
      <c r="C39" s="276"/>
      <c r="D39" s="276"/>
      <c r="E39" s="325">
        <f>C39+D39</f>
        <v>0</v>
      </c>
    </row>
    <row r="40" spans="1:5" s="154" customFormat="1" ht="12" customHeight="1">
      <c r="A40" s="216" t="s">
        <v>314</v>
      </c>
      <c r="B40" s="218" t="s">
        <v>2</v>
      </c>
      <c r="C40" s="115"/>
      <c r="D40" s="115"/>
      <c r="E40" s="320">
        <f>C40+D40</f>
        <v>0</v>
      </c>
    </row>
    <row r="41" spans="1:5" s="222" customFormat="1" ht="12" customHeight="1" thickBot="1">
      <c r="A41" s="215" t="s">
        <v>315</v>
      </c>
      <c r="B41" s="66" t="s">
        <v>316</v>
      </c>
      <c r="C41" s="52">
        <v>91129</v>
      </c>
      <c r="D41" s="52"/>
      <c r="E41" s="334">
        <f>C41+D41</f>
        <v>91129</v>
      </c>
    </row>
    <row r="42" spans="1:5" s="222" customFormat="1" ht="15" customHeight="1" thickBot="1">
      <c r="A42" s="91" t="s">
        <v>16</v>
      </c>
      <c r="B42" s="92" t="s">
        <v>317</v>
      </c>
      <c r="C42" s="302">
        <f>+C37+C38</f>
        <v>91129</v>
      </c>
      <c r="D42" s="302">
        <f>+D37+D38</f>
        <v>200</v>
      </c>
      <c r="E42" s="152">
        <f>+E37+E38</f>
        <v>91329</v>
      </c>
    </row>
    <row r="43" spans="1:5" s="222" customFormat="1" ht="15" customHeight="1">
      <c r="A43" s="93"/>
      <c r="B43" s="94"/>
      <c r="C43" s="150"/>
    </row>
    <row r="44" spans="1:5" ht="13.5" thickBot="1">
      <c r="A44" s="95"/>
      <c r="B44" s="96"/>
      <c r="C44" s="151"/>
    </row>
    <row r="45" spans="1:5" s="221" customFormat="1" ht="16.5" customHeight="1" thickBot="1">
      <c r="A45" s="360" t="s">
        <v>41</v>
      </c>
      <c r="B45" s="361"/>
      <c r="C45" s="361"/>
      <c r="D45" s="361"/>
      <c r="E45" s="362"/>
    </row>
    <row r="46" spans="1:5" s="223" customFormat="1" ht="12" customHeight="1" thickBot="1">
      <c r="A46" s="80" t="s">
        <v>7</v>
      </c>
      <c r="B46" s="61" t="s">
        <v>318</v>
      </c>
      <c r="C46" s="114">
        <f>SUM(C47:C51)</f>
        <v>86049</v>
      </c>
      <c r="D46" s="114">
        <f>SUM(D47:D51)</f>
        <v>307</v>
      </c>
      <c r="E46" s="149">
        <f>SUM(E47:E51)</f>
        <v>86356</v>
      </c>
    </row>
    <row r="47" spans="1:5" ht="12" customHeight="1">
      <c r="A47" s="215" t="s">
        <v>65</v>
      </c>
      <c r="B47" s="7" t="s">
        <v>36</v>
      </c>
      <c r="C47" s="276">
        <v>51624</v>
      </c>
      <c r="D47" s="276">
        <v>242</v>
      </c>
      <c r="E47" s="325">
        <f>C47+D47</f>
        <v>51866</v>
      </c>
    </row>
    <row r="48" spans="1:5" ht="12" customHeight="1">
      <c r="A48" s="215" t="s">
        <v>66</v>
      </c>
      <c r="B48" s="6" t="s">
        <v>110</v>
      </c>
      <c r="C48" s="51">
        <v>14394</v>
      </c>
      <c r="D48" s="51">
        <v>65</v>
      </c>
      <c r="E48" s="321">
        <f>C48+D48</f>
        <v>14459</v>
      </c>
    </row>
    <row r="49" spans="1:5" ht="12" customHeight="1">
      <c r="A49" s="215" t="s">
        <v>67</v>
      </c>
      <c r="B49" s="6" t="s">
        <v>84</v>
      </c>
      <c r="C49" s="51">
        <v>17531</v>
      </c>
      <c r="D49" s="51"/>
      <c r="E49" s="321">
        <f>C49+D49</f>
        <v>17531</v>
      </c>
    </row>
    <row r="50" spans="1:5" ht="12" customHeight="1">
      <c r="A50" s="215" t="s">
        <v>68</v>
      </c>
      <c r="B50" s="6" t="s">
        <v>111</v>
      </c>
      <c r="C50" s="51">
        <v>2500</v>
      </c>
      <c r="D50" s="51"/>
      <c r="E50" s="321">
        <f>C50+D50</f>
        <v>2500</v>
      </c>
    </row>
    <row r="51" spans="1:5" ht="12" customHeight="1" thickBot="1">
      <c r="A51" s="215" t="s">
        <v>85</v>
      </c>
      <c r="B51" s="6" t="s">
        <v>112</v>
      </c>
      <c r="C51" s="51"/>
      <c r="D51" s="51"/>
      <c r="E51" s="321">
        <f>C51+D51</f>
        <v>0</v>
      </c>
    </row>
    <row r="52" spans="1:5" ht="12" customHeight="1" thickBot="1">
      <c r="A52" s="80" t="s">
        <v>8</v>
      </c>
      <c r="B52" s="61" t="s">
        <v>319</v>
      </c>
      <c r="C52" s="114">
        <f>SUM(C53:C55)</f>
        <v>5080</v>
      </c>
      <c r="D52" s="114">
        <f>SUM(D53:D55)</f>
        <v>0</v>
      </c>
      <c r="E52" s="149">
        <f>SUM(E53:E55)</f>
        <v>5080</v>
      </c>
    </row>
    <row r="53" spans="1:5" s="223" customFormat="1" ht="12" customHeight="1">
      <c r="A53" s="215" t="s">
        <v>71</v>
      </c>
      <c r="B53" s="7" t="s">
        <v>130</v>
      </c>
      <c r="C53" s="276">
        <v>5080</v>
      </c>
      <c r="D53" s="276"/>
      <c r="E53" s="325">
        <f>C53+D53</f>
        <v>5080</v>
      </c>
    </row>
    <row r="54" spans="1:5" ht="12" customHeight="1">
      <c r="A54" s="215" t="s">
        <v>72</v>
      </c>
      <c r="B54" s="6" t="s">
        <v>114</v>
      </c>
      <c r="C54" s="51"/>
      <c r="D54" s="51"/>
      <c r="E54" s="321">
        <f>C54+D54</f>
        <v>0</v>
      </c>
    </row>
    <row r="55" spans="1:5" ht="12" customHeight="1">
      <c r="A55" s="215" t="s">
        <v>73</v>
      </c>
      <c r="B55" s="6" t="s">
        <v>42</v>
      </c>
      <c r="C55" s="51"/>
      <c r="D55" s="51"/>
      <c r="E55" s="321">
        <f>C55+D55</f>
        <v>0</v>
      </c>
    </row>
    <row r="56" spans="1:5" ht="12" customHeight="1" thickBot="1">
      <c r="A56" s="215" t="s">
        <v>74</v>
      </c>
      <c r="B56" s="6" t="s">
        <v>412</v>
      </c>
      <c r="C56" s="51"/>
      <c r="D56" s="51"/>
      <c r="E56" s="321">
        <f>C56+D56</f>
        <v>0</v>
      </c>
    </row>
    <row r="57" spans="1:5" ht="12" customHeight="1" thickBot="1">
      <c r="A57" s="80" t="s">
        <v>9</v>
      </c>
      <c r="B57" s="61" t="s">
        <v>4</v>
      </c>
      <c r="C57" s="301"/>
      <c r="D57" s="301"/>
      <c r="E57" s="149">
        <f>C57+D57</f>
        <v>0</v>
      </c>
    </row>
    <row r="58" spans="1:5" ht="15" customHeight="1" thickBot="1">
      <c r="A58" s="80" t="s">
        <v>10</v>
      </c>
      <c r="B58" s="97" t="s">
        <v>416</v>
      </c>
      <c r="C58" s="302">
        <f>+C46+C52+C57</f>
        <v>91129</v>
      </c>
      <c r="D58" s="302">
        <f>+D46+D52+D57</f>
        <v>307</v>
      </c>
      <c r="E58" s="152">
        <f>+E46+E52+E57</f>
        <v>91436</v>
      </c>
    </row>
    <row r="59" spans="1:5" ht="13.5" thickBot="1">
      <c r="C59" s="153"/>
      <c r="D59" s="153"/>
      <c r="E59" s="153"/>
    </row>
    <row r="60" spans="1:5" ht="15" customHeight="1" thickBot="1">
      <c r="A60" s="100" t="s">
        <v>407</v>
      </c>
      <c r="B60" s="101"/>
      <c r="C60" s="297"/>
      <c r="D60" s="297"/>
      <c r="E60" s="313">
        <f>C60+D60</f>
        <v>0</v>
      </c>
    </row>
    <row r="61" spans="1:5" ht="14.25" customHeight="1" thickBot="1">
      <c r="A61" s="100" t="s">
        <v>125</v>
      </c>
      <c r="B61" s="101"/>
      <c r="C61" s="297"/>
      <c r="D61" s="297"/>
      <c r="E61" s="313">
        <f>C61+D61</f>
        <v>0</v>
      </c>
    </row>
  </sheetData>
  <sheetProtection formatCells="0"/>
  <mergeCells count="4">
    <mergeCell ref="B2:D2"/>
    <mergeCell ref="B3:D3"/>
    <mergeCell ref="A7:E7"/>
    <mergeCell ref="A45:E45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E61"/>
  <sheetViews>
    <sheetView topLeftCell="A43" zoomScale="130" zoomScaleNormal="130" workbookViewId="0">
      <selection activeCell="F3" sqref="F3"/>
    </sheetView>
  </sheetViews>
  <sheetFormatPr defaultRowHeight="12.75"/>
  <cols>
    <col min="1" max="1" width="13" style="98" customWidth="1"/>
    <col min="2" max="2" width="59" style="99" customWidth="1"/>
    <col min="3" max="5" width="15.83203125" style="99" customWidth="1"/>
    <col min="6" max="16384" width="9.33203125" style="99"/>
  </cols>
  <sheetData>
    <row r="1" spans="1:5" s="85" customFormat="1" ht="21" customHeight="1" thickBot="1">
      <c r="A1" s="84"/>
      <c r="B1" s="86"/>
      <c r="C1" s="1"/>
      <c r="D1" s="1"/>
      <c r="E1" s="288" t="s">
        <v>485</v>
      </c>
    </row>
    <row r="2" spans="1:5" s="219" customFormat="1" ht="24.75" thickBot="1">
      <c r="A2" s="77" t="s">
        <v>445</v>
      </c>
      <c r="B2" s="364" t="s">
        <v>520</v>
      </c>
      <c r="C2" s="365"/>
      <c r="D2" s="366"/>
      <c r="E2" s="300" t="s">
        <v>43</v>
      </c>
    </row>
    <row r="3" spans="1:5" s="219" customFormat="1" ht="24.75" thickBot="1">
      <c r="A3" s="77" t="s">
        <v>123</v>
      </c>
      <c r="B3" s="364" t="s">
        <v>320</v>
      </c>
      <c r="C3" s="365"/>
      <c r="D3" s="366"/>
      <c r="E3" s="300" t="s">
        <v>43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501</v>
      </c>
      <c r="C5" s="330" t="s">
        <v>420</v>
      </c>
      <c r="D5" s="330" t="s">
        <v>527</v>
      </c>
      <c r="E5" s="331" t="str">
        <f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386</v>
      </c>
      <c r="B6" s="79" t="s">
        <v>387</v>
      </c>
      <c r="C6" s="79" t="s">
        <v>388</v>
      </c>
      <c r="D6" s="292" t="s">
        <v>390</v>
      </c>
      <c r="E6" s="341" t="s">
        <v>493</v>
      </c>
    </row>
    <row r="7" spans="1:5" s="221" customFormat="1" ht="15.95" customHeight="1" thickBot="1">
      <c r="A7" s="360" t="s">
        <v>40</v>
      </c>
      <c r="B7" s="361"/>
      <c r="C7" s="361"/>
      <c r="D7" s="361"/>
      <c r="E7" s="362"/>
    </row>
    <row r="8" spans="1:5" s="154" customFormat="1" ht="12" customHeight="1" thickBot="1">
      <c r="A8" s="78" t="s">
        <v>7</v>
      </c>
      <c r="B8" s="90" t="s">
        <v>408</v>
      </c>
      <c r="C8" s="114">
        <f>SUM(C9:C19)</f>
        <v>0</v>
      </c>
      <c r="D8" s="114">
        <f>SUM(D9:D19)</f>
        <v>200</v>
      </c>
      <c r="E8" s="149">
        <f>SUM(E9:E19)</f>
        <v>200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111"/>
      <c r="E10" s="323">
        <f t="shared" ref="E10:E24" si="0">C10+D10</f>
        <v>0</v>
      </c>
    </row>
    <row r="11" spans="1:5" s="154" customFormat="1" ht="12" customHeight="1">
      <c r="A11" s="215" t="s">
        <v>67</v>
      </c>
      <c r="B11" s="6" t="s">
        <v>178</v>
      </c>
      <c r="C11" s="111"/>
      <c r="D11" s="111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111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111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302</v>
      </c>
      <c r="C14" s="111"/>
      <c r="D14" s="111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303</v>
      </c>
      <c r="C15" s="111"/>
      <c r="D15" s="111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275"/>
      <c r="E16" s="324">
        <f t="shared" si="0"/>
        <v>0</v>
      </c>
    </row>
    <row r="17" spans="1:5" s="222" customFormat="1" ht="12" customHeight="1">
      <c r="A17" s="215" t="s">
        <v>78</v>
      </c>
      <c r="B17" s="6" t="s">
        <v>184</v>
      </c>
      <c r="C17" s="111"/>
      <c r="D17" s="111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335</v>
      </c>
      <c r="C18" s="113"/>
      <c r="D18" s="113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113">
        <v>200</v>
      </c>
      <c r="E19" s="333">
        <f t="shared" si="0"/>
        <v>200</v>
      </c>
    </row>
    <row r="20" spans="1:5" s="154" customFormat="1" ht="12" customHeight="1" thickBot="1">
      <c r="A20" s="78" t="s">
        <v>8</v>
      </c>
      <c r="B20" s="90" t="s">
        <v>304</v>
      </c>
      <c r="C20" s="114">
        <f>SUM(C21:C23)</f>
        <v>0</v>
      </c>
      <c r="D20" s="114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111"/>
      <c r="E21" s="323">
        <f t="shared" si="0"/>
        <v>0</v>
      </c>
    </row>
    <row r="22" spans="1:5" s="222" customFormat="1" ht="12" customHeight="1">
      <c r="A22" s="215" t="s">
        <v>72</v>
      </c>
      <c r="B22" s="6" t="s">
        <v>305</v>
      </c>
      <c r="C22" s="111"/>
      <c r="D22" s="111"/>
      <c r="E22" s="323">
        <f t="shared" si="0"/>
        <v>0</v>
      </c>
    </row>
    <row r="23" spans="1:5" s="222" customFormat="1" ht="12" customHeight="1">
      <c r="A23" s="215" t="s">
        <v>73</v>
      </c>
      <c r="B23" s="6" t="s">
        <v>306</v>
      </c>
      <c r="C23" s="111"/>
      <c r="D23" s="111"/>
      <c r="E23" s="323">
        <f t="shared" si="0"/>
        <v>0</v>
      </c>
    </row>
    <row r="24" spans="1:5" s="222" customFormat="1" ht="12" customHeight="1" thickBot="1">
      <c r="A24" s="215" t="s">
        <v>74</v>
      </c>
      <c r="B24" s="6" t="s">
        <v>409</v>
      </c>
      <c r="C24" s="111"/>
      <c r="D24" s="111"/>
      <c r="E24" s="323">
        <f t="shared" si="0"/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1"/>
      <c r="E25" s="149"/>
    </row>
    <row r="26" spans="1:5" s="222" customFormat="1" ht="12" customHeight="1" thickBot="1">
      <c r="A26" s="80" t="s">
        <v>10</v>
      </c>
      <c r="B26" s="61" t="s">
        <v>410</v>
      </c>
      <c r="C26" s="114">
        <f>+C27+C28+C29</f>
        <v>0</v>
      </c>
      <c r="D26" s="114">
        <f>+D27+D28+D29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163</v>
      </c>
      <c r="C27" s="276"/>
      <c r="D27" s="276"/>
      <c r="E27" s="325">
        <f>C27+D27</f>
        <v>0</v>
      </c>
    </row>
    <row r="28" spans="1:5" s="222" customFormat="1" ht="12" customHeight="1">
      <c r="A28" s="216" t="s">
        <v>168</v>
      </c>
      <c r="B28" s="217" t="s">
        <v>305</v>
      </c>
      <c r="C28" s="111"/>
      <c r="D28" s="111"/>
      <c r="E28" s="323">
        <f>C28+D28</f>
        <v>0</v>
      </c>
    </row>
    <row r="29" spans="1:5" s="222" customFormat="1" ht="12" customHeight="1">
      <c r="A29" s="216" t="s">
        <v>169</v>
      </c>
      <c r="B29" s="218" t="s">
        <v>308</v>
      </c>
      <c r="C29" s="111"/>
      <c r="D29" s="111"/>
      <c r="E29" s="323">
        <f>C29+D29</f>
        <v>0</v>
      </c>
    </row>
    <row r="30" spans="1:5" s="222" customFormat="1" ht="12" customHeight="1" thickBot="1">
      <c r="A30" s="215" t="s">
        <v>170</v>
      </c>
      <c r="B30" s="66" t="s">
        <v>411</v>
      </c>
      <c r="C30" s="52"/>
      <c r="D30" s="52"/>
      <c r="E30" s="334">
        <f>C30+D30</f>
        <v>0</v>
      </c>
    </row>
    <row r="31" spans="1:5" s="222" customFormat="1" ht="12" customHeight="1" thickBot="1">
      <c r="A31" s="80" t="s">
        <v>11</v>
      </c>
      <c r="B31" s="61" t="s">
        <v>309</v>
      </c>
      <c r="C31" s="114">
        <f>+C32+C33+C34</f>
        <v>0</v>
      </c>
      <c r="D31" s="114">
        <f>+D32+D33+D34</f>
        <v>0</v>
      </c>
      <c r="E31" s="149">
        <f>+E32+E33+E34</f>
        <v>0</v>
      </c>
    </row>
    <row r="32" spans="1:5" s="222" customFormat="1" ht="12" customHeight="1">
      <c r="A32" s="216" t="s">
        <v>58</v>
      </c>
      <c r="B32" s="217" t="s">
        <v>190</v>
      </c>
      <c r="C32" s="276"/>
      <c r="D32" s="276"/>
      <c r="E32" s="325">
        <f>C32+D32</f>
        <v>0</v>
      </c>
    </row>
    <row r="33" spans="1:5" s="222" customFormat="1" ht="12" customHeight="1">
      <c r="A33" s="216" t="s">
        <v>59</v>
      </c>
      <c r="B33" s="218" t="s">
        <v>191</v>
      </c>
      <c r="C33" s="115"/>
      <c r="D33" s="115"/>
      <c r="E33" s="320">
        <f>C33+D33</f>
        <v>0</v>
      </c>
    </row>
    <row r="34" spans="1:5" s="222" customFormat="1" ht="12" customHeight="1" thickBot="1">
      <c r="A34" s="215" t="s">
        <v>60</v>
      </c>
      <c r="B34" s="66" t="s">
        <v>192</v>
      </c>
      <c r="C34" s="52"/>
      <c r="D34" s="52"/>
      <c r="E34" s="334">
        <f>C34+D34</f>
        <v>0</v>
      </c>
    </row>
    <row r="35" spans="1:5" s="154" customFormat="1" ht="12" customHeight="1" thickBot="1">
      <c r="A35" s="80" t="s">
        <v>12</v>
      </c>
      <c r="B35" s="61" t="s">
        <v>278</v>
      </c>
      <c r="C35" s="301"/>
      <c r="D35" s="301"/>
      <c r="E35" s="149">
        <f>C35+D35</f>
        <v>0</v>
      </c>
    </row>
    <row r="36" spans="1:5" s="154" customFormat="1" ht="12" customHeight="1" thickBot="1">
      <c r="A36" s="80" t="s">
        <v>13</v>
      </c>
      <c r="B36" s="61" t="s">
        <v>310</v>
      </c>
      <c r="C36" s="301"/>
      <c r="D36" s="301"/>
      <c r="E36" s="149">
        <f>C36+D36</f>
        <v>0</v>
      </c>
    </row>
    <row r="37" spans="1:5" s="154" customFormat="1" ht="12" customHeight="1" thickBot="1">
      <c r="A37" s="78" t="s">
        <v>14</v>
      </c>
      <c r="B37" s="61" t="s">
        <v>311</v>
      </c>
      <c r="C37" s="114">
        <f>+C8+C20+C25+C26+C31+C35+C36</f>
        <v>0</v>
      </c>
      <c r="D37" s="114">
        <f>+D8+D20+D25+D26+D31+D35+D36</f>
        <v>200</v>
      </c>
      <c r="E37" s="149">
        <f>+E8+E20+E25+E26+E31+E35+E36</f>
        <v>200</v>
      </c>
    </row>
    <row r="38" spans="1:5" s="154" customFormat="1" ht="12" customHeight="1" thickBot="1">
      <c r="A38" s="91" t="s">
        <v>15</v>
      </c>
      <c r="B38" s="61" t="s">
        <v>312</v>
      </c>
      <c r="C38" s="114">
        <f>+C39+C40+C41</f>
        <v>91129</v>
      </c>
      <c r="D38" s="114">
        <f>+D39+D40+D41</f>
        <v>0</v>
      </c>
      <c r="E38" s="149">
        <f>+E39+E40+E41</f>
        <v>91129</v>
      </c>
    </row>
    <row r="39" spans="1:5" s="154" customFormat="1" ht="12" customHeight="1">
      <c r="A39" s="216" t="s">
        <v>313</v>
      </c>
      <c r="B39" s="217" t="s">
        <v>140</v>
      </c>
      <c r="C39" s="276"/>
      <c r="D39" s="276"/>
      <c r="E39" s="325">
        <f>C39+D39</f>
        <v>0</v>
      </c>
    </row>
    <row r="40" spans="1:5" s="154" customFormat="1" ht="12" customHeight="1">
      <c r="A40" s="216" t="s">
        <v>314</v>
      </c>
      <c r="B40" s="218" t="s">
        <v>2</v>
      </c>
      <c r="C40" s="115"/>
      <c r="D40" s="115"/>
      <c r="E40" s="320">
        <f>C40+D40</f>
        <v>0</v>
      </c>
    </row>
    <row r="41" spans="1:5" s="222" customFormat="1" ht="12" customHeight="1" thickBot="1">
      <c r="A41" s="215" t="s">
        <v>315</v>
      </c>
      <c r="B41" s="66" t="s">
        <v>316</v>
      </c>
      <c r="C41" s="52">
        <v>91129</v>
      </c>
      <c r="D41" s="52"/>
      <c r="E41" s="334">
        <f>C41+D41</f>
        <v>91129</v>
      </c>
    </row>
    <row r="42" spans="1:5" s="222" customFormat="1" ht="15" customHeight="1" thickBot="1">
      <c r="A42" s="91" t="s">
        <v>16</v>
      </c>
      <c r="B42" s="92" t="s">
        <v>317</v>
      </c>
      <c r="C42" s="302">
        <f>+C37+C38</f>
        <v>91129</v>
      </c>
      <c r="D42" s="302">
        <f>+D37+D38</f>
        <v>200</v>
      </c>
      <c r="E42" s="152">
        <f>+E37+E38</f>
        <v>91329</v>
      </c>
    </row>
    <row r="43" spans="1:5" s="222" customFormat="1" ht="15" customHeight="1">
      <c r="A43" s="93"/>
      <c r="B43" s="94"/>
      <c r="C43" s="150"/>
    </row>
    <row r="44" spans="1:5" ht="13.5" thickBot="1">
      <c r="A44" s="95"/>
      <c r="B44" s="96"/>
      <c r="C44" s="151"/>
    </row>
    <row r="45" spans="1:5" s="221" customFormat="1" ht="16.5" customHeight="1" thickBot="1">
      <c r="A45" s="360" t="s">
        <v>41</v>
      </c>
      <c r="B45" s="361"/>
      <c r="C45" s="361"/>
      <c r="D45" s="361"/>
      <c r="E45" s="362"/>
    </row>
    <row r="46" spans="1:5" s="223" customFormat="1" ht="12" customHeight="1" thickBot="1">
      <c r="A46" s="80" t="s">
        <v>7</v>
      </c>
      <c r="B46" s="61" t="s">
        <v>318</v>
      </c>
      <c r="C46" s="114">
        <f>SUM(C47:C51)</f>
        <v>86049</v>
      </c>
      <c r="D46" s="114">
        <f>SUM(D47:D51)</f>
        <v>307</v>
      </c>
      <c r="E46" s="149">
        <f>SUM(E47:E51)</f>
        <v>86356</v>
      </c>
    </row>
    <row r="47" spans="1:5" ht="12" customHeight="1">
      <c r="A47" s="215" t="s">
        <v>65</v>
      </c>
      <c r="B47" s="7" t="s">
        <v>36</v>
      </c>
      <c r="C47" s="276">
        <v>51624</v>
      </c>
      <c r="D47" s="276">
        <v>242</v>
      </c>
      <c r="E47" s="325">
        <f>C47+D47</f>
        <v>51866</v>
      </c>
    </row>
    <row r="48" spans="1:5" ht="12" customHeight="1">
      <c r="A48" s="215" t="s">
        <v>66</v>
      </c>
      <c r="B48" s="6" t="s">
        <v>110</v>
      </c>
      <c r="C48" s="51">
        <v>14394</v>
      </c>
      <c r="D48" s="51">
        <v>65</v>
      </c>
      <c r="E48" s="321">
        <f>C48+D48</f>
        <v>14459</v>
      </c>
    </row>
    <row r="49" spans="1:5" ht="12" customHeight="1">
      <c r="A49" s="215" t="s">
        <v>67</v>
      </c>
      <c r="B49" s="6" t="s">
        <v>84</v>
      </c>
      <c r="C49" s="51">
        <v>17531</v>
      </c>
      <c r="D49" s="51"/>
      <c r="E49" s="321">
        <f>C49+D49</f>
        <v>17531</v>
      </c>
    </row>
    <row r="50" spans="1:5" ht="12" customHeight="1">
      <c r="A50" s="215" t="s">
        <v>68</v>
      </c>
      <c r="B50" s="6" t="s">
        <v>111</v>
      </c>
      <c r="C50" s="51">
        <v>2500</v>
      </c>
      <c r="D50" s="51"/>
      <c r="E50" s="321">
        <f>C50+D50</f>
        <v>2500</v>
      </c>
    </row>
    <row r="51" spans="1:5" ht="12" customHeight="1" thickBot="1">
      <c r="A51" s="215" t="s">
        <v>85</v>
      </c>
      <c r="B51" s="6" t="s">
        <v>112</v>
      </c>
      <c r="C51" s="51"/>
      <c r="D51" s="51"/>
      <c r="E51" s="321">
        <f>C51+D51</f>
        <v>0</v>
      </c>
    </row>
    <row r="52" spans="1:5" ht="12" customHeight="1" thickBot="1">
      <c r="A52" s="80" t="s">
        <v>8</v>
      </c>
      <c r="B52" s="61" t="s">
        <v>319</v>
      </c>
      <c r="C52" s="114">
        <f>SUM(C53:C55)</f>
        <v>5080</v>
      </c>
      <c r="D52" s="114">
        <f>SUM(D53:D55)</f>
        <v>0</v>
      </c>
      <c r="E52" s="149">
        <f>SUM(E53:E55)</f>
        <v>5080</v>
      </c>
    </row>
    <row r="53" spans="1:5" s="223" customFormat="1" ht="12" customHeight="1">
      <c r="A53" s="215" t="s">
        <v>71</v>
      </c>
      <c r="B53" s="7" t="s">
        <v>130</v>
      </c>
      <c r="C53" s="276">
        <v>5080</v>
      </c>
      <c r="D53" s="276"/>
      <c r="E53" s="325">
        <f>C53+D53</f>
        <v>5080</v>
      </c>
    </row>
    <row r="54" spans="1:5" ht="12" customHeight="1">
      <c r="A54" s="215" t="s">
        <v>72</v>
      </c>
      <c r="B54" s="6" t="s">
        <v>114</v>
      </c>
      <c r="C54" s="51"/>
      <c r="D54" s="51"/>
      <c r="E54" s="321">
        <f>C54+D54</f>
        <v>0</v>
      </c>
    </row>
    <row r="55" spans="1:5" ht="12" customHeight="1">
      <c r="A55" s="215" t="s">
        <v>73</v>
      </c>
      <c r="B55" s="6" t="s">
        <v>42</v>
      </c>
      <c r="C55" s="51"/>
      <c r="D55" s="51"/>
      <c r="E55" s="321">
        <f>C55+D55</f>
        <v>0</v>
      </c>
    </row>
    <row r="56" spans="1:5" ht="12" customHeight="1" thickBot="1">
      <c r="A56" s="215" t="s">
        <v>74</v>
      </c>
      <c r="B56" s="6" t="s">
        <v>412</v>
      </c>
      <c r="C56" s="51"/>
      <c r="D56" s="51"/>
      <c r="E56" s="321">
        <f>C56+D56</f>
        <v>0</v>
      </c>
    </row>
    <row r="57" spans="1:5" ht="12" customHeight="1" thickBot="1">
      <c r="A57" s="80" t="s">
        <v>9</v>
      </c>
      <c r="B57" s="61" t="s">
        <v>4</v>
      </c>
      <c r="C57" s="301"/>
      <c r="D57" s="301"/>
      <c r="E57" s="149">
        <f>C57+D57</f>
        <v>0</v>
      </c>
    </row>
    <row r="58" spans="1:5" ht="15" customHeight="1" thickBot="1">
      <c r="A58" s="80" t="s">
        <v>10</v>
      </c>
      <c r="B58" s="97" t="s">
        <v>416</v>
      </c>
      <c r="C58" s="302">
        <f>+C46+C52+C57</f>
        <v>91129</v>
      </c>
      <c r="D58" s="302">
        <f>+D46+D52+D57</f>
        <v>307</v>
      </c>
      <c r="E58" s="152">
        <f>+E46+E52+E57</f>
        <v>91436</v>
      </c>
    </row>
    <row r="59" spans="1:5" ht="13.5" thickBot="1">
      <c r="C59" s="153"/>
      <c r="D59" s="153"/>
      <c r="E59" s="153"/>
    </row>
    <row r="60" spans="1:5" ht="15" customHeight="1" thickBot="1">
      <c r="A60" s="100" t="s">
        <v>407</v>
      </c>
      <c r="B60" s="101"/>
      <c r="C60" s="297"/>
      <c r="D60" s="297"/>
      <c r="E60" s="313">
        <f>C60+D60</f>
        <v>0</v>
      </c>
    </row>
    <row r="61" spans="1:5" ht="14.25" customHeight="1" thickBot="1">
      <c r="A61" s="100" t="s">
        <v>125</v>
      </c>
      <c r="B61" s="101"/>
      <c r="C61" s="297"/>
      <c r="D61" s="297"/>
      <c r="E61" s="313">
        <f>C61+D61</f>
        <v>0</v>
      </c>
    </row>
  </sheetData>
  <sheetProtection formatCells="0"/>
  <mergeCells count="4"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E61"/>
  <sheetViews>
    <sheetView zoomScale="130" zoomScaleNormal="130" workbookViewId="0">
      <selection activeCell="F7" sqref="F7"/>
    </sheetView>
  </sheetViews>
  <sheetFormatPr defaultRowHeight="12.75"/>
  <cols>
    <col min="1" max="1" width="13" style="98" customWidth="1"/>
    <col min="2" max="2" width="59" style="99" customWidth="1"/>
    <col min="3" max="5" width="15.83203125" style="99" customWidth="1"/>
    <col min="6" max="16384" width="9.33203125" style="99"/>
  </cols>
  <sheetData>
    <row r="1" spans="1:5" s="85" customFormat="1" ht="21" customHeight="1" thickBot="1">
      <c r="A1" s="84"/>
      <c r="B1" s="86"/>
      <c r="C1" s="1"/>
      <c r="D1" s="1"/>
      <c r="E1" s="288" t="s">
        <v>486</v>
      </c>
    </row>
    <row r="2" spans="1:5" s="219" customFormat="1" ht="24.75" thickBot="1">
      <c r="A2" s="77" t="s">
        <v>445</v>
      </c>
      <c r="B2" s="364" t="s">
        <v>520</v>
      </c>
      <c r="C2" s="365"/>
      <c r="D2" s="366"/>
      <c r="E2" s="300" t="s">
        <v>43</v>
      </c>
    </row>
    <row r="3" spans="1:5" s="219" customFormat="1" ht="24.75" thickBot="1">
      <c r="A3" s="77" t="s">
        <v>123</v>
      </c>
      <c r="B3" s="364" t="s">
        <v>321</v>
      </c>
      <c r="C3" s="365"/>
      <c r="D3" s="366"/>
      <c r="E3" s="300" t="s">
        <v>44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501</v>
      </c>
      <c r="C5" s="330" t="s">
        <v>420</v>
      </c>
      <c r="D5" s="330" t="s">
        <v>527</v>
      </c>
      <c r="E5" s="331" t="str">
        <f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386</v>
      </c>
      <c r="B6" s="79" t="s">
        <v>387</v>
      </c>
      <c r="C6" s="79" t="s">
        <v>388</v>
      </c>
      <c r="D6" s="292" t="s">
        <v>390</v>
      </c>
      <c r="E6" s="341" t="s">
        <v>493</v>
      </c>
    </row>
    <row r="7" spans="1:5" s="221" customFormat="1" ht="15.95" customHeight="1" thickBot="1">
      <c r="A7" s="360" t="s">
        <v>40</v>
      </c>
      <c r="B7" s="361"/>
      <c r="C7" s="361"/>
      <c r="D7" s="361"/>
      <c r="E7" s="362"/>
    </row>
    <row r="8" spans="1:5" s="154" customFormat="1" ht="12" customHeight="1" thickBot="1">
      <c r="A8" s="78" t="s">
        <v>7</v>
      </c>
      <c r="B8" s="90" t="s">
        <v>408</v>
      </c>
      <c r="C8" s="114">
        <f>SUM(C9:C19)</f>
        <v>0</v>
      </c>
      <c r="D8" s="114">
        <f>SUM(D9:D19)</f>
        <v>0</v>
      </c>
      <c r="E8" s="149">
        <f>SUM(E9:E19)</f>
        <v>0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111"/>
      <c r="E10" s="323">
        <f t="shared" ref="E10:E24" si="0">C10+D10</f>
        <v>0</v>
      </c>
    </row>
    <row r="11" spans="1:5" s="154" customFormat="1" ht="12" customHeight="1">
      <c r="A11" s="215" t="s">
        <v>67</v>
      </c>
      <c r="B11" s="6" t="s">
        <v>178</v>
      </c>
      <c r="C11" s="111"/>
      <c r="D11" s="111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111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111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302</v>
      </c>
      <c r="C14" s="111"/>
      <c r="D14" s="111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303</v>
      </c>
      <c r="C15" s="111"/>
      <c r="D15" s="111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275"/>
      <c r="E16" s="324">
        <f t="shared" si="0"/>
        <v>0</v>
      </c>
    </row>
    <row r="17" spans="1:5" s="222" customFormat="1" ht="12" customHeight="1">
      <c r="A17" s="215" t="s">
        <v>78</v>
      </c>
      <c r="B17" s="6" t="s">
        <v>184</v>
      </c>
      <c r="C17" s="111"/>
      <c r="D17" s="111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335</v>
      </c>
      <c r="C18" s="113"/>
      <c r="D18" s="113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113"/>
      <c r="E19" s="333">
        <f t="shared" si="0"/>
        <v>0</v>
      </c>
    </row>
    <row r="20" spans="1:5" s="154" customFormat="1" ht="12" customHeight="1" thickBot="1">
      <c r="A20" s="78" t="s">
        <v>8</v>
      </c>
      <c r="B20" s="90" t="s">
        <v>304</v>
      </c>
      <c r="C20" s="114">
        <f>SUM(C21:C23)</f>
        <v>0</v>
      </c>
      <c r="D20" s="114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111"/>
      <c r="E21" s="323">
        <f t="shared" si="0"/>
        <v>0</v>
      </c>
    </row>
    <row r="22" spans="1:5" s="222" customFormat="1" ht="12" customHeight="1">
      <c r="A22" s="215" t="s">
        <v>72</v>
      </c>
      <c r="B22" s="6" t="s">
        <v>305</v>
      </c>
      <c r="C22" s="111"/>
      <c r="D22" s="111"/>
      <c r="E22" s="323">
        <f t="shared" si="0"/>
        <v>0</v>
      </c>
    </row>
    <row r="23" spans="1:5" s="222" customFormat="1" ht="12" customHeight="1">
      <c r="A23" s="215" t="s">
        <v>73</v>
      </c>
      <c r="B23" s="6" t="s">
        <v>306</v>
      </c>
      <c r="C23" s="111"/>
      <c r="D23" s="111"/>
      <c r="E23" s="323">
        <f t="shared" si="0"/>
        <v>0</v>
      </c>
    </row>
    <row r="24" spans="1:5" s="222" customFormat="1" ht="12" customHeight="1" thickBot="1">
      <c r="A24" s="215" t="s">
        <v>74</v>
      </c>
      <c r="B24" s="6" t="s">
        <v>409</v>
      </c>
      <c r="C24" s="111"/>
      <c r="D24" s="111"/>
      <c r="E24" s="323">
        <f t="shared" si="0"/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1"/>
      <c r="E25" s="149"/>
    </row>
    <row r="26" spans="1:5" s="222" customFormat="1" ht="12" customHeight="1" thickBot="1">
      <c r="A26" s="80" t="s">
        <v>10</v>
      </c>
      <c r="B26" s="61" t="s">
        <v>410</v>
      </c>
      <c r="C26" s="114">
        <f>+C27+C28+C29</f>
        <v>0</v>
      </c>
      <c r="D26" s="114">
        <f>+D27+D28+D29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163</v>
      </c>
      <c r="C27" s="276"/>
      <c r="D27" s="276"/>
      <c r="E27" s="325">
        <f>C27+D27</f>
        <v>0</v>
      </c>
    </row>
    <row r="28" spans="1:5" s="222" customFormat="1" ht="12" customHeight="1">
      <c r="A28" s="216" t="s">
        <v>168</v>
      </c>
      <c r="B28" s="217" t="s">
        <v>305</v>
      </c>
      <c r="C28" s="111"/>
      <c r="D28" s="111"/>
      <c r="E28" s="323">
        <f>C28+D28</f>
        <v>0</v>
      </c>
    </row>
    <row r="29" spans="1:5" s="222" customFormat="1" ht="12" customHeight="1">
      <c r="A29" s="216" t="s">
        <v>169</v>
      </c>
      <c r="B29" s="218" t="s">
        <v>308</v>
      </c>
      <c r="C29" s="111"/>
      <c r="D29" s="111"/>
      <c r="E29" s="323">
        <f>C29+D29</f>
        <v>0</v>
      </c>
    </row>
    <row r="30" spans="1:5" s="222" customFormat="1" ht="12" customHeight="1" thickBot="1">
      <c r="A30" s="215" t="s">
        <v>170</v>
      </c>
      <c r="B30" s="66" t="s">
        <v>411</v>
      </c>
      <c r="C30" s="52"/>
      <c r="D30" s="52"/>
      <c r="E30" s="334">
        <f>C30+D30</f>
        <v>0</v>
      </c>
    </row>
    <row r="31" spans="1:5" s="222" customFormat="1" ht="12" customHeight="1" thickBot="1">
      <c r="A31" s="80" t="s">
        <v>11</v>
      </c>
      <c r="B31" s="61" t="s">
        <v>309</v>
      </c>
      <c r="C31" s="114">
        <f>+C32+C33+C34</f>
        <v>0</v>
      </c>
      <c r="D31" s="114">
        <f>+D32+D33+D34</f>
        <v>0</v>
      </c>
      <c r="E31" s="149">
        <f>+E32+E33+E34</f>
        <v>0</v>
      </c>
    </row>
    <row r="32" spans="1:5" s="222" customFormat="1" ht="12" customHeight="1">
      <c r="A32" s="216" t="s">
        <v>58</v>
      </c>
      <c r="B32" s="217" t="s">
        <v>190</v>
      </c>
      <c r="C32" s="276"/>
      <c r="D32" s="276"/>
      <c r="E32" s="325">
        <f>C32+D32</f>
        <v>0</v>
      </c>
    </row>
    <row r="33" spans="1:5" s="222" customFormat="1" ht="12" customHeight="1">
      <c r="A33" s="216" t="s">
        <v>59</v>
      </c>
      <c r="B33" s="218" t="s">
        <v>191</v>
      </c>
      <c r="C33" s="115"/>
      <c r="D33" s="115"/>
      <c r="E33" s="320">
        <f>C33+D33</f>
        <v>0</v>
      </c>
    </row>
    <row r="34" spans="1:5" s="222" customFormat="1" ht="12" customHeight="1" thickBot="1">
      <c r="A34" s="215" t="s">
        <v>60</v>
      </c>
      <c r="B34" s="66" t="s">
        <v>192</v>
      </c>
      <c r="C34" s="52"/>
      <c r="D34" s="52"/>
      <c r="E34" s="334">
        <f>C34+D34</f>
        <v>0</v>
      </c>
    </row>
    <row r="35" spans="1:5" s="154" customFormat="1" ht="12" customHeight="1" thickBot="1">
      <c r="A35" s="80" t="s">
        <v>12</v>
      </c>
      <c r="B35" s="61" t="s">
        <v>278</v>
      </c>
      <c r="C35" s="301"/>
      <c r="D35" s="301"/>
      <c r="E35" s="149">
        <f>C35+D35</f>
        <v>0</v>
      </c>
    </row>
    <row r="36" spans="1:5" s="154" customFormat="1" ht="12" customHeight="1" thickBot="1">
      <c r="A36" s="80" t="s">
        <v>13</v>
      </c>
      <c r="B36" s="61" t="s">
        <v>310</v>
      </c>
      <c r="C36" s="301"/>
      <c r="D36" s="301"/>
      <c r="E36" s="149">
        <f>C36+D36</f>
        <v>0</v>
      </c>
    </row>
    <row r="37" spans="1:5" s="154" customFormat="1" ht="12" customHeight="1" thickBot="1">
      <c r="A37" s="78" t="s">
        <v>14</v>
      </c>
      <c r="B37" s="61" t="s">
        <v>311</v>
      </c>
      <c r="C37" s="114">
        <f>+C8+C20+C25+C26+C31+C35+C36</f>
        <v>0</v>
      </c>
      <c r="D37" s="114">
        <f>+D8+D20+D25+D26+D31+D35+D36</f>
        <v>0</v>
      </c>
      <c r="E37" s="149">
        <f>+E8+E20+E25+E26+E31+E35+E36</f>
        <v>0</v>
      </c>
    </row>
    <row r="38" spans="1:5" s="154" customFormat="1" ht="12" customHeight="1" thickBot="1">
      <c r="A38" s="91" t="s">
        <v>15</v>
      </c>
      <c r="B38" s="61" t="s">
        <v>312</v>
      </c>
      <c r="C38" s="114">
        <f>+C39+C40+C41</f>
        <v>0</v>
      </c>
      <c r="D38" s="114">
        <f>+D39+D40+D41</f>
        <v>0</v>
      </c>
      <c r="E38" s="149">
        <f>+E39+E40+E41</f>
        <v>0</v>
      </c>
    </row>
    <row r="39" spans="1:5" s="154" customFormat="1" ht="12" customHeight="1">
      <c r="A39" s="216" t="s">
        <v>313</v>
      </c>
      <c r="B39" s="217" t="s">
        <v>140</v>
      </c>
      <c r="C39" s="276"/>
      <c r="D39" s="276"/>
      <c r="E39" s="325">
        <f>C39+D39</f>
        <v>0</v>
      </c>
    </row>
    <row r="40" spans="1:5" s="154" customFormat="1" ht="12" customHeight="1">
      <c r="A40" s="216" t="s">
        <v>314</v>
      </c>
      <c r="B40" s="218" t="s">
        <v>2</v>
      </c>
      <c r="C40" s="115"/>
      <c r="D40" s="115"/>
      <c r="E40" s="320">
        <f>C40+D40</f>
        <v>0</v>
      </c>
    </row>
    <row r="41" spans="1:5" s="222" customFormat="1" ht="12" customHeight="1" thickBot="1">
      <c r="A41" s="215" t="s">
        <v>315</v>
      </c>
      <c r="B41" s="66" t="s">
        <v>316</v>
      </c>
      <c r="C41" s="52"/>
      <c r="D41" s="52"/>
      <c r="E41" s="334">
        <f>C41+D41</f>
        <v>0</v>
      </c>
    </row>
    <row r="42" spans="1:5" s="222" customFormat="1" ht="15" customHeight="1" thickBot="1">
      <c r="A42" s="91" t="s">
        <v>16</v>
      </c>
      <c r="B42" s="92" t="s">
        <v>317</v>
      </c>
      <c r="C42" s="302">
        <f>+C37+C38</f>
        <v>0</v>
      </c>
      <c r="D42" s="302">
        <f>+D37+D38</f>
        <v>0</v>
      </c>
      <c r="E42" s="152">
        <f>+E37+E38</f>
        <v>0</v>
      </c>
    </row>
    <row r="43" spans="1:5" s="222" customFormat="1" ht="15" customHeight="1">
      <c r="A43" s="93"/>
      <c r="B43" s="94"/>
      <c r="C43" s="150"/>
    </row>
    <row r="44" spans="1:5" ht="13.5" thickBot="1">
      <c r="A44" s="95"/>
      <c r="B44" s="96"/>
      <c r="C44" s="151"/>
    </row>
    <row r="45" spans="1:5" s="221" customFormat="1" ht="16.5" customHeight="1" thickBot="1">
      <c r="A45" s="360" t="s">
        <v>41</v>
      </c>
      <c r="B45" s="361"/>
      <c r="C45" s="361"/>
      <c r="D45" s="361"/>
      <c r="E45" s="362"/>
    </row>
    <row r="46" spans="1:5" s="223" customFormat="1" ht="12" customHeight="1" thickBot="1">
      <c r="A46" s="80" t="s">
        <v>7</v>
      </c>
      <c r="B46" s="61" t="s">
        <v>318</v>
      </c>
      <c r="C46" s="114">
        <f>SUM(C47:C51)</f>
        <v>0</v>
      </c>
      <c r="D46" s="114">
        <f>SUM(D47:D51)</f>
        <v>0</v>
      </c>
      <c r="E46" s="149">
        <f>SUM(E47:E51)</f>
        <v>0</v>
      </c>
    </row>
    <row r="47" spans="1:5" ht="12" customHeight="1">
      <c r="A47" s="215" t="s">
        <v>65</v>
      </c>
      <c r="B47" s="7" t="s">
        <v>36</v>
      </c>
      <c r="C47" s="276"/>
      <c r="D47" s="276"/>
      <c r="E47" s="325">
        <f>C47+D47</f>
        <v>0</v>
      </c>
    </row>
    <row r="48" spans="1:5" ht="12" customHeight="1">
      <c r="A48" s="215" t="s">
        <v>66</v>
      </c>
      <c r="B48" s="6" t="s">
        <v>110</v>
      </c>
      <c r="C48" s="51"/>
      <c r="D48" s="51"/>
      <c r="E48" s="321">
        <f>C48+D48</f>
        <v>0</v>
      </c>
    </row>
    <row r="49" spans="1:5" ht="12" customHeight="1">
      <c r="A49" s="215" t="s">
        <v>67</v>
      </c>
      <c r="B49" s="6" t="s">
        <v>84</v>
      </c>
      <c r="C49" s="51"/>
      <c r="D49" s="51"/>
      <c r="E49" s="321">
        <f>C49+D49</f>
        <v>0</v>
      </c>
    </row>
    <row r="50" spans="1:5" ht="12" customHeight="1">
      <c r="A50" s="215" t="s">
        <v>68</v>
      </c>
      <c r="B50" s="6" t="s">
        <v>111</v>
      </c>
      <c r="C50" s="51"/>
      <c r="D50" s="51"/>
      <c r="E50" s="321">
        <f>C50+D50</f>
        <v>0</v>
      </c>
    </row>
    <row r="51" spans="1:5" ht="12" customHeight="1" thickBot="1">
      <c r="A51" s="215" t="s">
        <v>85</v>
      </c>
      <c r="B51" s="6" t="s">
        <v>112</v>
      </c>
      <c r="C51" s="51"/>
      <c r="D51" s="51"/>
      <c r="E51" s="321">
        <f>C51+D51</f>
        <v>0</v>
      </c>
    </row>
    <row r="52" spans="1:5" ht="12" customHeight="1" thickBot="1">
      <c r="A52" s="80" t="s">
        <v>8</v>
      </c>
      <c r="B52" s="61" t="s">
        <v>319</v>
      </c>
      <c r="C52" s="114">
        <f>SUM(C53:C55)</f>
        <v>0</v>
      </c>
      <c r="D52" s="114">
        <f>SUM(D53:D55)</f>
        <v>0</v>
      </c>
      <c r="E52" s="149">
        <f>SUM(E53:E55)</f>
        <v>0</v>
      </c>
    </row>
    <row r="53" spans="1:5" s="223" customFormat="1" ht="12" customHeight="1">
      <c r="A53" s="215" t="s">
        <v>71</v>
      </c>
      <c r="B53" s="7" t="s">
        <v>130</v>
      </c>
      <c r="C53" s="276"/>
      <c r="D53" s="276"/>
      <c r="E53" s="325">
        <f>C53+D53</f>
        <v>0</v>
      </c>
    </row>
    <row r="54" spans="1:5" ht="12" customHeight="1">
      <c r="A54" s="215" t="s">
        <v>72</v>
      </c>
      <c r="B54" s="6" t="s">
        <v>114</v>
      </c>
      <c r="C54" s="51"/>
      <c r="D54" s="51"/>
      <c r="E54" s="321">
        <f>C54+D54</f>
        <v>0</v>
      </c>
    </row>
    <row r="55" spans="1:5" ht="12" customHeight="1">
      <c r="A55" s="215" t="s">
        <v>73</v>
      </c>
      <c r="B55" s="6" t="s">
        <v>42</v>
      </c>
      <c r="C55" s="51"/>
      <c r="D55" s="51"/>
      <c r="E55" s="321">
        <f>C55+D55</f>
        <v>0</v>
      </c>
    </row>
    <row r="56" spans="1:5" ht="12" customHeight="1" thickBot="1">
      <c r="A56" s="215" t="s">
        <v>74</v>
      </c>
      <c r="B56" s="6" t="s">
        <v>412</v>
      </c>
      <c r="C56" s="51"/>
      <c r="D56" s="51"/>
      <c r="E56" s="321">
        <f>C56+D56</f>
        <v>0</v>
      </c>
    </row>
    <row r="57" spans="1:5" ht="12" customHeight="1" thickBot="1">
      <c r="A57" s="80" t="s">
        <v>9</v>
      </c>
      <c r="B57" s="61" t="s">
        <v>4</v>
      </c>
      <c r="C57" s="301"/>
      <c r="D57" s="301"/>
      <c r="E57" s="149">
        <f>C57+D57</f>
        <v>0</v>
      </c>
    </row>
    <row r="58" spans="1:5" ht="15" customHeight="1" thickBot="1">
      <c r="A58" s="80" t="s">
        <v>10</v>
      </c>
      <c r="B58" s="97" t="s">
        <v>416</v>
      </c>
      <c r="C58" s="302">
        <f>+C46+C52+C57</f>
        <v>0</v>
      </c>
      <c r="D58" s="302">
        <f>+D46+D52+D57</f>
        <v>0</v>
      </c>
      <c r="E58" s="152">
        <f>+E46+E52+E57</f>
        <v>0</v>
      </c>
    </row>
    <row r="59" spans="1:5" ht="13.5" thickBot="1">
      <c r="C59" s="153"/>
      <c r="D59" s="153"/>
      <c r="E59" s="153"/>
    </row>
    <row r="60" spans="1:5" ht="15" customHeight="1" thickBot="1">
      <c r="A60" s="100" t="s">
        <v>407</v>
      </c>
      <c r="B60" s="101"/>
      <c r="C60" s="297"/>
      <c r="D60" s="297"/>
      <c r="E60" s="313">
        <f>C60+D60</f>
        <v>0</v>
      </c>
    </row>
    <row r="61" spans="1:5" ht="14.25" customHeight="1" thickBot="1">
      <c r="A61" s="100" t="s">
        <v>125</v>
      </c>
      <c r="B61" s="101"/>
      <c r="C61" s="297"/>
      <c r="D61" s="297"/>
      <c r="E61" s="313">
        <f>C61+D61</f>
        <v>0</v>
      </c>
    </row>
  </sheetData>
  <sheetProtection formatCells="0"/>
  <mergeCells count="4"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E61"/>
  <sheetViews>
    <sheetView topLeftCell="A3" zoomScale="130" zoomScaleNormal="130" workbookViewId="0">
      <selection activeCell="H6" sqref="H6"/>
    </sheetView>
  </sheetViews>
  <sheetFormatPr defaultRowHeight="12.75"/>
  <cols>
    <col min="1" max="1" width="13" style="98" customWidth="1"/>
    <col min="2" max="2" width="59" style="99" customWidth="1"/>
    <col min="3" max="5" width="15.83203125" style="99" customWidth="1"/>
    <col min="6" max="16384" width="9.33203125" style="99"/>
  </cols>
  <sheetData>
    <row r="1" spans="1:5" s="85" customFormat="1" ht="21" customHeight="1" thickBot="1">
      <c r="A1" s="84"/>
      <c r="B1" s="86"/>
      <c r="C1" s="1"/>
      <c r="D1" s="1"/>
      <c r="E1" s="288" t="s">
        <v>487</v>
      </c>
    </row>
    <row r="2" spans="1:5" s="219" customFormat="1" ht="24.75" thickBot="1">
      <c r="A2" s="77" t="s">
        <v>445</v>
      </c>
      <c r="B2" s="364" t="s">
        <v>520</v>
      </c>
      <c r="C2" s="365"/>
      <c r="D2" s="366"/>
      <c r="E2" s="300" t="s">
        <v>43</v>
      </c>
    </row>
    <row r="3" spans="1:5" s="219" customFormat="1" ht="24.75" thickBot="1">
      <c r="A3" s="77" t="s">
        <v>123</v>
      </c>
      <c r="B3" s="364" t="s">
        <v>417</v>
      </c>
      <c r="C3" s="365"/>
      <c r="D3" s="366"/>
      <c r="E3" s="300" t="s">
        <v>330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501</v>
      </c>
      <c r="C5" s="330" t="s">
        <v>420</v>
      </c>
      <c r="D5" s="330" t="s">
        <v>527</v>
      </c>
      <c r="E5" s="331" t="str">
        <f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386</v>
      </c>
      <c r="B6" s="79" t="s">
        <v>387</v>
      </c>
      <c r="C6" s="79" t="s">
        <v>388</v>
      </c>
      <c r="D6" s="292" t="s">
        <v>390</v>
      </c>
      <c r="E6" s="341" t="s">
        <v>493</v>
      </c>
    </row>
    <row r="7" spans="1:5" s="221" customFormat="1" ht="15.95" customHeight="1" thickBot="1">
      <c r="A7" s="360" t="s">
        <v>40</v>
      </c>
      <c r="B7" s="361"/>
      <c r="C7" s="361"/>
      <c r="D7" s="361"/>
      <c r="E7" s="362"/>
    </row>
    <row r="8" spans="1:5" s="154" customFormat="1" ht="12" customHeight="1" thickBot="1">
      <c r="A8" s="78" t="s">
        <v>7</v>
      </c>
      <c r="B8" s="90" t="s">
        <v>408</v>
      </c>
      <c r="C8" s="114">
        <f>SUM(C9:C19)</f>
        <v>0</v>
      </c>
      <c r="D8" s="114">
        <f>SUM(D9:D19)</f>
        <v>0</v>
      </c>
      <c r="E8" s="149">
        <f>SUM(E9:E19)</f>
        <v>0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111"/>
      <c r="E10" s="323">
        <f t="shared" ref="E10:E24" si="0">C10+D10</f>
        <v>0</v>
      </c>
    </row>
    <row r="11" spans="1:5" s="154" customFormat="1" ht="12" customHeight="1">
      <c r="A11" s="215" t="s">
        <v>67</v>
      </c>
      <c r="B11" s="6" t="s">
        <v>178</v>
      </c>
      <c r="C11" s="111"/>
      <c r="D11" s="111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111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111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302</v>
      </c>
      <c r="C14" s="111"/>
      <c r="D14" s="111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303</v>
      </c>
      <c r="C15" s="111"/>
      <c r="D15" s="111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275"/>
      <c r="E16" s="324">
        <f t="shared" si="0"/>
        <v>0</v>
      </c>
    </row>
    <row r="17" spans="1:5" s="222" customFormat="1" ht="12" customHeight="1">
      <c r="A17" s="215" t="s">
        <v>78</v>
      </c>
      <c r="B17" s="6" t="s">
        <v>184</v>
      </c>
      <c r="C17" s="111"/>
      <c r="D17" s="111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335</v>
      </c>
      <c r="C18" s="113"/>
      <c r="D18" s="113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113"/>
      <c r="E19" s="333">
        <f t="shared" si="0"/>
        <v>0</v>
      </c>
    </row>
    <row r="20" spans="1:5" s="154" customFormat="1" ht="12" customHeight="1" thickBot="1">
      <c r="A20" s="78" t="s">
        <v>8</v>
      </c>
      <c r="B20" s="90" t="s">
        <v>304</v>
      </c>
      <c r="C20" s="114">
        <f>SUM(C21:C23)</f>
        <v>0</v>
      </c>
      <c r="D20" s="114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111"/>
      <c r="E21" s="323">
        <f t="shared" si="0"/>
        <v>0</v>
      </c>
    </row>
    <row r="22" spans="1:5" s="222" customFormat="1" ht="12" customHeight="1">
      <c r="A22" s="215" t="s">
        <v>72</v>
      </c>
      <c r="B22" s="6" t="s">
        <v>305</v>
      </c>
      <c r="C22" s="111"/>
      <c r="D22" s="111"/>
      <c r="E22" s="323">
        <f t="shared" si="0"/>
        <v>0</v>
      </c>
    </row>
    <row r="23" spans="1:5" s="222" customFormat="1" ht="12" customHeight="1">
      <c r="A23" s="215" t="s">
        <v>73</v>
      </c>
      <c r="B23" s="6" t="s">
        <v>306</v>
      </c>
      <c r="C23" s="111"/>
      <c r="D23" s="111"/>
      <c r="E23" s="323">
        <f t="shared" si="0"/>
        <v>0</v>
      </c>
    </row>
    <row r="24" spans="1:5" s="222" customFormat="1" ht="12" customHeight="1" thickBot="1">
      <c r="A24" s="215" t="s">
        <v>74</v>
      </c>
      <c r="B24" s="6" t="s">
        <v>409</v>
      </c>
      <c r="C24" s="111"/>
      <c r="D24" s="111"/>
      <c r="E24" s="323">
        <f t="shared" si="0"/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1"/>
      <c r="E25" s="149"/>
    </row>
    <row r="26" spans="1:5" s="222" customFormat="1" ht="12" customHeight="1" thickBot="1">
      <c r="A26" s="80" t="s">
        <v>10</v>
      </c>
      <c r="B26" s="61" t="s">
        <v>410</v>
      </c>
      <c r="C26" s="114">
        <f>+C27+C28+C29</f>
        <v>0</v>
      </c>
      <c r="D26" s="114">
        <f>+D27+D28+D29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163</v>
      </c>
      <c r="C27" s="276"/>
      <c r="D27" s="276"/>
      <c r="E27" s="325">
        <f>C27+D27</f>
        <v>0</v>
      </c>
    </row>
    <row r="28" spans="1:5" s="222" customFormat="1" ht="12" customHeight="1">
      <c r="A28" s="216" t="s">
        <v>168</v>
      </c>
      <c r="B28" s="217" t="s">
        <v>305</v>
      </c>
      <c r="C28" s="111"/>
      <c r="D28" s="111"/>
      <c r="E28" s="323">
        <f>C28+D28</f>
        <v>0</v>
      </c>
    </row>
    <row r="29" spans="1:5" s="222" customFormat="1" ht="12" customHeight="1">
      <c r="A29" s="216" t="s">
        <v>169</v>
      </c>
      <c r="B29" s="218" t="s">
        <v>308</v>
      </c>
      <c r="C29" s="111"/>
      <c r="D29" s="111"/>
      <c r="E29" s="323">
        <f>C29+D29</f>
        <v>0</v>
      </c>
    </row>
    <row r="30" spans="1:5" s="222" customFormat="1" ht="12" customHeight="1" thickBot="1">
      <c r="A30" s="215" t="s">
        <v>170</v>
      </c>
      <c r="B30" s="66" t="s">
        <v>411</v>
      </c>
      <c r="C30" s="52"/>
      <c r="D30" s="52"/>
      <c r="E30" s="334">
        <f>C30+D30</f>
        <v>0</v>
      </c>
    </row>
    <row r="31" spans="1:5" s="222" customFormat="1" ht="12" customHeight="1" thickBot="1">
      <c r="A31" s="80" t="s">
        <v>11</v>
      </c>
      <c r="B31" s="61" t="s">
        <v>309</v>
      </c>
      <c r="C31" s="114">
        <f>+C32+C33+C34</f>
        <v>0</v>
      </c>
      <c r="D31" s="114">
        <f>+D32+D33+D34</f>
        <v>0</v>
      </c>
      <c r="E31" s="149">
        <f>+E32+E33+E34</f>
        <v>0</v>
      </c>
    </row>
    <row r="32" spans="1:5" s="222" customFormat="1" ht="12" customHeight="1">
      <c r="A32" s="216" t="s">
        <v>58</v>
      </c>
      <c r="B32" s="217" t="s">
        <v>190</v>
      </c>
      <c r="C32" s="276"/>
      <c r="D32" s="276"/>
      <c r="E32" s="325">
        <f>C32+D32</f>
        <v>0</v>
      </c>
    </row>
    <row r="33" spans="1:5" s="222" customFormat="1" ht="12" customHeight="1">
      <c r="A33" s="216" t="s">
        <v>59</v>
      </c>
      <c r="B33" s="218" t="s">
        <v>191</v>
      </c>
      <c r="C33" s="115"/>
      <c r="D33" s="115"/>
      <c r="E33" s="320">
        <f>C33+D33</f>
        <v>0</v>
      </c>
    </row>
    <row r="34" spans="1:5" s="222" customFormat="1" ht="12" customHeight="1" thickBot="1">
      <c r="A34" s="215" t="s">
        <v>60</v>
      </c>
      <c r="B34" s="66" t="s">
        <v>192</v>
      </c>
      <c r="C34" s="52"/>
      <c r="D34" s="52"/>
      <c r="E34" s="334">
        <f>C34+D34</f>
        <v>0</v>
      </c>
    </row>
    <row r="35" spans="1:5" s="154" customFormat="1" ht="12" customHeight="1" thickBot="1">
      <c r="A35" s="80" t="s">
        <v>12</v>
      </c>
      <c r="B35" s="61" t="s">
        <v>278</v>
      </c>
      <c r="C35" s="301"/>
      <c r="D35" s="301"/>
      <c r="E35" s="149">
        <f>C35+D35</f>
        <v>0</v>
      </c>
    </row>
    <row r="36" spans="1:5" s="154" customFormat="1" ht="12" customHeight="1" thickBot="1">
      <c r="A36" s="80" t="s">
        <v>13</v>
      </c>
      <c r="B36" s="61" t="s">
        <v>310</v>
      </c>
      <c r="C36" s="301"/>
      <c r="D36" s="301"/>
      <c r="E36" s="149">
        <f>C36+D36</f>
        <v>0</v>
      </c>
    </row>
    <row r="37" spans="1:5" s="154" customFormat="1" ht="12" customHeight="1" thickBot="1">
      <c r="A37" s="78" t="s">
        <v>14</v>
      </c>
      <c r="B37" s="61" t="s">
        <v>311</v>
      </c>
      <c r="C37" s="114">
        <f>+C8+C20+C25+C26+C31+C35+C36</f>
        <v>0</v>
      </c>
      <c r="D37" s="114">
        <f>+D8+D20+D25+D26+D31+D35+D36</f>
        <v>0</v>
      </c>
      <c r="E37" s="149">
        <f>+E8+E20+E25+E26+E31+E35+E36</f>
        <v>0</v>
      </c>
    </row>
    <row r="38" spans="1:5" s="154" customFormat="1" ht="12" customHeight="1" thickBot="1">
      <c r="A38" s="91" t="s">
        <v>15</v>
      </c>
      <c r="B38" s="61" t="s">
        <v>312</v>
      </c>
      <c r="C38" s="114">
        <f>+C39+C40+C41</f>
        <v>0</v>
      </c>
      <c r="D38" s="114">
        <f>+D39+D40+D41</f>
        <v>0</v>
      </c>
      <c r="E38" s="149">
        <f>+E39+E40+E41</f>
        <v>0</v>
      </c>
    </row>
    <row r="39" spans="1:5" s="154" customFormat="1" ht="12" customHeight="1">
      <c r="A39" s="216" t="s">
        <v>313</v>
      </c>
      <c r="B39" s="217" t="s">
        <v>140</v>
      </c>
      <c r="C39" s="276"/>
      <c r="D39" s="276"/>
      <c r="E39" s="325">
        <f>C39+D39</f>
        <v>0</v>
      </c>
    </row>
    <row r="40" spans="1:5" s="154" customFormat="1" ht="12" customHeight="1">
      <c r="A40" s="216" t="s">
        <v>314</v>
      </c>
      <c r="B40" s="218" t="s">
        <v>2</v>
      </c>
      <c r="C40" s="115"/>
      <c r="D40" s="115"/>
      <c r="E40" s="320">
        <f>C40+D40</f>
        <v>0</v>
      </c>
    </row>
    <row r="41" spans="1:5" s="222" customFormat="1" ht="12" customHeight="1" thickBot="1">
      <c r="A41" s="215" t="s">
        <v>315</v>
      </c>
      <c r="B41" s="66" t="s">
        <v>316</v>
      </c>
      <c r="C41" s="52"/>
      <c r="D41" s="52"/>
      <c r="E41" s="334">
        <f>C41+D41</f>
        <v>0</v>
      </c>
    </row>
    <row r="42" spans="1:5" s="222" customFormat="1" ht="15" customHeight="1" thickBot="1">
      <c r="A42" s="91" t="s">
        <v>16</v>
      </c>
      <c r="B42" s="92" t="s">
        <v>317</v>
      </c>
      <c r="C42" s="302">
        <f>+C37+C38</f>
        <v>0</v>
      </c>
      <c r="D42" s="302">
        <f>+D37+D38</f>
        <v>0</v>
      </c>
      <c r="E42" s="152">
        <f>+E37+E38</f>
        <v>0</v>
      </c>
    </row>
    <row r="43" spans="1:5" s="222" customFormat="1" ht="15" customHeight="1">
      <c r="A43" s="93"/>
      <c r="B43" s="94"/>
      <c r="C43" s="150"/>
    </row>
    <row r="44" spans="1:5" ht="13.5" thickBot="1">
      <c r="A44" s="95"/>
      <c r="B44" s="96"/>
      <c r="C44" s="151"/>
    </row>
    <row r="45" spans="1:5" s="221" customFormat="1" ht="16.5" customHeight="1" thickBot="1">
      <c r="A45" s="360" t="s">
        <v>41</v>
      </c>
      <c r="B45" s="361"/>
      <c r="C45" s="361"/>
      <c r="D45" s="361"/>
      <c r="E45" s="362"/>
    </row>
    <row r="46" spans="1:5" s="223" customFormat="1" ht="12" customHeight="1" thickBot="1">
      <c r="A46" s="80" t="s">
        <v>7</v>
      </c>
      <c r="B46" s="61" t="s">
        <v>318</v>
      </c>
      <c r="C46" s="114">
        <f>SUM(C47:C51)</f>
        <v>0</v>
      </c>
      <c r="D46" s="114">
        <f>SUM(D47:D51)</f>
        <v>0</v>
      </c>
      <c r="E46" s="149">
        <f>SUM(E47:E51)</f>
        <v>0</v>
      </c>
    </row>
    <row r="47" spans="1:5" ht="12" customHeight="1">
      <c r="A47" s="215" t="s">
        <v>65</v>
      </c>
      <c r="B47" s="7" t="s">
        <v>36</v>
      </c>
      <c r="C47" s="276"/>
      <c r="D47" s="276"/>
      <c r="E47" s="325">
        <f>C47+D47</f>
        <v>0</v>
      </c>
    </row>
    <row r="48" spans="1:5" ht="12" customHeight="1">
      <c r="A48" s="215" t="s">
        <v>66</v>
      </c>
      <c r="B48" s="6" t="s">
        <v>110</v>
      </c>
      <c r="C48" s="51"/>
      <c r="D48" s="51"/>
      <c r="E48" s="321">
        <f>C48+D48</f>
        <v>0</v>
      </c>
    </row>
    <row r="49" spans="1:5" ht="12" customHeight="1">
      <c r="A49" s="215" t="s">
        <v>67</v>
      </c>
      <c r="B49" s="6" t="s">
        <v>84</v>
      </c>
      <c r="C49" s="51"/>
      <c r="D49" s="51"/>
      <c r="E49" s="321">
        <f>C49+D49</f>
        <v>0</v>
      </c>
    </row>
    <row r="50" spans="1:5" ht="12" customHeight="1">
      <c r="A50" s="215" t="s">
        <v>68</v>
      </c>
      <c r="B50" s="6" t="s">
        <v>111</v>
      </c>
      <c r="C50" s="51"/>
      <c r="D50" s="51"/>
      <c r="E50" s="321">
        <f>C50+D50</f>
        <v>0</v>
      </c>
    </row>
    <row r="51" spans="1:5" ht="12" customHeight="1" thickBot="1">
      <c r="A51" s="215" t="s">
        <v>85</v>
      </c>
      <c r="B51" s="6" t="s">
        <v>112</v>
      </c>
      <c r="C51" s="51"/>
      <c r="D51" s="51"/>
      <c r="E51" s="321">
        <f>C51+D51</f>
        <v>0</v>
      </c>
    </row>
    <row r="52" spans="1:5" ht="12" customHeight="1" thickBot="1">
      <c r="A52" s="80" t="s">
        <v>8</v>
      </c>
      <c r="B52" s="61" t="s">
        <v>319</v>
      </c>
      <c r="C52" s="114">
        <f>SUM(C53:C55)</f>
        <v>0</v>
      </c>
      <c r="D52" s="114">
        <f>SUM(D53:D55)</f>
        <v>0</v>
      </c>
      <c r="E52" s="149">
        <f>SUM(E53:E55)</f>
        <v>0</v>
      </c>
    </row>
    <row r="53" spans="1:5" s="223" customFormat="1" ht="12" customHeight="1">
      <c r="A53" s="215" t="s">
        <v>71</v>
      </c>
      <c r="B53" s="7" t="s">
        <v>130</v>
      </c>
      <c r="C53" s="276"/>
      <c r="D53" s="276"/>
      <c r="E53" s="325">
        <f>C53+D53</f>
        <v>0</v>
      </c>
    </row>
    <row r="54" spans="1:5" ht="12" customHeight="1">
      <c r="A54" s="215" t="s">
        <v>72</v>
      </c>
      <c r="B54" s="6" t="s">
        <v>114</v>
      </c>
      <c r="C54" s="51"/>
      <c r="D54" s="51"/>
      <c r="E54" s="321">
        <f>C54+D54</f>
        <v>0</v>
      </c>
    </row>
    <row r="55" spans="1:5" ht="12" customHeight="1">
      <c r="A55" s="215" t="s">
        <v>73</v>
      </c>
      <c r="B55" s="6" t="s">
        <v>42</v>
      </c>
      <c r="C55" s="51"/>
      <c r="D55" s="51"/>
      <c r="E55" s="321">
        <f>C55+D55</f>
        <v>0</v>
      </c>
    </row>
    <row r="56" spans="1:5" ht="12" customHeight="1" thickBot="1">
      <c r="A56" s="215" t="s">
        <v>74</v>
      </c>
      <c r="B56" s="6" t="s">
        <v>412</v>
      </c>
      <c r="C56" s="51"/>
      <c r="D56" s="51"/>
      <c r="E56" s="321">
        <f>C56+D56</f>
        <v>0</v>
      </c>
    </row>
    <row r="57" spans="1:5" ht="12" customHeight="1" thickBot="1">
      <c r="A57" s="80" t="s">
        <v>9</v>
      </c>
      <c r="B57" s="61" t="s">
        <v>4</v>
      </c>
      <c r="C57" s="301"/>
      <c r="D57" s="301"/>
      <c r="E57" s="149">
        <f>C57+D57</f>
        <v>0</v>
      </c>
    </row>
    <row r="58" spans="1:5" ht="15" customHeight="1" thickBot="1">
      <c r="A58" s="80" t="s">
        <v>10</v>
      </c>
      <c r="B58" s="97" t="s">
        <v>416</v>
      </c>
      <c r="C58" s="302">
        <f>+C46+C52+C57</f>
        <v>0</v>
      </c>
      <c r="D58" s="302">
        <f>+D46+D52+D57</f>
        <v>0</v>
      </c>
      <c r="E58" s="152">
        <f>+E46+E52+E57</f>
        <v>0</v>
      </c>
    </row>
    <row r="59" spans="1:5" ht="13.5" thickBot="1">
      <c r="C59" s="153"/>
      <c r="D59" s="153"/>
      <c r="E59" s="153"/>
    </row>
    <row r="60" spans="1:5" ht="15" customHeight="1" thickBot="1">
      <c r="A60" s="100" t="s">
        <v>407</v>
      </c>
      <c r="B60" s="101"/>
      <c r="C60" s="297"/>
      <c r="D60" s="297"/>
      <c r="E60" s="313">
        <f>C60+D60</f>
        <v>0</v>
      </c>
    </row>
    <row r="61" spans="1:5" ht="14.25" customHeight="1" thickBot="1">
      <c r="A61" s="100" t="s">
        <v>125</v>
      </c>
      <c r="B61" s="101"/>
      <c r="C61" s="297"/>
      <c r="D61" s="297"/>
      <c r="E61" s="313">
        <f>C61+D61</f>
        <v>0</v>
      </c>
    </row>
  </sheetData>
  <sheetProtection formatCells="0"/>
  <mergeCells count="4"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45" zoomScaleNormal="145" workbookViewId="0">
      <selection activeCell="D5" sqref="D5"/>
    </sheetView>
  </sheetViews>
  <sheetFormatPr defaultRowHeight="12.75"/>
  <cols>
    <col min="1" max="1" width="13.83203125" style="98" customWidth="1"/>
    <col min="2" max="2" width="54.5" style="99" customWidth="1"/>
    <col min="3" max="5" width="15.83203125" style="99" customWidth="1"/>
    <col min="6" max="16384" width="9.33203125" style="99"/>
  </cols>
  <sheetData>
    <row r="1" spans="1:5" s="85" customFormat="1" ht="16.5" thickBot="1">
      <c r="A1" s="84"/>
      <c r="B1" s="86"/>
      <c r="C1" s="1"/>
      <c r="D1" s="1"/>
      <c r="E1" s="288" t="s">
        <v>488</v>
      </c>
    </row>
    <row r="2" spans="1:5" s="219" customFormat="1" ht="25.5" customHeight="1" thickBot="1">
      <c r="A2" s="77" t="s">
        <v>445</v>
      </c>
      <c r="B2" s="364" t="s">
        <v>519</v>
      </c>
      <c r="C2" s="365"/>
      <c r="D2" s="366"/>
      <c r="E2" s="300" t="s">
        <v>44</v>
      </c>
    </row>
    <row r="3" spans="1:5" s="219" customFormat="1" ht="24.75" thickBot="1">
      <c r="A3" s="77" t="s">
        <v>123</v>
      </c>
      <c r="B3" s="364" t="s">
        <v>301</v>
      </c>
      <c r="C3" s="365"/>
      <c r="D3" s="366"/>
      <c r="E3" s="300" t="s">
        <v>38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501</v>
      </c>
      <c r="C5" s="330" t="s">
        <v>420</v>
      </c>
      <c r="D5" s="330" t="s">
        <v>527</v>
      </c>
      <c r="E5" s="331" t="str">
        <f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386</v>
      </c>
      <c r="B6" s="79" t="s">
        <v>387</v>
      </c>
      <c r="C6" s="79" t="s">
        <v>388</v>
      </c>
      <c r="D6" s="292" t="s">
        <v>390</v>
      </c>
      <c r="E6" s="341" t="s">
        <v>493</v>
      </c>
    </row>
    <row r="7" spans="1:5" s="221" customFormat="1" ht="15.95" customHeight="1" thickBot="1">
      <c r="A7" s="360" t="s">
        <v>40</v>
      </c>
      <c r="B7" s="361"/>
      <c r="C7" s="361"/>
      <c r="D7" s="361"/>
      <c r="E7" s="362"/>
    </row>
    <row r="8" spans="1:5" s="154" customFormat="1" ht="12" customHeight="1" thickBot="1">
      <c r="A8" s="78" t="s">
        <v>7</v>
      </c>
      <c r="B8" s="90" t="s">
        <v>408</v>
      </c>
      <c r="C8" s="114">
        <f>SUM(C9:C19)</f>
        <v>0</v>
      </c>
      <c r="D8" s="114">
        <f>SUM(D9:D19)</f>
        <v>300</v>
      </c>
      <c r="E8" s="149">
        <f>SUM(E9:E19)</f>
        <v>300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267"/>
      <c r="E10" s="323">
        <f t="shared" ref="E10:E25" si="0">C10+D10</f>
        <v>0</v>
      </c>
    </row>
    <row r="11" spans="1:5" s="154" customFormat="1" ht="12" customHeight="1">
      <c r="A11" s="215" t="s">
        <v>67</v>
      </c>
      <c r="B11" s="6" t="s">
        <v>178</v>
      </c>
      <c r="C11" s="111"/>
      <c r="D11" s="267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267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267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302</v>
      </c>
      <c r="C14" s="111"/>
      <c r="D14" s="267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303</v>
      </c>
      <c r="C15" s="111"/>
      <c r="D15" s="267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304"/>
      <c r="E16" s="324">
        <f t="shared" si="0"/>
        <v>0</v>
      </c>
    </row>
    <row r="17" spans="1:5" s="222" customFormat="1" ht="12" customHeight="1">
      <c r="A17" s="215" t="s">
        <v>78</v>
      </c>
      <c r="B17" s="6" t="s">
        <v>184</v>
      </c>
      <c r="C17" s="111"/>
      <c r="D17" s="267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335</v>
      </c>
      <c r="C18" s="113"/>
      <c r="D18" s="268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268">
        <v>300</v>
      </c>
      <c r="E19" s="333">
        <f t="shared" si="0"/>
        <v>300</v>
      </c>
    </row>
    <row r="20" spans="1:5" s="154" customFormat="1" ht="12" customHeight="1" thickBot="1">
      <c r="A20" s="78" t="s">
        <v>8</v>
      </c>
      <c r="B20" s="90" t="s">
        <v>304</v>
      </c>
      <c r="C20" s="114">
        <f>SUM(C21:C23)</f>
        <v>0</v>
      </c>
      <c r="D20" s="269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267"/>
      <c r="E21" s="323">
        <f t="shared" si="0"/>
        <v>0</v>
      </c>
    </row>
    <row r="22" spans="1:5" s="222" customFormat="1" ht="12" customHeight="1">
      <c r="A22" s="215" t="s">
        <v>72</v>
      </c>
      <c r="B22" s="6" t="s">
        <v>305</v>
      </c>
      <c r="C22" s="111"/>
      <c r="D22" s="267"/>
      <c r="E22" s="323">
        <f t="shared" si="0"/>
        <v>0</v>
      </c>
    </row>
    <row r="23" spans="1:5" s="222" customFormat="1" ht="12" customHeight="1">
      <c r="A23" s="215" t="s">
        <v>73</v>
      </c>
      <c r="B23" s="6" t="s">
        <v>306</v>
      </c>
      <c r="C23" s="111"/>
      <c r="D23" s="267"/>
      <c r="E23" s="323">
        <f t="shared" si="0"/>
        <v>0</v>
      </c>
    </row>
    <row r="24" spans="1:5" s="222" customFormat="1" ht="12" customHeight="1" thickBot="1">
      <c r="A24" s="215" t="s">
        <v>74</v>
      </c>
      <c r="B24" s="6" t="s">
        <v>413</v>
      </c>
      <c r="C24" s="111"/>
      <c r="D24" s="267"/>
      <c r="E24" s="323">
        <f t="shared" si="0"/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3"/>
      <c r="E25" s="149">
        <f t="shared" si="0"/>
        <v>0</v>
      </c>
    </row>
    <row r="26" spans="1:5" s="222" customFormat="1" ht="12" customHeight="1" thickBot="1">
      <c r="A26" s="80" t="s">
        <v>10</v>
      </c>
      <c r="B26" s="61" t="s">
        <v>307</v>
      </c>
      <c r="C26" s="114">
        <f>+C27+C28</f>
        <v>0</v>
      </c>
      <c r="D26" s="269">
        <f>+D27+D28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305</v>
      </c>
      <c r="C27" s="276"/>
      <c r="D27" s="63"/>
      <c r="E27" s="325">
        <f>C27+D27</f>
        <v>0</v>
      </c>
    </row>
    <row r="28" spans="1:5" s="222" customFormat="1" ht="12" customHeight="1">
      <c r="A28" s="216" t="s">
        <v>168</v>
      </c>
      <c r="B28" s="218" t="s">
        <v>308</v>
      </c>
      <c r="C28" s="115"/>
      <c r="D28" s="270"/>
      <c r="E28" s="323">
        <f>C28+D28</f>
        <v>0</v>
      </c>
    </row>
    <row r="29" spans="1:5" s="222" customFormat="1" ht="12" customHeight="1" thickBot="1">
      <c r="A29" s="215" t="s">
        <v>169</v>
      </c>
      <c r="B29" s="66" t="s">
        <v>414</v>
      </c>
      <c r="C29" s="52"/>
      <c r="D29" s="336"/>
      <c r="E29" s="333">
        <f>C29+D29</f>
        <v>0</v>
      </c>
    </row>
    <row r="30" spans="1:5" s="222" customFormat="1" ht="12" customHeight="1" thickBot="1">
      <c r="A30" s="80" t="s">
        <v>11</v>
      </c>
      <c r="B30" s="61" t="s">
        <v>309</v>
      </c>
      <c r="C30" s="114">
        <f>+C31+C32+C33</f>
        <v>0</v>
      </c>
      <c r="D30" s="114">
        <f>+D31+D32+D33</f>
        <v>0</v>
      </c>
      <c r="E30" s="337">
        <f>C30+D30</f>
        <v>0</v>
      </c>
    </row>
    <row r="31" spans="1:5" s="222" customFormat="1" ht="12" customHeight="1">
      <c r="A31" s="216" t="s">
        <v>58</v>
      </c>
      <c r="B31" s="217" t="s">
        <v>190</v>
      </c>
      <c r="C31" s="276"/>
      <c r="D31" s="63"/>
      <c r="E31" s="338">
        <f>+E32+E33+E34</f>
        <v>0</v>
      </c>
    </row>
    <row r="32" spans="1:5" s="222" customFormat="1" ht="12" customHeight="1">
      <c r="A32" s="216" t="s">
        <v>59</v>
      </c>
      <c r="B32" s="218" t="s">
        <v>191</v>
      </c>
      <c r="C32" s="115"/>
      <c r="D32" s="270"/>
      <c r="E32" s="325">
        <f>C32+D32</f>
        <v>0</v>
      </c>
    </row>
    <row r="33" spans="1:5" s="222" customFormat="1" ht="12" customHeight="1" thickBot="1">
      <c r="A33" s="215" t="s">
        <v>60</v>
      </c>
      <c r="B33" s="66" t="s">
        <v>192</v>
      </c>
      <c r="C33" s="52"/>
      <c r="D33" s="305"/>
      <c r="E33" s="320">
        <f>C33+D33</f>
        <v>0</v>
      </c>
    </row>
    <row r="34" spans="1:5" s="154" customFormat="1" ht="12" customHeight="1" thickBot="1">
      <c r="A34" s="80" t="s">
        <v>12</v>
      </c>
      <c r="B34" s="61" t="s">
        <v>278</v>
      </c>
      <c r="C34" s="301"/>
      <c r="D34" s="303"/>
      <c r="E34" s="339">
        <f>C34+D34</f>
        <v>0</v>
      </c>
    </row>
    <row r="35" spans="1:5" s="154" customFormat="1" ht="12" customHeight="1" thickBot="1">
      <c r="A35" s="80" t="s">
        <v>13</v>
      </c>
      <c r="B35" s="61" t="s">
        <v>310</v>
      </c>
      <c r="C35" s="301"/>
      <c r="D35" s="303"/>
      <c r="E35" s="149">
        <f>C35+D35</f>
        <v>0</v>
      </c>
    </row>
    <row r="36" spans="1:5" s="154" customFormat="1" ht="12" customHeight="1" thickBot="1">
      <c r="A36" s="78" t="s">
        <v>14</v>
      </c>
      <c r="B36" s="61" t="s">
        <v>415</v>
      </c>
      <c r="C36" s="114">
        <f>+C8+C20+C25+C26+C30+C34+C35</f>
        <v>0</v>
      </c>
      <c r="D36" s="269">
        <f>+D8+D20+D25+D26+D30+D34+D35</f>
        <v>300</v>
      </c>
      <c r="E36" s="149">
        <f>C36+D36</f>
        <v>300</v>
      </c>
    </row>
    <row r="37" spans="1:5" s="154" customFormat="1" ht="12" customHeight="1" thickBot="1">
      <c r="A37" s="91" t="s">
        <v>15</v>
      </c>
      <c r="B37" s="61" t="s">
        <v>312</v>
      </c>
      <c r="C37" s="114">
        <f>+C38+C39+C40</f>
        <v>88275</v>
      </c>
      <c r="D37" s="269">
        <f>+D38+D39+D40</f>
        <v>0</v>
      </c>
      <c r="E37" s="149">
        <f>+E8+E20+E25+E26+E31+E35+E36</f>
        <v>600</v>
      </c>
    </row>
    <row r="38" spans="1:5" s="154" customFormat="1" ht="12" customHeight="1">
      <c r="A38" s="216" t="s">
        <v>313</v>
      </c>
      <c r="B38" s="217" t="s">
        <v>140</v>
      </c>
      <c r="C38" s="276"/>
      <c r="D38" s="63"/>
      <c r="E38" s="338">
        <f>+E39+E40+E41</f>
        <v>176850</v>
      </c>
    </row>
    <row r="39" spans="1:5" s="154" customFormat="1" ht="12" customHeight="1">
      <c r="A39" s="216" t="s">
        <v>314</v>
      </c>
      <c r="B39" s="218" t="s">
        <v>2</v>
      </c>
      <c r="C39" s="115"/>
      <c r="D39" s="270"/>
      <c r="E39" s="325">
        <f>C39+D39</f>
        <v>0</v>
      </c>
    </row>
    <row r="40" spans="1:5" s="222" customFormat="1" ht="12" customHeight="1" thickBot="1">
      <c r="A40" s="215" t="s">
        <v>315</v>
      </c>
      <c r="B40" s="66" t="s">
        <v>316</v>
      </c>
      <c r="C40" s="52">
        <v>88275</v>
      </c>
      <c r="D40" s="305"/>
      <c r="E40" s="320">
        <f>C40+D40</f>
        <v>88275</v>
      </c>
    </row>
    <row r="41" spans="1:5" s="222" customFormat="1" ht="15" customHeight="1" thickBot="1">
      <c r="A41" s="91" t="s">
        <v>16</v>
      </c>
      <c r="B41" s="92" t="s">
        <v>317</v>
      </c>
      <c r="C41" s="302">
        <f>+C36+C37</f>
        <v>88275</v>
      </c>
      <c r="D41" s="299">
        <f>+D36+D37</f>
        <v>300</v>
      </c>
      <c r="E41" s="339">
        <f>C41+D41</f>
        <v>88575</v>
      </c>
    </row>
    <row r="42" spans="1:5" s="222" customFormat="1" ht="15" customHeight="1">
      <c r="A42" s="93"/>
      <c r="B42" s="94"/>
      <c r="C42" s="150"/>
      <c r="E42" s="335"/>
    </row>
    <row r="43" spans="1:5" ht="13.5" thickBot="1">
      <c r="A43" s="95"/>
      <c r="B43" s="96"/>
      <c r="C43" s="151"/>
    </row>
    <row r="44" spans="1:5" s="221" customFormat="1" ht="16.5" customHeight="1" thickBot="1">
      <c r="A44" s="360" t="s">
        <v>41</v>
      </c>
      <c r="B44" s="361"/>
      <c r="C44" s="361"/>
      <c r="D44" s="361"/>
      <c r="E44" s="362"/>
    </row>
    <row r="45" spans="1:5" s="223" customFormat="1" ht="12" customHeight="1" thickBot="1">
      <c r="A45" s="80" t="s">
        <v>7</v>
      </c>
      <c r="B45" s="61" t="s">
        <v>318</v>
      </c>
      <c r="C45" s="114">
        <f>SUM(C46:C50)</f>
        <v>33386</v>
      </c>
      <c r="D45" s="269">
        <f>SUM(D46:D50)</f>
        <v>214</v>
      </c>
      <c r="E45" s="149">
        <f>SUM(E46:E50)</f>
        <v>33600</v>
      </c>
    </row>
    <row r="46" spans="1:5" ht="12" customHeight="1">
      <c r="A46" s="215" t="s">
        <v>65</v>
      </c>
      <c r="B46" s="7" t="s">
        <v>36</v>
      </c>
      <c r="C46" s="276">
        <v>6080</v>
      </c>
      <c r="D46" s="63">
        <v>169</v>
      </c>
      <c r="E46" s="325">
        <f>C46+D46</f>
        <v>6249</v>
      </c>
    </row>
    <row r="47" spans="1:5" ht="12" customHeight="1">
      <c r="A47" s="215" t="s">
        <v>66</v>
      </c>
      <c r="B47" s="6" t="s">
        <v>110</v>
      </c>
      <c r="C47" s="51">
        <v>16343</v>
      </c>
      <c r="D47" s="64">
        <v>45</v>
      </c>
      <c r="E47" s="321">
        <f>C47+D47</f>
        <v>16388</v>
      </c>
    </row>
    <row r="48" spans="1:5" ht="12" customHeight="1">
      <c r="A48" s="215" t="s">
        <v>67</v>
      </c>
      <c r="B48" s="6" t="s">
        <v>84</v>
      </c>
      <c r="C48" s="51">
        <v>10963</v>
      </c>
      <c r="D48" s="64"/>
      <c r="E48" s="321">
        <f>C48+D48</f>
        <v>10963</v>
      </c>
    </row>
    <row r="49" spans="1:5" ht="12" customHeight="1">
      <c r="A49" s="215" t="s">
        <v>68</v>
      </c>
      <c r="B49" s="6" t="s">
        <v>111</v>
      </c>
      <c r="C49" s="51"/>
      <c r="D49" s="64"/>
      <c r="E49" s="321">
        <f>C49+D49</f>
        <v>0</v>
      </c>
    </row>
    <row r="50" spans="1:5" ht="12" customHeight="1" thickBot="1">
      <c r="A50" s="215" t="s">
        <v>85</v>
      </c>
      <c r="B50" s="6" t="s">
        <v>112</v>
      </c>
      <c r="C50" s="51"/>
      <c r="D50" s="64"/>
      <c r="E50" s="321">
        <f>C50+D50</f>
        <v>0</v>
      </c>
    </row>
    <row r="51" spans="1:5" ht="12" customHeight="1" thickBot="1">
      <c r="A51" s="80" t="s">
        <v>8</v>
      </c>
      <c r="B51" s="61" t="s">
        <v>319</v>
      </c>
      <c r="C51" s="114">
        <f>SUM(C52:C54)</f>
        <v>889</v>
      </c>
      <c r="D51" s="269">
        <f>SUM(D52:D54)</f>
        <v>0</v>
      </c>
      <c r="E51" s="149">
        <f>SUM(E52:E54)</f>
        <v>889</v>
      </c>
    </row>
    <row r="52" spans="1:5" s="223" customFormat="1" ht="12" customHeight="1">
      <c r="A52" s="215" t="s">
        <v>71</v>
      </c>
      <c r="B52" s="7" t="s">
        <v>130</v>
      </c>
      <c r="C52" s="276">
        <v>889</v>
      </c>
      <c r="D52" s="63"/>
      <c r="E52" s="325">
        <f>C52+D52</f>
        <v>889</v>
      </c>
    </row>
    <row r="53" spans="1:5" ht="12" customHeight="1">
      <c r="A53" s="215" t="s">
        <v>72</v>
      </c>
      <c r="B53" s="6" t="s">
        <v>114</v>
      </c>
      <c r="C53" s="51"/>
      <c r="D53" s="64"/>
      <c r="E53" s="321">
        <f>C53+D53</f>
        <v>0</v>
      </c>
    </row>
    <row r="54" spans="1:5" ht="12" customHeight="1">
      <c r="A54" s="215" t="s">
        <v>73</v>
      </c>
      <c r="B54" s="6" t="s">
        <v>42</v>
      </c>
      <c r="C54" s="51"/>
      <c r="D54" s="64"/>
      <c r="E54" s="321">
        <f>C54+D54</f>
        <v>0</v>
      </c>
    </row>
    <row r="55" spans="1:5" ht="12" customHeight="1" thickBot="1">
      <c r="A55" s="215" t="s">
        <v>74</v>
      </c>
      <c r="B55" s="6" t="s">
        <v>412</v>
      </c>
      <c r="C55" s="51"/>
      <c r="D55" s="64"/>
      <c r="E55" s="321">
        <f>C55+D55</f>
        <v>0</v>
      </c>
    </row>
    <row r="56" spans="1:5" ht="15" customHeight="1" thickBot="1">
      <c r="A56" s="80" t="s">
        <v>9</v>
      </c>
      <c r="B56" s="61" t="s">
        <v>4</v>
      </c>
      <c r="C56" s="301"/>
      <c r="D56" s="303"/>
      <c r="E56" s="149">
        <f>C56+D56</f>
        <v>0</v>
      </c>
    </row>
    <row r="57" spans="1:5" ht="13.5" thickBot="1">
      <c r="A57" s="80" t="s">
        <v>10</v>
      </c>
      <c r="B57" s="97" t="s">
        <v>416</v>
      </c>
      <c r="C57" s="302">
        <f>+C45+C51+C56</f>
        <v>34275</v>
      </c>
      <c r="D57" s="299">
        <f>+D45+D51+D56</f>
        <v>214</v>
      </c>
      <c r="E57" s="152">
        <f>+E45+E51+E56</f>
        <v>34489</v>
      </c>
    </row>
    <row r="58" spans="1:5" ht="15" customHeight="1" thickBot="1">
      <c r="C58" s="153"/>
      <c r="E58" s="153"/>
    </row>
    <row r="59" spans="1:5" ht="14.25" customHeight="1" thickBot="1">
      <c r="A59" s="100" t="s">
        <v>407</v>
      </c>
      <c r="B59" s="101"/>
      <c r="C59" s="297">
        <v>18</v>
      </c>
      <c r="D59" s="297"/>
      <c r="E59" s="313">
        <f>C59+D59</f>
        <v>18</v>
      </c>
    </row>
    <row r="60" spans="1:5" ht="13.5" thickBot="1">
      <c r="A60" s="100" t="s">
        <v>125</v>
      </c>
      <c r="B60" s="101"/>
      <c r="C60" s="297"/>
      <c r="D60" s="297"/>
      <c r="E60" s="313">
        <f>C60+D60</f>
        <v>0</v>
      </c>
    </row>
  </sheetData>
  <sheetProtection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1"/>
  <sheetViews>
    <sheetView tabSelected="1" view="pageLayout" topLeftCell="A91" zoomScaleNormal="130" zoomScaleSheetLayoutView="100" workbookViewId="0">
      <selection activeCell="D93" sqref="D93"/>
    </sheetView>
  </sheetViews>
  <sheetFormatPr defaultRowHeight="15.75"/>
  <cols>
    <col min="1" max="1" width="9.5" style="156" customWidth="1"/>
    <col min="2" max="2" width="59.6640625" style="156" customWidth="1"/>
    <col min="3" max="3" width="17.33203125" style="157" customWidth="1"/>
    <col min="4" max="5" width="17.33203125" style="179" customWidth="1"/>
    <col min="6" max="16384" width="9.33203125" style="179"/>
  </cols>
  <sheetData>
    <row r="1" spans="1:5" ht="15.95" customHeight="1">
      <c r="A1" s="344" t="s">
        <v>5</v>
      </c>
      <c r="B1" s="344"/>
      <c r="C1" s="344"/>
      <c r="D1" s="344"/>
      <c r="E1" s="344"/>
    </row>
    <row r="2" spans="1:5" ht="15.95" customHeight="1" thickBot="1">
      <c r="A2" s="345" t="s">
        <v>88</v>
      </c>
      <c r="B2" s="345"/>
      <c r="C2" s="251"/>
      <c r="E2" s="251" t="s">
        <v>131</v>
      </c>
    </row>
    <row r="3" spans="1:5">
      <c r="A3" s="347" t="s">
        <v>53</v>
      </c>
      <c r="B3" s="349" t="s">
        <v>6</v>
      </c>
      <c r="C3" s="351" t="str">
        <f>+CONCATENATE(LEFT(ÖSSZEFÜGGÉSEK!A6,4),". évi")</f>
        <v>2016. évi</v>
      </c>
      <c r="D3" s="352"/>
      <c r="E3" s="353"/>
    </row>
    <row r="4" spans="1:5" ht="28.5" thickBot="1">
      <c r="A4" s="348"/>
      <c r="B4" s="350"/>
      <c r="C4" s="254" t="s">
        <v>420</v>
      </c>
      <c r="D4" s="252" t="s">
        <v>526</v>
      </c>
      <c r="E4" s="253" t="str">
        <f>+CONCATENATE(LEFT(ÖSSZEFÜGGÉSEK!A6,4),"……….",CHAR(10),"Módosítás utáni")</f>
        <v>2016……….
Módosítás utáni</v>
      </c>
    </row>
    <row r="5" spans="1:5" s="180" customFormat="1" ht="12" customHeight="1" thickBot="1">
      <c r="A5" s="176" t="s">
        <v>386</v>
      </c>
      <c r="B5" s="177" t="s">
        <v>387</v>
      </c>
      <c r="C5" s="177" t="s">
        <v>388</v>
      </c>
      <c r="D5" s="177" t="s">
        <v>390</v>
      </c>
      <c r="E5" s="326" t="s">
        <v>493</v>
      </c>
    </row>
    <row r="6" spans="1:5" s="181" customFormat="1" ht="12" customHeight="1" thickBot="1">
      <c r="A6" s="18" t="s">
        <v>7</v>
      </c>
      <c r="B6" s="19" t="s">
        <v>152</v>
      </c>
      <c r="C6" s="168">
        <f>+C7+C8+C9+C10+C11+C12</f>
        <v>91917</v>
      </c>
      <c r="D6" s="168">
        <f>+D7+D8+D9+D10+D11+D12</f>
        <v>30733</v>
      </c>
      <c r="E6" s="103">
        <f>+E7+E8+E9+E10+E11+E12</f>
        <v>122650</v>
      </c>
    </row>
    <row r="7" spans="1:5" s="181" customFormat="1" ht="12" customHeight="1">
      <c r="A7" s="13" t="s">
        <v>65</v>
      </c>
      <c r="B7" s="182" t="s">
        <v>153</v>
      </c>
      <c r="C7" s="170">
        <v>3204</v>
      </c>
      <c r="D7" s="170">
        <v>18559</v>
      </c>
      <c r="E7" s="212">
        <f>C7+D7</f>
        <v>21763</v>
      </c>
    </row>
    <row r="8" spans="1:5" s="181" customFormat="1" ht="12" customHeight="1">
      <c r="A8" s="12" t="s">
        <v>66</v>
      </c>
      <c r="B8" s="183" t="s">
        <v>154</v>
      </c>
      <c r="C8" s="169">
        <v>63384</v>
      </c>
      <c r="D8" s="169">
        <v>0</v>
      </c>
      <c r="E8" s="212">
        <f t="shared" ref="E8:E62" si="0">C8+D8</f>
        <v>63384</v>
      </c>
    </row>
    <row r="9" spans="1:5" s="181" customFormat="1" ht="12" customHeight="1">
      <c r="A9" s="12" t="s">
        <v>67</v>
      </c>
      <c r="B9" s="183" t="s">
        <v>155</v>
      </c>
      <c r="C9" s="169">
        <v>22049</v>
      </c>
      <c r="D9" s="169">
        <v>232</v>
      </c>
      <c r="E9" s="212">
        <f t="shared" si="0"/>
        <v>22281</v>
      </c>
    </row>
    <row r="10" spans="1:5" s="181" customFormat="1" ht="12" customHeight="1">
      <c r="A10" s="12" t="s">
        <v>68</v>
      </c>
      <c r="B10" s="183" t="s">
        <v>156</v>
      </c>
      <c r="C10" s="169">
        <v>3280</v>
      </c>
      <c r="D10" s="169"/>
      <c r="E10" s="212">
        <f t="shared" si="0"/>
        <v>3280</v>
      </c>
    </row>
    <row r="11" spans="1:5" s="181" customFormat="1" ht="12" customHeight="1">
      <c r="A11" s="12" t="s">
        <v>85</v>
      </c>
      <c r="B11" s="105" t="s">
        <v>331</v>
      </c>
      <c r="C11" s="169"/>
      <c r="D11" s="169">
        <v>11942</v>
      </c>
      <c r="E11" s="212">
        <f t="shared" si="0"/>
        <v>11942</v>
      </c>
    </row>
    <row r="12" spans="1:5" s="181" customFormat="1" ht="12" customHeight="1" thickBot="1">
      <c r="A12" s="14" t="s">
        <v>69</v>
      </c>
      <c r="B12" s="106" t="s">
        <v>332</v>
      </c>
      <c r="C12" s="169"/>
      <c r="D12" s="169"/>
      <c r="E12" s="212">
        <f t="shared" si="0"/>
        <v>0</v>
      </c>
    </row>
    <row r="13" spans="1:5" s="181" customFormat="1" ht="12" customHeight="1" thickBot="1">
      <c r="A13" s="18" t="s">
        <v>8</v>
      </c>
      <c r="B13" s="104" t="s">
        <v>157</v>
      </c>
      <c r="C13" s="168">
        <f>+C14+C15+C16+C17+C18</f>
        <v>79100</v>
      </c>
      <c r="D13" s="168">
        <f>+D14+D15+D16+D17+D18</f>
        <v>0</v>
      </c>
      <c r="E13" s="103">
        <f>+E14+E15+E16+E17+E18</f>
        <v>79100</v>
      </c>
    </row>
    <row r="14" spans="1:5" s="181" customFormat="1" ht="12" customHeight="1">
      <c r="A14" s="13" t="s">
        <v>71</v>
      </c>
      <c r="B14" s="182" t="s">
        <v>158</v>
      </c>
      <c r="C14" s="170"/>
      <c r="D14" s="170"/>
      <c r="E14" s="212">
        <f t="shared" si="0"/>
        <v>0</v>
      </c>
    </row>
    <row r="15" spans="1:5" s="181" customFormat="1" ht="12" customHeight="1">
      <c r="A15" s="12" t="s">
        <v>72</v>
      </c>
      <c r="B15" s="183" t="s">
        <v>159</v>
      </c>
      <c r="C15" s="169"/>
      <c r="D15" s="169"/>
      <c r="E15" s="212">
        <f t="shared" si="0"/>
        <v>0</v>
      </c>
    </row>
    <row r="16" spans="1:5" s="181" customFormat="1" ht="12" customHeight="1">
      <c r="A16" s="12" t="s">
        <v>73</v>
      </c>
      <c r="B16" s="183" t="s">
        <v>323</v>
      </c>
      <c r="C16" s="169"/>
      <c r="D16" s="169"/>
      <c r="E16" s="212">
        <f t="shared" si="0"/>
        <v>0</v>
      </c>
    </row>
    <row r="17" spans="1:5" s="181" customFormat="1" ht="12" customHeight="1">
      <c r="A17" s="12" t="s">
        <v>74</v>
      </c>
      <c r="B17" s="183" t="s">
        <v>324</v>
      </c>
      <c r="C17" s="169"/>
      <c r="D17" s="169"/>
      <c r="E17" s="212">
        <f t="shared" si="0"/>
        <v>0</v>
      </c>
    </row>
    <row r="18" spans="1:5" s="181" customFormat="1" ht="12" customHeight="1">
      <c r="A18" s="12" t="s">
        <v>75</v>
      </c>
      <c r="B18" s="183" t="s">
        <v>160</v>
      </c>
      <c r="C18" s="169">
        <v>79100</v>
      </c>
      <c r="D18" s="169"/>
      <c r="E18" s="212">
        <f t="shared" si="0"/>
        <v>79100</v>
      </c>
    </row>
    <row r="19" spans="1:5" s="181" customFormat="1" ht="12" customHeight="1" thickBot="1">
      <c r="A19" s="14" t="s">
        <v>81</v>
      </c>
      <c r="B19" s="106" t="s">
        <v>161</v>
      </c>
      <c r="C19" s="171"/>
      <c r="D19" s="171"/>
      <c r="E19" s="212">
        <f t="shared" si="0"/>
        <v>0</v>
      </c>
    </row>
    <row r="20" spans="1:5" s="181" customFormat="1" ht="12" customHeight="1" thickBot="1">
      <c r="A20" s="18" t="s">
        <v>9</v>
      </c>
      <c r="B20" s="19" t="s">
        <v>162</v>
      </c>
      <c r="C20" s="168">
        <f>+C21+C22+C23+C24+C25</f>
        <v>0</v>
      </c>
      <c r="D20" s="168">
        <f>+D21+D22+D23+D24+D25</f>
        <v>0</v>
      </c>
      <c r="E20" s="103">
        <f>+E21+E22+E23+E24+E25</f>
        <v>0</v>
      </c>
    </row>
    <row r="21" spans="1:5" s="181" customFormat="1" ht="12" customHeight="1">
      <c r="A21" s="13" t="s">
        <v>54</v>
      </c>
      <c r="B21" s="182" t="s">
        <v>163</v>
      </c>
      <c r="C21" s="170"/>
      <c r="D21" s="170"/>
      <c r="E21" s="212">
        <f t="shared" si="0"/>
        <v>0</v>
      </c>
    </row>
    <row r="22" spans="1:5" s="181" customFormat="1" ht="12" customHeight="1">
      <c r="A22" s="12" t="s">
        <v>55</v>
      </c>
      <c r="B22" s="183" t="s">
        <v>164</v>
      </c>
      <c r="C22" s="169"/>
      <c r="D22" s="169"/>
      <c r="E22" s="212">
        <f t="shared" si="0"/>
        <v>0</v>
      </c>
    </row>
    <row r="23" spans="1:5" s="181" customFormat="1" ht="12" customHeight="1">
      <c r="A23" s="12" t="s">
        <v>56</v>
      </c>
      <c r="B23" s="183" t="s">
        <v>325</v>
      </c>
      <c r="C23" s="169"/>
      <c r="D23" s="169"/>
      <c r="E23" s="212">
        <f t="shared" si="0"/>
        <v>0</v>
      </c>
    </row>
    <row r="24" spans="1:5" s="181" customFormat="1" ht="12" customHeight="1">
      <c r="A24" s="12" t="s">
        <v>57</v>
      </c>
      <c r="B24" s="183" t="s">
        <v>326</v>
      </c>
      <c r="C24" s="169"/>
      <c r="D24" s="169"/>
      <c r="E24" s="212">
        <f t="shared" si="0"/>
        <v>0</v>
      </c>
    </row>
    <row r="25" spans="1:5" s="181" customFormat="1" ht="12" customHeight="1">
      <c r="A25" s="12" t="s">
        <v>98</v>
      </c>
      <c r="B25" s="183" t="s">
        <v>165</v>
      </c>
      <c r="C25" s="169"/>
      <c r="D25" s="169"/>
      <c r="E25" s="212">
        <f t="shared" si="0"/>
        <v>0</v>
      </c>
    </row>
    <row r="26" spans="1:5" s="181" customFormat="1" ht="12" customHeight="1" thickBot="1">
      <c r="A26" s="14" t="s">
        <v>99</v>
      </c>
      <c r="B26" s="184" t="s">
        <v>166</v>
      </c>
      <c r="C26" s="171"/>
      <c r="D26" s="171"/>
      <c r="E26" s="212">
        <f t="shared" si="0"/>
        <v>0</v>
      </c>
    </row>
    <row r="27" spans="1:5" s="181" customFormat="1" ht="12" customHeight="1" thickBot="1">
      <c r="A27" s="18" t="s">
        <v>100</v>
      </c>
      <c r="B27" s="19" t="s">
        <v>475</v>
      </c>
      <c r="C27" s="174">
        <f>+C28+C29+C30+C31+C32+C33+C34</f>
        <v>305000</v>
      </c>
      <c r="D27" s="174">
        <f>+D28+D29+D30+D31+D32+D33+D34</f>
        <v>0</v>
      </c>
      <c r="E27" s="211">
        <f>+E28+E29+E30+E31+E32+E33+E34</f>
        <v>305000</v>
      </c>
    </row>
    <row r="28" spans="1:5" s="181" customFormat="1" ht="12" customHeight="1">
      <c r="A28" s="13" t="s">
        <v>167</v>
      </c>
      <c r="B28" s="182" t="s">
        <v>468</v>
      </c>
      <c r="C28" s="213">
        <v>80000</v>
      </c>
      <c r="D28" s="213"/>
      <c r="E28" s="212">
        <f t="shared" si="0"/>
        <v>80000</v>
      </c>
    </row>
    <row r="29" spans="1:5" s="181" customFormat="1" ht="12" customHeight="1">
      <c r="A29" s="12" t="s">
        <v>168</v>
      </c>
      <c r="B29" s="183" t="s">
        <v>469</v>
      </c>
      <c r="C29" s="169"/>
      <c r="D29" s="169"/>
      <c r="E29" s="212">
        <f t="shared" si="0"/>
        <v>0</v>
      </c>
    </row>
    <row r="30" spans="1:5" s="181" customFormat="1" ht="12" customHeight="1">
      <c r="A30" s="12" t="s">
        <v>169</v>
      </c>
      <c r="B30" s="183" t="s">
        <v>470</v>
      </c>
      <c r="C30" s="169">
        <v>220000</v>
      </c>
      <c r="D30" s="169"/>
      <c r="E30" s="212">
        <f t="shared" si="0"/>
        <v>220000</v>
      </c>
    </row>
    <row r="31" spans="1:5" s="181" customFormat="1" ht="12" customHeight="1">
      <c r="A31" s="12" t="s">
        <v>170</v>
      </c>
      <c r="B31" s="183" t="s">
        <v>471</v>
      </c>
      <c r="C31" s="169"/>
      <c r="D31" s="169"/>
      <c r="E31" s="212">
        <f t="shared" si="0"/>
        <v>0</v>
      </c>
    </row>
    <row r="32" spans="1:5" s="181" customFormat="1" ht="12" customHeight="1">
      <c r="A32" s="12" t="s">
        <v>472</v>
      </c>
      <c r="B32" s="183" t="s">
        <v>171</v>
      </c>
      <c r="C32" s="169">
        <v>5000</v>
      </c>
      <c r="D32" s="169"/>
      <c r="E32" s="212">
        <f t="shared" si="0"/>
        <v>5000</v>
      </c>
    </row>
    <row r="33" spans="1:5" s="181" customFormat="1" ht="12" customHeight="1">
      <c r="A33" s="12" t="s">
        <v>473</v>
      </c>
      <c r="B33" s="183" t="s">
        <v>172</v>
      </c>
      <c r="C33" s="169"/>
      <c r="D33" s="169"/>
      <c r="E33" s="212">
        <f t="shared" si="0"/>
        <v>0</v>
      </c>
    </row>
    <row r="34" spans="1:5" s="181" customFormat="1" ht="12" customHeight="1" thickBot="1">
      <c r="A34" s="14" t="s">
        <v>474</v>
      </c>
      <c r="B34" s="184" t="s">
        <v>173</v>
      </c>
      <c r="C34" s="171"/>
      <c r="D34" s="171"/>
      <c r="E34" s="212">
        <f t="shared" si="0"/>
        <v>0</v>
      </c>
    </row>
    <row r="35" spans="1:5" s="181" customFormat="1" ht="12" customHeight="1" thickBot="1">
      <c r="A35" s="18" t="s">
        <v>11</v>
      </c>
      <c r="B35" s="19" t="s">
        <v>333</v>
      </c>
      <c r="C35" s="168">
        <f>SUM(C36:C46)</f>
        <v>16250</v>
      </c>
      <c r="D35" s="168">
        <f>SUM(D36:D46)</f>
        <v>2500</v>
      </c>
      <c r="E35" s="103">
        <f>SUM(E36:E46)</f>
        <v>18750</v>
      </c>
    </row>
    <row r="36" spans="1:5" s="181" customFormat="1" ht="12" customHeight="1">
      <c r="A36" s="13" t="s">
        <v>58</v>
      </c>
      <c r="B36" s="182" t="s">
        <v>176</v>
      </c>
      <c r="C36" s="170"/>
      <c r="D36" s="170"/>
      <c r="E36" s="212">
        <f t="shared" si="0"/>
        <v>0</v>
      </c>
    </row>
    <row r="37" spans="1:5" s="181" customFormat="1" ht="12" customHeight="1">
      <c r="A37" s="12" t="s">
        <v>59</v>
      </c>
      <c r="B37" s="183" t="s">
        <v>177</v>
      </c>
      <c r="C37" s="169">
        <v>11623</v>
      </c>
      <c r="D37" s="169"/>
      <c r="E37" s="212">
        <f t="shared" si="0"/>
        <v>11623</v>
      </c>
    </row>
    <row r="38" spans="1:5" s="181" customFormat="1" ht="12" customHeight="1">
      <c r="A38" s="12" t="s">
        <v>60</v>
      </c>
      <c r="B38" s="183" t="s">
        <v>178</v>
      </c>
      <c r="C38" s="169"/>
      <c r="D38" s="169"/>
      <c r="E38" s="212">
        <f t="shared" si="0"/>
        <v>0</v>
      </c>
    </row>
    <row r="39" spans="1:5" s="181" customFormat="1" ht="12" customHeight="1">
      <c r="A39" s="12" t="s">
        <v>102</v>
      </c>
      <c r="B39" s="183" t="s">
        <v>179</v>
      </c>
      <c r="C39" s="169"/>
      <c r="D39" s="169"/>
      <c r="E39" s="212">
        <f t="shared" si="0"/>
        <v>0</v>
      </c>
    </row>
    <row r="40" spans="1:5" s="181" customFormat="1" ht="12" customHeight="1">
      <c r="A40" s="12" t="s">
        <v>103</v>
      </c>
      <c r="B40" s="183" t="s">
        <v>180</v>
      </c>
      <c r="C40" s="169">
        <v>1300</v>
      </c>
      <c r="D40" s="169"/>
      <c r="E40" s="212">
        <f t="shared" si="0"/>
        <v>1300</v>
      </c>
    </row>
    <row r="41" spans="1:5" s="181" customFormat="1" ht="12" customHeight="1">
      <c r="A41" s="12" t="s">
        <v>104</v>
      </c>
      <c r="B41" s="183" t="s">
        <v>181</v>
      </c>
      <c r="C41" s="169">
        <v>2327</v>
      </c>
      <c r="D41" s="169"/>
      <c r="E41" s="212">
        <f t="shared" si="0"/>
        <v>2327</v>
      </c>
    </row>
    <row r="42" spans="1:5" s="181" customFormat="1" ht="12" customHeight="1">
      <c r="A42" s="12" t="s">
        <v>105</v>
      </c>
      <c r="B42" s="183" t="s">
        <v>182</v>
      </c>
      <c r="C42" s="169"/>
      <c r="D42" s="169"/>
      <c r="E42" s="212">
        <f t="shared" si="0"/>
        <v>0</v>
      </c>
    </row>
    <row r="43" spans="1:5" s="181" customFormat="1" ht="12" customHeight="1">
      <c r="A43" s="12" t="s">
        <v>106</v>
      </c>
      <c r="B43" s="183" t="s">
        <v>476</v>
      </c>
      <c r="C43" s="169"/>
      <c r="D43" s="169"/>
      <c r="E43" s="212">
        <f t="shared" si="0"/>
        <v>0</v>
      </c>
    </row>
    <row r="44" spans="1:5" s="181" customFormat="1" ht="12" customHeight="1">
      <c r="A44" s="12" t="s">
        <v>174</v>
      </c>
      <c r="B44" s="183" t="s">
        <v>184</v>
      </c>
      <c r="C44" s="172"/>
      <c r="D44" s="172"/>
      <c r="E44" s="212">
        <f t="shared" si="0"/>
        <v>0</v>
      </c>
    </row>
    <row r="45" spans="1:5" s="181" customFormat="1" ht="12" customHeight="1">
      <c r="A45" s="14" t="s">
        <v>175</v>
      </c>
      <c r="B45" s="184" t="s">
        <v>335</v>
      </c>
      <c r="C45" s="173"/>
      <c r="D45" s="173"/>
      <c r="E45" s="212">
        <f t="shared" si="0"/>
        <v>0</v>
      </c>
    </row>
    <row r="46" spans="1:5" s="181" customFormat="1" ht="12" customHeight="1" thickBot="1">
      <c r="A46" s="14" t="s">
        <v>334</v>
      </c>
      <c r="B46" s="106" t="s">
        <v>185</v>
      </c>
      <c r="C46" s="173">
        <v>1000</v>
      </c>
      <c r="D46" s="173">
        <v>2500</v>
      </c>
      <c r="E46" s="212">
        <f t="shared" si="0"/>
        <v>3500</v>
      </c>
    </row>
    <row r="47" spans="1:5" s="181" customFormat="1" ht="12" customHeight="1" thickBot="1">
      <c r="A47" s="18" t="s">
        <v>12</v>
      </c>
      <c r="B47" s="19" t="s">
        <v>186</v>
      </c>
      <c r="C47" s="168">
        <f>SUM(C48:C52)</f>
        <v>0</v>
      </c>
      <c r="D47" s="168">
        <f>SUM(D48:D52)</f>
        <v>14500</v>
      </c>
      <c r="E47" s="103">
        <f>SUM(E48:E52)</f>
        <v>14500</v>
      </c>
    </row>
    <row r="48" spans="1:5" s="181" customFormat="1" ht="12" customHeight="1">
      <c r="A48" s="13" t="s">
        <v>61</v>
      </c>
      <c r="B48" s="182" t="s">
        <v>190</v>
      </c>
      <c r="C48" s="224"/>
      <c r="D48" s="224"/>
      <c r="E48" s="310">
        <f t="shared" si="0"/>
        <v>0</v>
      </c>
    </row>
    <row r="49" spans="1:5" s="181" customFormat="1" ht="12" customHeight="1">
      <c r="A49" s="12" t="s">
        <v>62</v>
      </c>
      <c r="B49" s="183" t="s">
        <v>191</v>
      </c>
      <c r="C49" s="172"/>
      <c r="D49" s="172">
        <v>14500</v>
      </c>
      <c r="E49" s="310">
        <f t="shared" si="0"/>
        <v>14500</v>
      </c>
    </row>
    <row r="50" spans="1:5" s="181" customFormat="1" ht="12" customHeight="1">
      <c r="A50" s="12" t="s">
        <v>187</v>
      </c>
      <c r="B50" s="183" t="s">
        <v>192</v>
      </c>
      <c r="C50" s="172"/>
      <c r="D50" s="172"/>
      <c r="E50" s="310">
        <f t="shared" si="0"/>
        <v>0</v>
      </c>
    </row>
    <row r="51" spans="1:5" s="181" customFormat="1" ht="12" customHeight="1">
      <c r="A51" s="12" t="s">
        <v>188</v>
      </c>
      <c r="B51" s="183" t="s">
        <v>193</v>
      </c>
      <c r="C51" s="172"/>
      <c r="D51" s="172"/>
      <c r="E51" s="310">
        <f t="shared" si="0"/>
        <v>0</v>
      </c>
    </row>
    <row r="52" spans="1:5" s="181" customFormat="1" ht="12" customHeight="1" thickBot="1">
      <c r="A52" s="14" t="s">
        <v>189</v>
      </c>
      <c r="B52" s="106" t="s">
        <v>194</v>
      </c>
      <c r="C52" s="173"/>
      <c r="D52" s="173"/>
      <c r="E52" s="310">
        <f t="shared" si="0"/>
        <v>0</v>
      </c>
    </row>
    <row r="53" spans="1:5" s="181" customFormat="1" ht="12" customHeight="1" thickBot="1">
      <c r="A53" s="18" t="s">
        <v>107</v>
      </c>
      <c r="B53" s="19" t="s">
        <v>195</v>
      </c>
      <c r="C53" s="168">
        <f>SUM(C54:C56)</f>
        <v>0</v>
      </c>
      <c r="D53" s="168">
        <f>SUM(D54:D56)</f>
        <v>0</v>
      </c>
      <c r="E53" s="103">
        <f>SUM(E54:E56)</f>
        <v>0</v>
      </c>
    </row>
    <row r="54" spans="1:5" s="181" customFormat="1" ht="12" customHeight="1">
      <c r="A54" s="13" t="s">
        <v>63</v>
      </c>
      <c r="B54" s="182" t="s">
        <v>196</v>
      </c>
      <c r="C54" s="170"/>
      <c r="D54" s="170"/>
      <c r="E54" s="212">
        <f t="shared" si="0"/>
        <v>0</v>
      </c>
    </row>
    <row r="55" spans="1:5" s="181" customFormat="1" ht="12" customHeight="1">
      <c r="A55" s="12" t="s">
        <v>64</v>
      </c>
      <c r="B55" s="183" t="s">
        <v>327</v>
      </c>
      <c r="C55" s="169"/>
      <c r="D55" s="169"/>
      <c r="E55" s="212">
        <f t="shared" si="0"/>
        <v>0</v>
      </c>
    </row>
    <row r="56" spans="1:5" s="181" customFormat="1" ht="12" customHeight="1">
      <c r="A56" s="12" t="s">
        <v>199</v>
      </c>
      <c r="B56" s="183" t="s">
        <v>197</v>
      </c>
      <c r="C56" s="169"/>
      <c r="D56" s="169"/>
      <c r="E56" s="212">
        <f t="shared" si="0"/>
        <v>0</v>
      </c>
    </row>
    <row r="57" spans="1:5" s="181" customFormat="1" ht="12" customHeight="1" thickBot="1">
      <c r="A57" s="14" t="s">
        <v>200</v>
      </c>
      <c r="B57" s="106" t="s">
        <v>198</v>
      </c>
      <c r="C57" s="171"/>
      <c r="D57" s="171"/>
      <c r="E57" s="212">
        <f t="shared" si="0"/>
        <v>0</v>
      </c>
    </row>
    <row r="58" spans="1:5" s="181" customFormat="1" ht="12" customHeight="1" thickBot="1">
      <c r="A58" s="18" t="s">
        <v>14</v>
      </c>
      <c r="B58" s="104" t="s">
        <v>201</v>
      </c>
      <c r="C58" s="168">
        <f>SUM(C59:C61)</f>
        <v>17500</v>
      </c>
      <c r="D58" s="168">
        <f>SUM(D59:D61)</f>
        <v>0</v>
      </c>
      <c r="E58" s="103">
        <f>SUM(E59:E61)</f>
        <v>17500</v>
      </c>
    </row>
    <row r="59" spans="1:5" s="181" customFormat="1" ht="12" customHeight="1">
      <c r="A59" s="13" t="s">
        <v>108</v>
      </c>
      <c r="B59" s="182" t="s">
        <v>203</v>
      </c>
      <c r="C59" s="172"/>
      <c r="D59" s="172"/>
      <c r="E59" s="308">
        <f t="shared" si="0"/>
        <v>0</v>
      </c>
    </row>
    <row r="60" spans="1:5" s="181" customFormat="1" ht="12" customHeight="1">
      <c r="A60" s="12" t="s">
        <v>109</v>
      </c>
      <c r="B60" s="183" t="s">
        <v>328</v>
      </c>
      <c r="C60" s="172">
        <v>17500</v>
      </c>
      <c r="D60" s="172"/>
      <c r="E60" s="308">
        <f t="shared" si="0"/>
        <v>17500</v>
      </c>
    </row>
    <row r="61" spans="1:5" s="181" customFormat="1" ht="12" customHeight="1">
      <c r="A61" s="12" t="s">
        <v>132</v>
      </c>
      <c r="B61" s="183" t="s">
        <v>204</v>
      </c>
      <c r="C61" s="172"/>
      <c r="D61" s="172"/>
      <c r="E61" s="308">
        <f t="shared" si="0"/>
        <v>0</v>
      </c>
    </row>
    <row r="62" spans="1:5" s="181" customFormat="1" ht="12" customHeight="1" thickBot="1">
      <c r="A62" s="14" t="s">
        <v>202</v>
      </c>
      <c r="B62" s="106" t="s">
        <v>205</v>
      </c>
      <c r="C62" s="172"/>
      <c r="D62" s="172"/>
      <c r="E62" s="308">
        <f t="shared" si="0"/>
        <v>0</v>
      </c>
    </row>
    <row r="63" spans="1:5" s="181" customFormat="1" ht="12" customHeight="1" thickBot="1">
      <c r="A63" s="238" t="s">
        <v>375</v>
      </c>
      <c r="B63" s="19" t="s">
        <v>206</v>
      </c>
      <c r="C63" s="174">
        <f>+C6+C13+C20+C27+C35+C47+C53+C58</f>
        <v>509767</v>
      </c>
      <c r="D63" s="174">
        <f>+D6+D13+D20+D27+D35+D47+D53+D58</f>
        <v>47733</v>
      </c>
      <c r="E63" s="211">
        <f>+E6+E13+E20+E27+E35+E47+E53+E58</f>
        <v>557500</v>
      </c>
    </row>
    <row r="64" spans="1:5" s="181" customFormat="1" ht="12" customHeight="1" thickBot="1">
      <c r="A64" s="225" t="s">
        <v>207</v>
      </c>
      <c r="B64" s="104" t="s">
        <v>208</v>
      </c>
      <c r="C64" s="168">
        <f>SUM(C65:C67)</f>
        <v>0</v>
      </c>
      <c r="D64" s="168">
        <f>SUM(D65:D67)</f>
        <v>0</v>
      </c>
      <c r="E64" s="103">
        <f>SUM(E65:E67)</f>
        <v>0</v>
      </c>
    </row>
    <row r="65" spans="1:5" s="181" customFormat="1" ht="12" customHeight="1">
      <c r="A65" s="13" t="s">
        <v>239</v>
      </c>
      <c r="B65" s="182" t="s">
        <v>209</v>
      </c>
      <c r="C65" s="172"/>
      <c r="D65" s="172"/>
      <c r="E65" s="308">
        <f t="shared" ref="E65:E86" si="1">C65+D65</f>
        <v>0</v>
      </c>
    </row>
    <row r="66" spans="1:5" s="181" customFormat="1" ht="12" customHeight="1">
      <c r="A66" s="12" t="s">
        <v>248</v>
      </c>
      <c r="B66" s="183" t="s">
        <v>210</v>
      </c>
      <c r="C66" s="172"/>
      <c r="D66" s="172"/>
      <c r="E66" s="308">
        <f t="shared" si="1"/>
        <v>0</v>
      </c>
    </row>
    <row r="67" spans="1:5" s="181" customFormat="1" ht="12" customHeight="1" thickBot="1">
      <c r="A67" s="14" t="s">
        <v>249</v>
      </c>
      <c r="B67" s="234" t="s">
        <v>360</v>
      </c>
      <c r="C67" s="172"/>
      <c r="D67" s="172"/>
      <c r="E67" s="308">
        <f t="shared" si="1"/>
        <v>0</v>
      </c>
    </row>
    <row r="68" spans="1:5" s="181" customFormat="1" ht="12" customHeight="1" thickBot="1">
      <c r="A68" s="225" t="s">
        <v>212</v>
      </c>
      <c r="B68" s="104" t="s">
        <v>213</v>
      </c>
      <c r="C68" s="168">
        <f>SUM(C69:C72)</f>
        <v>0</v>
      </c>
      <c r="D68" s="168">
        <f>SUM(D69:D72)</f>
        <v>0</v>
      </c>
      <c r="E68" s="103">
        <f>SUM(E69:E72)</f>
        <v>0</v>
      </c>
    </row>
    <row r="69" spans="1:5" s="181" customFormat="1" ht="12" customHeight="1">
      <c r="A69" s="13" t="s">
        <v>86</v>
      </c>
      <c r="B69" s="182" t="s">
        <v>214</v>
      </c>
      <c r="C69" s="172"/>
      <c r="D69" s="172"/>
      <c r="E69" s="308">
        <f t="shared" si="1"/>
        <v>0</v>
      </c>
    </row>
    <row r="70" spans="1:5" s="181" customFormat="1" ht="12" customHeight="1">
      <c r="A70" s="12" t="s">
        <v>87</v>
      </c>
      <c r="B70" s="183" t="s">
        <v>215</v>
      </c>
      <c r="C70" s="172"/>
      <c r="D70" s="172"/>
      <c r="E70" s="308">
        <f t="shared" si="1"/>
        <v>0</v>
      </c>
    </row>
    <row r="71" spans="1:5" s="181" customFormat="1" ht="12" customHeight="1">
      <c r="A71" s="12" t="s">
        <v>240</v>
      </c>
      <c r="B71" s="183" t="s">
        <v>216</v>
      </c>
      <c r="C71" s="172"/>
      <c r="D71" s="172"/>
      <c r="E71" s="308">
        <f t="shared" si="1"/>
        <v>0</v>
      </c>
    </row>
    <row r="72" spans="1:5" s="181" customFormat="1" ht="12" customHeight="1" thickBot="1">
      <c r="A72" s="14" t="s">
        <v>241</v>
      </c>
      <c r="B72" s="106" t="s">
        <v>217</v>
      </c>
      <c r="C72" s="172"/>
      <c r="D72" s="172"/>
      <c r="E72" s="308">
        <f t="shared" si="1"/>
        <v>0</v>
      </c>
    </row>
    <row r="73" spans="1:5" s="181" customFormat="1" ht="12" customHeight="1" thickBot="1">
      <c r="A73" s="225" t="s">
        <v>218</v>
      </c>
      <c r="B73" s="104" t="s">
        <v>219</v>
      </c>
      <c r="C73" s="168">
        <f>SUM(C74:C75)</f>
        <v>186406</v>
      </c>
      <c r="D73" s="168">
        <f>SUM(D74:D75)</f>
        <v>16638</v>
      </c>
      <c r="E73" s="103">
        <f>SUM(E74:E75)</f>
        <v>203044</v>
      </c>
    </row>
    <row r="74" spans="1:5" s="181" customFormat="1" ht="12" customHeight="1">
      <c r="A74" s="13" t="s">
        <v>242</v>
      </c>
      <c r="B74" s="182" t="s">
        <v>220</v>
      </c>
      <c r="C74" s="172">
        <v>186406</v>
      </c>
      <c r="D74" s="172">
        <v>16638</v>
      </c>
      <c r="E74" s="308">
        <f t="shared" si="1"/>
        <v>203044</v>
      </c>
    </row>
    <row r="75" spans="1:5" s="181" customFormat="1" ht="12" customHeight="1" thickBot="1">
      <c r="A75" s="14" t="s">
        <v>243</v>
      </c>
      <c r="B75" s="106" t="s">
        <v>221</v>
      </c>
      <c r="C75" s="172"/>
      <c r="D75" s="172"/>
      <c r="E75" s="308">
        <f t="shared" si="1"/>
        <v>0</v>
      </c>
    </row>
    <row r="76" spans="1:5" s="181" customFormat="1" ht="12" customHeight="1" thickBot="1">
      <c r="A76" s="225" t="s">
        <v>222</v>
      </c>
      <c r="B76" s="104" t="s">
        <v>223</v>
      </c>
      <c r="C76" s="168">
        <f>SUM(C77:C79)</f>
        <v>0</v>
      </c>
      <c r="D76" s="168">
        <f>SUM(D77:D79)</f>
        <v>0</v>
      </c>
      <c r="E76" s="103">
        <f>SUM(E77:E79)</f>
        <v>0</v>
      </c>
    </row>
    <row r="77" spans="1:5" s="181" customFormat="1" ht="12" customHeight="1">
      <c r="A77" s="13" t="s">
        <v>244</v>
      </c>
      <c r="B77" s="182" t="s">
        <v>224</v>
      </c>
      <c r="C77" s="172"/>
      <c r="D77" s="172"/>
      <c r="E77" s="308">
        <f t="shared" si="1"/>
        <v>0</v>
      </c>
    </row>
    <row r="78" spans="1:5" s="181" customFormat="1" ht="12" customHeight="1">
      <c r="A78" s="12" t="s">
        <v>245</v>
      </c>
      <c r="B78" s="183" t="s">
        <v>225</v>
      </c>
      <c r="C78" s="172"/>
      <c r="D78" s="172"/>
      <c r="E78" s="308">
        <f t="shared" si="1"/>
        <v>0</v>
      </c>
    </row>
    <row r="79" spans="1:5" s="181" customFormat="1" ht="12" customHeight="1" thickBot="1">
      <c r="A79" s="14" t="s">
        <v>246</v>
      </c>
      <c r="B79" s="106" t="s">
        <v>226</v>
      </c>
      <c r="C79" s="172"/>
      <c r="D79" s="172"/>
      <c r="E79" s="308">
        <f t="shared" si="1"/>
        <v>0</v>
      </c>
    </row>
    <row r="80" spans="1:5" s="181" customFormat="1" ht="12" customHeight="1" thickBot="1">
      <c r="A80" s="225" t="s">
        <v>227</v>
      </c>
      <c r="B80" s="104" t="s">
        <v>247</v>
      </c>
      <c r="C80" s="168">
        <f>SUM(C81:C84)</f>
        <v>0</v>
      </c>
      <c r="D80" s="168">
        <f>SUM(D81:D84)</f>
        <v>0</v>
      </c>
      <c r="E80" s="103">
        <f>SUM(E81:E84)</f>
        <v>0</v>
      </c>
    </row>
    <row r="81" spans="1:5" s="181" customFormat="1" ht="12" customHeight="1">
      <c r="A81" s="186" t="s">
        <v>228</v>
      </c>
      <c r="B81" s="182" t="s">
        <v>229</v>
      </c>
      <c r="C81" s="172"/>
      <c r="D81" s="172"/>
      <c r="E81" s="308">
        <f t="shared" si="1"/>
        <v>0</v>
      </c>
    </row>
    <row r="82" spans="1:5" s="181" customFormat="1" ht="12" customHeight="1">
      <c r="A82" s="187" t="s">
        <v>230</v>
      </c>
      <c r="B82" s="183" t="s">
        <v>231</v>
      </c>
      <c r="C82" s="172"/>
      <c r="D82" s="172"/>
      <c r="E82" s="308">
        <f t="shared" si="1"/>
        <v>0</v>
      </c>
    </row>
    <row r="83" spans="1:5" s="181" customFormat="1" ht="12" customHeight="1">
      <c r="A83" s="187" t="s">
        <v>232</v>
      </c>
      <c r="B83" s="183" t="s">
        <v>233</v>
      </c>
      <c r="C83" s="172"/>
      <c r="D83" s="172"/>
      <c r="E83" s="308">
        <f t="shared" si="1"/>
        <v>0</v>
      </c>
    </row>
    <row r="84" spans="1:5" s="181" customFormat="1" ht="12" customHeight="1" thickBot="1">
      <c r="A84" s="188" t="s">
        <v>234</v>
      </c>
      <c r="B84" s="106" t="s">
        <v>235</v>
      </c>
      <c r="C84" s="172"/>
      <c r="D84" s="172"/>
      <c r="E84" s="308">
        <f t="shared" si="1"/>
        <v>0</v>
      </c>
    </row>
    <row r="85" spans="1:5" s="181" customFormat="1" ht="12" customHeight="1" thickBot="1">
      <c r="A85" s="225" t="s">
        <v>236</v>
      </c>
      <c r="B85" s="104" t="s">
        <v>374</v>
      </c>
      <c r="C85" s="227"/>
      <c r="D85" s="227"/>
      <c r="E85" s="103">
        <f t="shared" si="1"/>
        <v>0</v>
      </c>
    </row>
    <row r="86" spans="1:5" s="181" customFormat="1" ht="13.5" customHeight="1" thickBot="1">
      <c r="A86" s="225" t="s">
        <v>238</v>
      </c>
      <c r="B86" s="104" t="s">
        <v>237</v>
      </c>
      <c r="C86" s="227"/>
      <c r="D86" s="227"/>
      <c r="E86" s="103">
        <f t="shared" si="1"/>
        <v>0</v>
      </c>
    </row>
    <row r="87" spans="1:5" s="181" customFormat="1" ht="15.75" customHeight="1" thickBot="1">
      <c r="A87" s="225" t="s">
        <v>250</v>
      </c>
      <c r="B87" s="189" t="s">
        <v>377</v>
      </c>
      <c r="C87" s="174">
        <f>+C64+C68+C73+C76+C80+C86+C85</f>
        <v>186406</v>
      </c>
      <c r="D87" s="174">
        <f>+D64+D68+D73+D76+D80+D86+D85</f>
        <v>16638</v>
      </c>
      <c r="E87" s="211">
        <f>+E64+E68+E73+E76+E80+E86+E85</f>
        <v>203044</v>
      </c>
    </row>
    <row r="88" spans="1:5" s="181" customFormat="1" ht="25.5" customHeight="1" thickBot="1">
      <c r="A88" s="226" t="s">
        <v>376</v>
      </c>
      <c r="B88" s="190" t="s">
        <v>378</v>
      </c>
      <c r="C88" s="174">
        <f>+C63+C87</f>
        <v>696173</v>
      </c>
      <c r="D88" s="174">
        <f>+D63+D87</f>
        <v>64371</v>
      </c>
      <c r="E88" s="211">
        <f>+E63+E87</f>
        <v>760544</v>
      </c>
    </row>
    <row r="89" spans="1:5" s="181" customFormat="1" ht="30.75" customHeight="1">
      <c r="A89" s="3"/>
      <c r="B89" s="4"/>
      <c r="C89" s="108"/>
    </row>
    <row r="90" spans="1:5" ht="16.5" customHeight="1">
      <c r="A90" s="344" t="s">
        <v>35</v>
      </c>
      <c r="B90" s="344"/>
      <c r="C90" s="344"/>
      <c r="D90" s="344"/>
      <c r="E90" s="344"/>
    </row>
    <row r="91" spans="1:5" s="191" customFormat="1" ht="16.5" customHeight="1" thickBot="1">
      <c r="A91" s="346" t="s">
        <v>89</v>
      </c>
      <c r="B91" s="346"/>
      <c r="C91" s="65"/>
      <c r="E91" s="65" t="s">
        <v>131</v>
      </c>
    </row>
    <row r="92" spans="1:5">
      <c r="A92" s="347" t="s">
        <v>53</v>
      </c>
      <c r="B92" s="349" t="s">
        <v>421</v>
      </c>
      <c r="C92" s="351" t="str">
        <f>+CONCATENATE(LEFT(ÖSSZEFÜGGÉSEK!A6,4),". évi")</f>
        <v>2016. évi</v>
      </c>
      <c r="D92" s="352"/>
      <c r="E92" s="353"/>
    </row>
    <row r="93" spans="1:5" ht="36.75" thickBot="1">
      <c r="A93" s="348"/>
      <c r="B93" s="350"/>
      <c r="C93" s="254" t="s">
        <v>420</v>
      </c>
      <c r="D93" s="252" t="s">
        <v>527</v>
      </c>
      <c r="E93" s="253" t="str">
        <f>+CONCATENATE(LEFT(ÖSSZEFÜGGÉSEK!A6,4),". ….",CHAR(10),"Módosítás utáni")</f>
        <v>2016. ….
Módosítás utáni</v>
      </c>
    </row>
    <row r="94" spans="1:5" s="180" customFormat="1" ht="12" customHeight="1" thickBot="1">
      <c r="A94" s="25" t="s">
        <v>386</v>
      </c>
      <c r="B94" s="26" t="s">
        <v>387</v>
      </c>
      <c r="C94" s="26" t="s">
        <v>388</v>
      </c>
      <c r="D94" s="26" t="s">
        <v>390</v>
      </c>
      <c r="E94" s="341" t="s">
        <v>493</v>
      </c>
    </row>
    <row r="95" spans="1:5" ht="12" customHeight="1" thickBot="1">
      <c r="A95" s="20" t="s">
        <v>7</v>
      </c>
      <c r="B95" s="24" t="s">
        <v>336</v>
      </c>
      <c r="C95" s="167">
        <f>C96+C97+C98+C99+C100+C113</f>
        <v>632205</v>
      </c>
      <c r="D95" s="167">
        <f>D96+D97+D98+D99+D100+D113</f>
        <v>55996</v>
      </c>
      <c r="E95" s="241">
        <f>E96+E97+E98+E99+E100+E113</f>
        <v>688201</v>
      </c>
    </row>
    <row r="96" spans="1:5" ht="12" customHeight="1">
      <c r="A96" s="15" t="s">
        <v>65</v>
      </c>
      <c r="B96" s="8" t="s">
        <v>36</v>
      </c>
      <c r="C96" s="245">
        <v>256746</v>
      </c>
      <c r="D96" s="245">
        <v>10309</v>
      </c>
      <c r="E96" s="311">
        <f t="shared" ref="E96:E129" si="2">C96+D96</f>
        <v>267055</v>
      </c>
    </row>
    <row r="97" spans="1:5" ht="12" customHeight="1">
      <c r="A97" s="12" t="s">
        <v>66</v>
      </c>
      <c r="B97" s="6" t="s">
        <v>110</v>
      </c>
      <c r="C97" s="169">
        <v>63054</v>
      </c>
      <c r="D97" s="169">
        <v>2783</v>
      </c>
      <c r="E97" s="306">
        <f t="shared" si="2"/>
        <v>65837</v>
      </c>
    </row>
    <row r="98" spans="1:5" ht="12" customHeight="1">
      <c r="A98" s="12" t="s">
        <v>67</v>
      </c>
      <c r="B98" s="6" t="s">
        <v>84</v>
      </c>
      <c r="C98" s="171">
        <v>231586</v>
      </c>
      <c r="D98" s="171">
        <v>5054</v>
      </c>
      <c r="E98" s="307">
        <f t="shared" si="2"/>
        <v>236640</v>
      </c>
    </row>
    <row r="99" spans="1:5" ht="12" customHeight="1">
      <c r="A99" s="12" t="s">
        <v>68</v>
      </c>
      <c r="B99" s="9" t="s">
        <v>111</v>
      </c>
      <c r="C99" s="171">
        <v>21450</v>
      </c>
      <c r="D99" s="171"/>
      <c r="E99" s="307">
        <f t="shared" si="2"/>
        <v>21450</v>
      </c>
    </row>
    <row r="100" spans="1:5" ht="12" customHeight="1">
      <c r="A100" s="12" t="s">
        <v>76</v>
      </c>
      <c r="B100" s="17" t="s">
        <v>112</v>
      </c>
      <c r="C100" s="171">
        <v>20540</v>
      </c>
      <c r="D100" s="171">
        <v>18952</v>
      </c>
      <c r="E100" s="307">
        <f t="shared" si="2"/>
        <v>39492</v>
      </c>
    </row>
    <row r="101" spans="1:5" ht="12" customHeight="1">
      <c r="A101" s="12" t="s">
        <v>69</v>
      </c>
      <c r="B101" s="6" t="s">
        <v>341</v>
      </c>
      <c r="C101" s="171"/>
      <c r="D101" s="171"/>
      <c r="E101" s="307">
        <f t="shared" si="2"/>
        <v>0</v>
      </c>
    </row>
    <row r="102" spans="1:5" ht="12" customHeight="1">
      <c r="A102" s="12" t="s">
        <v>70</v>
      </c>
      <c r="B102" s="69" t="s">
        <v>340</v>
      </c>
      <c r="C102" s="171"/>
      <c r="D102" s="171"/>
      <c r="E102" s="307">
        <f t="shared" si="2"/>
        <v>0</v>
      </c>
    </row>
    <row r="103" spans="1:5" ht="12" customHeight="1">
      <c r="A103" s="12" t="s">
        <v>77</v>
      </c>
      <c r="B103" s="69" t="s">
        <v>339</v>
      </c>
      <c r="C103" s="171"/>
      <c r="D103" s="171"/>
      <c r="E103" s="307">
        <f t="shared" si="2"/>
        <v>0</v>
      </c>
    </row>
    <row r="104" spans="1:5" ht="12" customHeight="1">
      <c r="A104" s="12" t="s">
        <v>78</v>
      </c>
      <c r="B104" s="67" t="s">
        <v>253</v>
      </c>
      <c r="C104" s="171"/>
      <c r="D104" s="171"/>
      <c r="E104" s="307">
        <f t="shared" si="2"/>
        <v>0</v>
      </c>
    </row>
    <row r="105" spans="1:5" ht="12" customHeight="1">
      <c r="A105" s="12" t="s">
        <v>79</v>
      </c>
      <c r="B105" s="68" t="s">
        <v>254</v>
      </c>
      <c r="C105" s="171"/>
      <c r="D105" s="171"/>
      <c r="E105" s="307">
        <f t="shared" si="2"/>
        <v>0</v>
      </c>
    </row>
    <row r="106" spans="1:5" ht="12" customHeight="1">
      <c r="A106" s="12" t="s">
        <v>80</v>
      </c>
      <c r="B106" s="68" t="s">
        <v>255</v>
      </c>
      <c r="C106" s="171"/>
      <c r="D106" s="171"/>
      <c r="E106" s="307">
        <f t="shared" si="2"/>
        <v>0</v>
      </c>
    </row>
    <row r="107" spans="1:5" ht="12" customHeight="1">
      <c r="A107" s="12" t="s">
        <v>82</v>
      </c>
      <c r="B107" s="67" t="s">
        <v>256</v>
      </c>
      <c r="C107" s="171"/>
      <c r="D107" s="171"/>
      <c r="E107" s="307">
        <f t="shared" si="2"/>
        <v>0</v>
      </c>
    </row>
    <row r="108" spans="1:5" ht="12" customHeight="1">
      <c r="A108" s="12" t="s">
        <v>113</v>
      </c>
      <c r="B108" s="67" t="s">
        <v>257</v>
      </c>
      <c r="C108" s="171"/>
      <c r="D108" s="171"/>
      <c r="E108" s="307">
        <f t="shared" si="2"/>
        <v>0</v>
      </c>
    </row>
    <row r="109" spans="1:5" ht="12" customHeight="1">
      <c r="A109" s="12" t="s">
        <v>251</v>
      </c>
      <c r="B109" s="68" t="s">
        <v>258</v>
      </c>
      <c r="C109" s="171"/>
      <c r="D109" s="171"/>
      <c r="E109" s="307">
        <f t="shared" si="2"/>
        <v>0</v>
      </c>
    </row>
    <row r="110" spans="1:5" ht="12" customHeight="1">
      <c r="A110" s="11" t="s">
        <v>252</v>
      </c>
      <c r="B110" s="69" t="s">
        <v>259</v>
      </c>
      <c r="C110" s="171"/>
      <c r="D110" s="171"/>
      <c r="E110" s="307">
        <f t="shared" si="2"/>
        <v>0</v>
      </c>
    </row>
    <row r="111" spans="1:5" ht="12" customHeight="1">
      <c r="A111" s="12" t="s">
        <v>337</v>
      </c>
      <c r="B111" s="69" t="s">
        <v>260</v>
      </c>
      <c r="C111" s="171"/>
      <c r="D111" s="171"/>
      <c r="E111" s="307">
        <f t="shared" si="2"/>
        <v>0</v>
      </c>
    </row>
    <row r="112" spans="1:5" ht="12" customHeight="1">
      <c r="A112" s="14" t="s">
        <v>338</v>
      </c>
      <c r="B112" s="69" t="s">
        <v>261</v>
      </c>
      <c r="C112" s="171">
        <v>20540</v>
      </c>
      <c r="D112" s="171">
        <v>18952</v>
      </c>
      <c r="E112" s="307">
        <f t="shared" si="2"/>
        <v>39492</v>
      </c>
    </row>
    <row r="113" spans="1:5" ht="12" customHeight="1">
      <c r="A113" s="12" t="s">
        <v>342</v>
      </c>
      <c r="B113" s="9" t="s">
        <v>37</v>
      </c>
      <c r="C113" s="169">
        <v>38829</v>
      </c>
      <c r="D113" s="169">
        <v>18898</v>
      </c>
      <c r="E113" s="306">
        <f t="shared" si="2"/>
        <v>57727</v>
      </c>
    </row>
    <row r="114" spans="1:5" ht="12" customHeight="1">
      <c r="A114" s="12" t="s">
        <v>343</v>
      </c>
      <c r="B114" s="6" t="s">
        <v>345</v>
      </c>
      <c r="C114" s="169">
        <v>38829</v>
      </c>
      <c r="D114" s="169">
        <v>18898</v>
      </c>
      <c r="E114" s="306">
        <f t="shared" si="2"/>
        <v>57727</v>
      </c>
    </row>
    <row r="115" spans="1:5" ht="12" customHeight="1" thickBot="1">
      <c r="A115" s="16" t="s">
        <v>344</v>
      </c>
      <c r="B115" s="237" t="s">
        <v>346</v>
      </c>
      <c r="C115" s="246"/>
      <c r="D115" s="246"/>
      <c r="E115" s="312">
        <f t="shared" si="2"/>
        <v>0</v>
      </c>
    </row>
    <row r="116" spans="1:5" ht="12" customHeight="1" thickBot="1">
      <c r="A116" s="235" t="s">
        <v>8</v>
      </c>
      <c r="B116" s="236" t="s">
        <v>262</v>
      </c>
      <c r="C116" s="247">
        <f>+C117+C119+C121</f>
        <v>63968</v>
      </c>
      <c r="D116" s="168">
        <f>+D117+D119+D121</f>
        <v>5708</v>
      </c>
      <c r="E116" s="242">
        <f>+E117+E119+E121</f>
        <v>69676</v>
      </c>
    </row>
    <row r="117" spans="1:5" ht="12" customHeight="1">
      <c r="A117" s="13" t="s">
        <v>71</v>
      </c>
      <c r="B117" s="6" t="s">
        <v>130</v>
      </c>
      <c r="C117" s="170">
        <v>48968</v>
      </c>
      <c r="D117" s="257">
        <v>5594</v>
      </c>
      <c r="E117" s="212">
        <f t="shared" si="2"/>
        <v>54562</v>
      </c>
    </row>
    <row r="118" spans="1:5" ht="12" customHeight="1">
      <c r="A118" s="13" t="s">
        <v>72</v>
      </c>
      <c r="B118" s="10" t="s">
        <v>266</v>
      </c>
      <c r="C118" s="170"/>
      <c r="D118" s="257"/>
      <c r="E118" s="212">
        <f t="shared" si="2"/>
        <v>0</v>
      </c>
    </row>
    <row r="119" spans="1:5" ht="12" customHeight="1">
      <c r="A119" s="13" t="s">
        <v>73</v>
      </c>
      <c r="B119" s="10" t="s">
        <v>114</v>
      </c>
      <c r="C119" s="169">
        <v>9000</v>
      </c>
      <c r="D119" s="258">
        <v>114</v>
      </c>
      <c r="E119" s="306">
        <f t="shared" si="2"/>
        <v>9114</v>
      </c>
    </row>
    <row r="120" spans="1:5" ht="12" customHeight="1">
      <c r="A120" s="13" t="s">
        <v>74</v>
      </c>
      <c r="B120" s="10" t="s">
        <v>267</v>
      </c>
      <c r="C120" s="169"/>
      <c r="D120" s="258"/>
      <c r="E120" s="306">
        <f t="shared" si="2"/>
        <v>0</v>
      </c>
    </row>
    <row r="121" spans="1:5" ht="12" customHeight="1">
      <c r="A121" s="13" t="s">
        <v>75</v>
      </c>
      <c r="B121" s="106" t="s">
        <v>133</v>
      </c>
      <c r="C121" s="169">
        <v>6000</v>
      </c>
      <c r="D121" s="258"/>
      <c r="E121" s="306">
        <f t="shared" si="2"/>
        <v>6000</v>
      </c>
    </row>
    <row r="122" spans="1:5" ht="12" customHeight="1">
      <c r="A122" s="13" t="s">
        <v>81</v>
      </c>
      <c r="B122" s="105" t="s">
        <v>329</v>
      </c>
      <c r="C122" s="169"/>
      <c r="D122" s="258"/>
      <c r="E122" s="306">
        <f t="shared" si="2"/>
        <v>0</v>
      </c>
    </row>
    <row r="123" spans="1:5" ht="12" customHeight="1">
      <c r="A123" s="13" t="s">
        <v>83</v>
      </c>
      <c r="B123" s="178" t="s">
        <v>272</v>
      </c>
      <c r="C123" s="169"/>
      <c r="D123" s="258"/>
      <c r="E123" s="306">
        <f t="shared" si="2"/>
        <v>0</v>
      </c>
    </row>
    <row r="124" spans="1:5" ht="22.5">
      <c r="A124" s="13" t="s">
        <v>115</v>
      </c>
      <c r="B124" s="68" t="s">
        <v>255</v>
      </c>
      <c r="C124" s="169"/>
      <c r="D124" s="258"/>
      <c r="E124" s="306">
        <f t="shared" si="2"/>
        <v>0</v>
      </c>
    </row>
    <row r="125" spans="1:5" ht="12" customHeight="1">
      <c r="A125" s="13" t="s">
        <v>116</v>
      </c>
      <c r="B125" s="68" t="s">
        <v>271</v>
      </c>
      <c r="C125" s="169"/>
      <c r="D125" s="258"/>
      <c r="E125" s="306">
        <f t="shared" si="2"/>
        <v>0</v>
      </c>
    </row>
    <row r="126" spans="1:5" ht="12" customHeight="1">
      <c r="A126" s="13" t="s">
        <v>117</v>
      </c>
      <c r="B126" s="68" t="s">
        <v>270</v>
      </c>
      <c r="C126" s="169"/>
      <c r="D126" s="258"/>
      <c r="E126" s="306">
        <f t="shared" si="2"/>
        <v>0</v>
      </c>
    </row>
    <row r="127" spans="1:5" ht="12" customHeight="1">
      <c r="A127" s="13" t="s">
        <v>263</v>
      </c>
      <c r="B127" s="68" t="s">
        <v>258</v>
      </c>
      <c r="C127" s="169">
        <v>6000</v>
      </c>
      <c r="D127" s="258"/>
      <c r="E127" s="306">
        <f t="shared" si="2"/>
        <v>6000</v>
      </c>
    </row>
    <row r="128" spans="1:5" ht="12" customHeight="1">
      <c r="A128" s="13" t="s">
        <v>264</v>
      </c>
      <c r="B128" s="68" t="s">
        <v>269</v>
      </c>
      <c r="C128" s="169"/>
      <c r="D128" s="258"/>
      <c r="E128" s="306">
        <f t="shared" si="2"/>
        <v>0</v>
      </c>
    </row>
    <row r="129" spans="1:5" ht="23.25" thickBot="1">
      <c r="A129" s="11" t="s">
        <v>265</v>
      </c>
      <c r="B129" s="68" t="s">
        <v>268</v>
      </c>
      <c r="C129" s="171"/>
      <c r="D129" s="259"/>
      <c r="E129" s="307">
        <f t="shared" si="2"/>
        <v>0</v>
      </c>
    </row>
    <row r="130" spans="1:5" ht="12" customHeight="1" thickBot="1">
      <c r="A130" s="18" t="s">
        <v>9</v>
      </c>
      <c r="B130" s="61" t="s">
        <v>347</v>
      </c>
      <c r="C130" s="168">
        <f>+C95+C116</f>
        <v>696173</v>
      </c>
      <c r="D130" s="256">
        <f>+D95+D116</f>
        <v>61704</v>
      </c>
      <c r="E130" s="103">
        <f>+E95+E116</f>
        <v>757877</v>
      </c>
    </row>
    <row r="131" spans="1:5" ht="12" customHeight="1" thickBot="1">
      <c r="A131" s="18" t="s">
        <v>10</v>
      </c>
      <c r="B131" s="61" t="s">
        <v>422</v>
      </c>
      <c r="C131" s="168">
        <f>+C132+C133+C134</f>
        <v>0</v>
      </c>
      <c r="D131" s="256">
        <f>+D132+D133+D134</f>
        <v>0</v>
      </c>
      <c r="E131" s="103">
        <f>+E132+E133+E134</f>
        <v>0</v>
      </c>
    </row>
    <row r="132" spans="1:5" ht="12" customHeight="1">
      <c r="A132" s="13" t="s">
        <v>167</v>
      </c>
      <c r="B132" s="10" t="s">
        <v>355</v>
      </c>
      <c r="C132" s="169"/>
      <c r="D132" s="258"/>
      <c r="E132" s="306">
        <f t="shared" ref="E132:E154" si="3">C132+D132</f>
        <v>0</v>
      </c>
    </row>
    <row r="133" spans="1:5" ht="12" customHeight="1">
      <c r="A133" s="13" t="s">
        <v>168</v>
      </c>
      <c r="B133" s="10" t="s">
        <v>356</v>
      </c>
      <c r="C133" s="169"/>
      <c r="D133" s="258"/>
      <c r="E133" s="306">
        <f t="shared" si="3"/>
        <v>0</v>
      </c>
    </row>
    <row r="134" spans="1:5" ht="12" customHeight="1" thickBot="1">
      <c r="A134" s="11" t="s">
        <v>169</v>
      </c>
      <c r="B134" s="10" t="s">
        <v>357</v>
      </c>
      <c r="C134" s="169"/>
      <c r="D134" s="258"/>
      <c r="E134" s="306">
        <f t="shared" si="3"/>
        <v>0</v>
      </c>
    </row>
    <row r="135" spans="1:5" ht="12" customHeight="1" thickBot="1">
      <c r="A135" s="18" t="s">
        <v>11</v>
      </c>
      <c r="B135" s="61" t="s">
        <v>349</v>
      </c>
      <c r="C135" s="168">
        <f>SUM(C136:C141)</f>
        <v>0</v>
      </c>
      <c r="D135" s="256">
        <f>SUM(D136:D141)</f>
        <v>0</v>
      </c>
      <c r="E135" s="103">
        <f>SUM(E136:E141)</f>
        <v>0</v>
      </c>
    </row>
    <row r="136" spans="1:5" ht="12" customHeight="1">
      <c r="A136" s="13" t="s">
        <v>58</v>
      </c>
      <c r="B136" s="7" t="s">
        <v>358</v>
      </c>
      <c r="C136" s="169"/>
      <c r="D136" s="258"/>
      <c r="E136" s="306">
        <f t="shared" si="3"/>
        <v>0</v>
      </c>
    </row>
    <row r="137" spans="1:5" ht="12" customHeight="1">
      <c r="A137" s="13" t="s">
        <v>59</v>
      </c>
      <c r="B137" s="7" t="s">
        <v>350</v>
      </c>
      <c r="C137" s="169"/>
      <c r="D137" s="258"/>
      <c r="E137" s="306">
        <f t="shared" si="3"/>
        <v>0</v>
      </c>
    </row>
    <row r="138" spans="1:5" ht="12" customHeight="1">
      <c r="A138" s="13" t="s">
        <v>60</v>
      </c>
      <c r="B138" s="7" t="s">
        <v>351</v>
      </c>
      <c r="C138" s="169"/>
      <c r="D138" s="258"/>
      <c r="E138" s="306">
        <f t="shared" si="3"/>
        <v>0</v>
      </c>
    </row>
    <row r="139" spans="1:5" ht="12" customHeight="1">
      <c r="A139" s="13" t="s">
        <v>102</v>
      </c>
      <c r="B139" s="7" t="s">
        <v>352</v>
      </c>
      <c r="C139" s="169"/>
      <c r="D139" s="258"/>
      <c r="E139" s="306">
        <f t="shared" si="3"/>
        <v>0</v>
      </c>
    </row>
    <row r="140" spans="1:5" ht="12" customHeight="1">
      <c r="A140" s="13" t="s">
        <v>103</v>
      </c>
      <c r="B140" s="7" t="s">
        <v>353</v>
      </c>
      <c r="C140" s="169"/>
      <c r="D140" s="258"/>
      <c r="E140" s="306">
        <f t="shared" si="3"/>
        <v>0</v>
      </c>
    </row>
    <row r="141" spans="1:5" ht="12" customHeight="1" thickBot="1">
      <c r="A141" s="11" t="s">
        <v>104</v>
      </c>
      <c r="B141" s="7" t="s">
        <v>354</v>
      </c>
      <c r="C141" s="169"/>
      <c r="D141" s="258"/>
      <c r="E141" s="306">
        <f t="shared" si="3"/>
        <v>0</v>
      </c>
    </row>
    <row r="142" spans="1:5" ht="12" customHeight="1" thickBot="1">
      <c r="A142" s="18" t="s">
        <v>12</v>
      </c>
      <c r="B142" s="61" t="s">
        <v>362</v>
      </c>
      <c r="C142" s="174">
        <f>+C143+C144+C145+C146</f>
        <v>0</v>
      </c>
      <c r="D142" s="260">
        <f>+D143+D144+D145+D146</f>
        <v>2667</v>
      </c>
      <c r="E142" s="211">
        <f>+E143+E144+E145+E146</f>
        <v>2667</v>
      </c>
    </row>
    <row r="143" spans="1:5" ht="12" customHeight="1">
      <c r="A143" s="13" t="s">
        <v>61</v>
      </c>
      <c r="B143" s="7" t="s">
        <v>273</v>
      </c>
      <c r="C143" s="169"/>
      <c r="D143" s="258"/>
      <c r="E143" s="306">
        <f t="shared" si="3"/>
        <v>0</v>
      </c>
    </row>
    <row r="144" spans="1:5" ht="12" customHeight="1">
      <c r="A144" s="13" t="s">
        <v>62</v>
      </c>
      <c r="B144" s="7" t="s">
        <v>274</v>
      </c>
      <c r="C144" s="169"/>
      <c r="D144" s="258">
        <v>2667</v>
      </c>
      <c r="E144" s="306">
        <f t="shared" si="3"/>
        <v>2667</v>
      </c>
    </row>
    <row r="145" spans="1:9" ht="12" customHeight="1">
      <c r="A145" s="13" t="s">
        <v>187</v>
      </c>
      <c r="B145" s="7" t="s">
        <v>363</v>
      </c>
      <c r="C145" s="169"/>
      <c r="D145" s="258"/>
      <c r="E145" s="306">
        <f t="shared" si="3"/>
        <v>0</v>
      </c>
    </row>
    <row r="146" spans="1:9" ht="12" customHeight="1" thickBot="1">
      <c r="A146" s="11" t="s">
        <v>188</v>
      </c>
      <c r="B146" s="5" t="s">
        <v>293</v>
      </c>
      <c r="C146" s="169"/>
      <c r="D146" s="258"/>
      <c r="E146" s="306">
        <f t="shared" si="3"/>
        <v>0</v>
      </c>
    </row>
    <row r="147" spans="1:9" ht="12" customHeight="1" thickBot="1">
      <c r="A147" s="18" t="s">
        <v>13</v>
      </c>
      <c r="B147" s="61" t="s">
        <v>364</v>
      </c>
      <c r="C147" s="248">
        <f>SUM(C148:C152)</f>
        <v>0</v>
      </c>
      <c r="D147" s="261">
        <f>SUM(D148:D152)</f>
        <v>0</v>
      </c>
      <c r="E147" s="243">
        <f>SUM(E148:E152)</f>
        <v>0</v>
      </c>
    </row>
    <row r="148" spans="1:9" ht="12" customHeight="1">
      <c r="A148" s="13" t="s">
        <v>63</v>
      </c>
      <c r="B148" s="7" t="s">
        <v>359</v>
      </c>
      <c r="C148" s="169"/>
      <c r="D148" s="258"/>
      <c r="E148" s="306">
        <f t="shared" si="3"/>
        <v>0</v>
      </c>
    </row>
    <row r="149" spans="1:9" ht="12" customHeight="1">
      <c r="A149" s="13" t="s">
        <v>64</v>
      </c>
      <c r="B149" s="7" t="s">
        <v>366</v>
      </c>
      <c r="C149" s="169"/>
      <c r="D149" s="258"/>
      <c r="E149" s="306">
        <f t="shared" si="3"/>
        <v>0</v>
      </c>
    </row>
    <row r="150" spans="1:9" ht="12" customHeight="1">
      <c r="A150" s="13" t="s">
        <v>199</v>
      </c>
      <c r="B150" s="7" t="s">
        <v>361</v>
      </c>
      <c r="C150" s="169"/>
      <c r="D150" s="258"/>
      <c r="E150" s="306">
        <f t="shared" si="3"/>
        <v>0</v>
      </c>
    </row>
    <row r="151" spans="1:9" ht="12" customHeight="1">
      <c r="A151" s="13" t="s">
        <v>200</v>
      </c>
      <c r="B151" s="7" t="s">
        <v>367</v>
      </c>
      <c r="C151" s="169"/>
      <c r="D151" s="258"/>
      <c r="E151" s="306">
        <f t="shared" si="3"/>
        <v>0</v>
      </c>
    </row>
    <row r="152" spans="1:9" ht="12" customHeight="1" thickBot="1">
      <c r="A152" s="13" t="s">
        <v>365</v>
      </c>
      <c r="B152" s="7" t="s">
        <v>368</v>
      </c>
      <c r="C152" s="169"/>
      <c r="D152" s="258"/>
      <c r="E152" s="307">
        <f t="shared" si="3"/>
        <v>0</v>
      </c>
    </row>
    <row r="153" spans="1:9" ht="12" customHeight="1" thickBot="1">
      <c r="A153" s="18" t="s">
        <v>14</v>
      </c>
      <c r="B153" s="61" t="s">
        <v>369</v>
      </c>
      <c r="C153" s="249"/>
      <c r="D153" s="262"/>
      <c r="E153" s="314">
        <f t="shared" si="3"/>
        <v>0</v>
      </c>
    </row>
    <row r="154" spans="1:9" ht="12" customHeight="1" thickBot="1">
      <c r="A154" s="18" t="s">
        <v>15</v>
      </c>
      <c r="B154" s="61" t="s">
        <v>370</v>
      </c>
      <c r="C154" s="249"/>
      <c r="D154" s="262"/>
      <c r="E154" s="212">
        <f t="shared" si="3"/>
        <v>0</v>
      </c>
    </row>
    <row r="155" spans="1:9" ht="15" customHeight="1" thickBot="1">
      <c r="A155" s="18" t="s">
        <v>16</v>
      </c>
      <c r="B155" s="61" t="s">
        <v>372</v>
      </c>
      <c r="C155" s="250">
        <f>+C131+C135+C142+C147+C153+C154</f>
        <v>0</v>
      </c>
      <c r="D155" s="263">
        <f>+D131+D135+D142+D147+D153+D154</f>
        <v>2667</v>
      </c>
      <c r="E155" s="244">
        <f>+E131+E135+E142+E147+E153+E154</f>
        <v>2667</v>
      </c>
      <c r="F155" s="192"/>
      <c r="G155" s="193"/>
      <c r="H155" s="193"/>
      <c r="I155" s="193"/>
    </row>
    <row r="156" spans="1:9" s="181" customFormat="1" ht="12.95" customHeight="1" thickBot="1">
      <c r="A156" s="107" t="s">
        <v>17</v>
      </c>
      <c r="B156" s="155" t="s">
        <v>371</v>
      </c>
      <c r="C156" s="250">
        <f>+C130+C155</f>
        <v>696173</v>
      </c>
      <c r="D156" s="263">
        <f>+D130+D155</f>
        <v>64371</v>
      </c>
      <c r="E156" s="244">
        <f>+E130+E155</f>
        <v>760544</v>
      </c>
    </row>
    <row r="157" spans="1:9" ht="7.5" customHeight="1"/>
    <row r="158" spans="1:9">
      <c r="A158" s="354" t="s">
        <v>275</v>
      </c>
      <c r="B158" s="354"/>
      <c r="C158" s="354"/>
      <c r="D158" s="354"/>
      <c r="E158" s="354"/>
    </row>
    <row r="159" spans="1:9" ht="15" customHeight="1" thickBot="1">
      <c r="A159" s="345" t="s">
        <v>90</v>
      </c>
      <c r="B159" s="345"/>
      <c r="C159" s="109"/>
      <c r="E159" s="109" t="s">
        <v>131</v>
      </c>
    </row>
    <row r="160" spans="1:9" ht="25.5" customHeight="1" thickBot="1">
      <c r="A160" s="18">
        <v>1</v>
      </c>
      <c r="B160" s="23" t="s">
        <v>373</v>
      </c>
      <c r="C160" s="255">
        <f>+C63-C130</f>
        <v>-186406</v>
      </c>
      <c r="D160" s="168">
        <f>+D63-D130</f>
        <v>-13971</v>
      </c>
      <c r="E160" s="103">
        <f>+E63-E130</f>
        <v>-200377</v>
      </c>
    </row>
    <row r="161" spans="1:5" ht="32.25" customHeight="1" thickBot="1">
      <c r="A161" s="18" t="s">
        <v>8</v>
      </c>
      <c r="B161" s="23" t="s">
        <v>379</v>
      </c>
      <c r="C161" s="168">
        <f>+C87-C155</f>
        <v>186406</v>
      </c>
      <c r="D161" s="168">
        <f>+D87-D155</f>
        <v>13971</v>
      </c>
      <c r="E161" s="103">
        <f>+E87-E155</f>
        <v>200377</v>
      </c>
    </row>
  </sheetData>
  <mergeCells count="12">
    <mergeCell ref="A1:E1"/>
    <mergeCell ref="A90:E90"/>
    <mergeCell ref="A2:B2"/>
    <mergeCell ref="A91:B91"/>
    <mergeCell ref="A159:B159"/>
    <mergeCell ref="A3:A4"/>
    <mergeCell ref="B3:B4"/>
    <mergeCell ref="C3:E3"/>
    <mergeCell ref="A92:A93"/>
    <mergeCell ref="B92:B93"/>
    <mergeCell ref="C92:E92"/>
    <mergeCell ref="A158:E158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CE,Félkövér"&amp;12Sajóbábony Város Önkormányzat2016. ÉVI KÖLTSÉGVETÉSÉNEK ÖSSZEVONT MÓDOSÍTOTT MÉRLEGE&amp;10&amp;R&amp;"Times New Roman CE,Félkövér dőlt"&amp;11 1.1. melléklet </oddHeader>
  </headerFooter>
  <rowBreaks count="2" manualBreakCount="2">
    <brk id="75" max="4" man="1"/>
    <brk id="89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45" zoomScaleNormal="145" workbookViewId="0">
      <selection activeCell="D5" sqref="D5"/>
    </sheetView>
  </sheetViews>
  <sheetFormatPr defaultRowHeight="12.75"/>
  <cols>
    <col min="1" max="1" width="13.83203125" style="98" customWidth="1"/>
    <col min="2" max="2" width="54.5" style="99" customWidth="1"/>
    <col min="3" max="5" width="15.83203125" style="99" customWidth="1"/>
    <col min="6" max="16384" width="9.33203125" style="99"/>
  </cols>
  <sheetData>
    <row r="1" spans="1:5" s="85" customFormat="1" ht="16.5" thickBot="1">
      <c r="A1" s="84"/>
      <c r="B1" s="86"/>
      <c r="C1" s="1"/>
      <c r="D1" s="1"/>
      <c r="E1" s="288" t="s">
        <v>489</v>
      </c>
    </row>
    <row r="2" spans="1:5" s="219" customFormat="1" ht="25.5" customHeight="1" thickBot="1">
      <c r="A2" s="77" t="s">
        <v>445</v>
      </c>
      <c r="B2" s="364" t="s">
        <v>519</v>
      </c>
      <c r="C2" s="365"/>
      <c r="D2" s="366"/>
      <c r="E2" s="300" t="s">
        <v>44</v>
      </c>
    </row>
    <row r="3" spans="1:5" s="219" customFormat="1" ht="24.75" thickBot="1">
      <c r="A3" s="77" t="s">
        <v>123</v>
      </c>
      <c r="B3" s="364" t="s">
        <v>320</v>
      </c>
      <c r="C3" s="365"/>
      <c r="D3" s="366"/>
      <c r="E3" s="300" t="s">
        <v>43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501</v>
      </c>
      <c r="C5" s="330" t="s">
        <v>420</v>
      </c>
      <c r="D5" s="330" t="s">
        <v>527</v>
      </c>
      <c r="E5" s="331" t="str">
        <f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386</v>
      </c>
      <c r="B6" s="79" t="s">
        <v>387</v>
      </c>
      <c r="C6" s="79" t="s">
        <v>388</v>
      </c>
      <c r="D6" s="292" t="s">
        <v>390</v>
      </c>
      <c r="E6" s="341" t="s">
        <v>493</v>
      </c>
    </row>
    <row r="7" spans="1:5" s="221" customFormat="1" ht="15.95" customHeight="1" thickBot="1">
      <c r="A7" s="360" t="s">
        <v>40</v>
      </c>
      <c r="B7" s="361"/>
      <c r="C7" s="361"/>
      <c r="D7" s="361"/>
      <c r="E7" s="362"/>
    </row>
    <row r="8" spans="1:5" s="154" customFormat="1" ht="12" customHeight="1" thickBot="1">
      <c r="A8" s="78" t="s">
        <v>7</v>
      </c>
      <c r="B8" s="90" t="s">
        <v>408</v>
      </c>
      <c r="C8" s="114">
        <f>SUM(C9:C19)</f>
        <v>0</v>
      </c>
      <c r="D8" s="114">
        <f>SUM(D9:D19)</f>
        <v>300</v>
      </c>
      <c r="E8" s="149">
        <f>SUM(E9:E19)</f>
        <v>300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267"/>
      <c r="E10" s="323">
        <f t="shared" ref="E10:E25" si="0">C10+D10</f>
        <v>0</v>
      </c>
    </row>
    <row r="11" spans="1:5" s="154" customFormat="1" ht="12" customHeight="1">
      <c r="A11" s="215" t="s">
        <v>67</v>
      </c>
      <c r="B11" s="6" t="s">
        <v>178</v>
      </c>
      <c r="C11" s="111"/>
      <c r="D11" s="267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267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267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302</v>
      </c>
      <c r="C14" s="111"/>
      <c r="D14" s="267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303</v>
      </c>
      <c r="C15" s="111"/>
      <c r="D15" s="267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304"/>
      <c r="E16" s="324">
        <f t="shared" si="0"/>
        <v>0</v>
      </c>
    </row>
    <row r="17" spans="1:5" s="222" customFormat="1" ht="12" customHeight="1">
      <c r="A17" s="215" t="s">
        <v>78</v>
      </c>
      <c r="B17" s="6" t="s">
        <v>184</v>
      </c>
      <c r="C17" s="111"/>
      <c r="D17" s="267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335</v>
      </c>
      <c r="C18" s="113"/>
      <c r="D18" s="268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268">
        <v>300</v>
      </c>
      <c r="E19" s="333">
        <f t="shared" si="0"/>
        <v>300</v>
      </c>
    </row>
    <row r="20" spans="1:5" s="154" customFormat="1" ht="12" customHeight="1" thickBot="1">
      <c r="A20" s="78" t="s">
        <v>8</v>
      </c>
      <c r="B20" s="90" t="s">
        <v>304</v>
      </c>
      <c r="C20" s="114">
        <f>SUM(C21:C23)</f>
        <v>0</v>
      </c>
      <c r="D20" s="269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267"/>
      <c r="E21" s="323">
        <f t="shared" si="0"/>
        <v>0</v>
      </c>
    </row>
    <row r="22" spans="1:5" s="222" customFormat="1" ht="12" customHeight="1">
      <c r="A22" s="215" t="s">
        <v>72</v>
      </c>
      <c r="B22" s="6" t="s">
        <v>305</v>
      </c>
      <c r="C22" s="111"/>
      <c r="D22" s="267"/>
      <c r="E22" s="323">
        <f t="shared" si="0"/>
        <v>0</v>
      </c>
    </row>
    <row r="23" spans="1:5" s="222" customFormat="1" ht="12" customHeight="1">
      <c r="A23" s="215" t="s">
        <v>73</v>
      </c>
      <c r="B23" s="6" t="s">
        <v>306</v>
      </c>
      <c r="C23" s="111"/>
      <c r="D23" s="267"/>
      <c r="E23" s="323">
        <f t="shared" si="0"/>
        <v>0</v>
      </c>
    </row>
    <row r="24" spans="1:5" s="222" customFormat="1" ht="12" customHeight="1" thickBot="1">
      <c r="A24" s="215" t="s">
        <v>74</v>
      </c>
      <c r="B24" s="6" t="s">
        <v>413</v>
      </c>
      <c r="C24" s="111"/>
      <c r="D24" s="267"/>
      <c r="E24" s="323">
        <f t="shared" si="0"/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3"/>
      <c r="E25" s="149">
        <f t="shared" si="0"/>
        <v>0</v>
      </c>
    </row>
    <row r="26" spans="1:5" s="222" customFormat="1" ht="12" customHeight="1" thickBot="1">
      <c r="A26" s="80" t="s">
        <v>10</v>
      </c>
      <c r="B26" s="61" t="s">
        <v>307</v>
      </c>
      <c r="C26" s="114">
        <f>+C27+C28</f>
        <v>0</v>
      </c>
      <c r="D26" s="269">
        <f>+D27+D28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305</v>
      </c>
      <c r="C27" s="276"/>
      <c r="D27" s="63"/>
      <c r="E27" s="325">
        <f>C27+D27</f>
        <v>0</v>
      </c>
    </row>
    <row r="28" spans="1:5" s="222" customFormat="1" ht="12" customHeight="1">
      <c r="A28" s="216" t="s">
        <v>168</v>
      </c>
      <c r="B28" s="218" t="s">
        <v>308</v>
      </c>
      <c r="C28" s="115"/>
      <c r="D28" s="270"/>
      <c r="E28" s="323">
        <f>C28+D28</f>
        <v>0</v>
      </c>
    </row>
    <row r="29" spans="1:5" s="222" customFormat="1" ht="12" customHeight="1" thickBot="1">
      <c r="A29" s="215" t="s">
        <v>169</v>
      </c>
      <c r="B29" s="66" t="s">
        <v>414</v>
      </c>
      <c r="C29" s="52"/>
      <c r="D29" s="305"/>
      <c r="E29" s="333">
        <f>C29+D29</f>
        <v>0</v>
      </c>
    </row>
    <row r="30" spans="1:5" s="222" customFormat="1" ht="12" customHeight="1" thickBot="1">
      <c r="A30" s="80" t="s">
        <v>11</v>
      </c>
      <c r="B30" s="61" t="s">
        <v>309</v>
      </c>
      <c r="C30" s="114">
        <f>+C31+C32+C33</f>
        <v>0</v>
      </c>
      <c r="D30" s="269">
        <f>+D31+D32+D33</f>
        <v>0</v>
      </c>
      <c r="E30" s="337">
        <f>C30+D30</f>
        <v>0</v>
      </c>
    </row>
    <row r="31" spans="1:5" s="222" customFormat="1" ht="12" customHeight="1">
      <c r="A31" s="216" t="s">
        <v>58</v>
      </c>
      <c r="B31" s="217" t="s">
        <v>190</v>
      </c>
      <c r="C31" s="276"/>
      <c r="D31" s="63"/>
      <c r="E31" s="338">
        <f>+E32+E33+E34</f>
        <v>0</v>
      </c>
    </row>
    <row r="32" spans="1:5" s="222" customFormat="1" ht="12" customHeight="1">
      <c r="A32" s="216" t="s">
        <v>59</v>
      </c>
      <c r="B32" s="218" t="s">
        <v>191</v>
      </c>
      <c r="C32" s="115"/>
      <c r="D32" s="270"/>
      <c r="E32" s="325">
        <f>C32+D32</f>
        <v>0</v>
      </c>
    </row>
    <row r="33" spans="1:5" s="222" customFormat="1" ht="12" customHeight="1" thickBot="1">
      <c r="A33" s="215" t="s">
        <v>60</v>
      </c>
      <c r="B33" s="66" t="s">
        <v>192</v>
      </c>
      <c r="C33" s="52"/>
      <c r="D33" s="305"/>
      <c r="E33" s="320">
        <f>C33+D33</f>
        <v>0</v>
      </c>
    </row>
    <row r="34" spans="1:5" s="154" customFormat="1" ht="12" customHeight="1" thickBot="1">
      <c r="A34" s="80" t="s">
        <v>12</v>
      </c>
      <c r="B34" s="61" t="s">
        <v>278</v>
      </c>
      <c r="C34" s="301"/>
      <c r="D34" s="303"/>
      <c r="E34" s="339">
        <f>C34+D34</f>
        <v>0</v>
      </c>
    </row>
    <row r="35" spans="1:5" s="154" customFormat="1" ht="12" customHeight="1" thickBot="1">
      <c r="A35" s="80" t="s">
        <v>13</v>
      </c>
      <c r="B35" s="61" t="s">
        <v>310</v>
      </c>
      <c r="C35" s="301"/>
      <c r="D35" s="303"/>
      <c r="E35" s="149">
        <f>C35+D35</f>
        <v>0</v>
      </c>
    </row>
    <row r="36" spans="1:5" s="154" customFormat="1" ht="12" customHeight="1" thickBot="1">
      <c r="A36" s="78" t="s">
        <v>14</v>
      </c>
      <c r="B36" s="61" t="s">
        <v>415</v>
      </c>
      <c r="C36" s="114">
        <f>+C8+C20+C25+C26+C30+C34+C35</f>
        <v>0</v>
      </c>
      <c r="D36" s="269">
        <f>+D8+D20+D25+D26+D30+D34+D35</f>
        <v>300</v>
      </c>
      <c r="E36" s="149">
        <f>C36+D36</f>
        <v>300</v>
      </c>
    </row>
    <row r="37" spans="1:5" s="154" customFormat="1" ht="12" customHeight="1" thickBot="1">
      <c r="A37" s="91" t="s">
        <v>15</v>
      </c>
      <c r="B37" s="61" t="s">
        <v>312</v>
      </c>
      <c r="C37" s="114">
        <f>+C38+C39+C40</f>
        <v>88275</v>
      </c>
      <c r="D37" s="269">
        <f>+D38+D39+D40</f>
        <v>0</v>
      </c>
      <c r="E37" s="149">
        <f>+E8+E20+E25+E26+E31+E35+E36</f>
        <v>600</v>
      </c>
    </row>
    <row r="38" spans="1:5" s="154" customFormat="1" ht="12" customHeight="1">
      <c r="A38" s="216" t="s">
        <v>313</v>
      </c>
      <c r="B38" s="217" t="s">
        <v>140</v>
      </c>
      <c r="C38" s="276"/>
      <c r="D38" s="63"/>
      <c r="E38" s="338">
        <f>+E39+E40+E41</f>
        <v>176850</v>
      </c>
    </row>
    <row r="39" spans="1:5" s="154" customFormat="1" ht="12" customHeight="1">
      <c r="A39" s="216" t="s">
        <v>314</v>
      </c>
      <c r="B39" s="218" t="s">
        <v>2</v>
      </c>
      <c r="C39" s="115"/>
      <c r="D39" s="270"/>
      <c r="E39" s="325">
        <f>C39+D39</f>
        <v>0</v>
      </c>
    </row>
    <row r="40" spans="1:5" s="222" customFormat="1" ht="12" customHeight="1" thickBot="1">
      <c r="A40" s="215" t="s">
        <v>315</v>
      </c>
      <c r="B40" s="66" t="s">
        <v>316</v>
      </c>
      <c r="C40" s="52">
        <v>88275</v>
      </c>
      <c r="D40" s="305"/>
      <c r="E40" s="320">
        <f>C40+D40</f>
        <v>88275</v>
      </c>
    </row>
    <row r="41" spans="1:5" s="222" customFormat="1" ht="15" customHeight="1" thickBot="1">
      <c r="A41" s="91" t="s">
        <v>16</v>
      </c>
      <c r="B41" s="92" t="s">
        <v>317</v>
      </c>
      <c r="C41" s="302">
        <f>+C36+C37</f>
        <v>88275</v>
      </c>
      <c r="D41" s="299">
        <f>+D36+D37</f>
        <v>300</v>
      </c>
      <c r="E41" s="339">
        <f>C41+D41</f>
        <v>88575</v>
      </c>
    </row>
    <row r="42" spans="1:5" s="222" customFormat="1" ht="15" customHeight="1">
      <c r="A42" s="93"/>
      <c r="B42" s="94"/>
      <c r="C42" s="150"/>
    </row>
    <row r="43" spans="1:5" ht="13.5" thickBot="1">
      <c r="A43" s="95"/>
      <c r="B43" s="96"/>
      <c r="C43" s="151"/>
    </row>
    <row r="44" spans="1:5" s="221" customFormat="1" ht="16.5" customHeight="1" thickBot="1">
      <c r="A44" s="360" t="s">
        <v>41</v>
      </c>
      <c r="B44" s="361"/>
      <c r="C44" s="361"/>
      <c r="D44" s="361"/>
      <c r="E44" s="362"/>
    </row>
    <row r="45" spans="1:5" s="223" customFormat="1" ht="12" customHeight="1" thickBot="1">
      <c r="A45" s="80" t="s">
        <v>7</v>
      </c>
      <c r="B45" s="61" t="s">
        <v>318</v>
      </c>
      <c r="C45" s="114">
        <f>SUM(C46:C50)</f>
        <v>33386</v>
      </c>
      <c r="D45" s="269">
        <f>SUM(D46:D50)</f>
        <v>214</v>
      </c>
      <c r="E45" s="149">
        <f>SUM(E46:E50)</f>
        <v>33600</v>
      </c>
    </row>
    <row r="46" spans="1:5" ht="12" customHeight="1">
      <c r="A46" s="215" t="s">
        <v>65</v>
      </c>
      <c r="B46" s="7" t="s">
        <v>36</v>
      </c>
      <c r="C46" s="276">
        <v>6080</v>
      </c>
      <c r="D46" s="63">
        <v>169</v>
      </c>
      <c r="E46" s="325">
        <f>C46+D46</f>
        <v>6249</v>
      </c>
    </row>
    <row r="47" spans="1:5" ht="12" customHeight="1">
      <c r="A47" s="215" t="s">
        <v>66</v>
      </c>
      <c r="B47" s="6" t="s">
        <v>110</v>
      </c>
      <c r="C47" s="51">
        <v>16343</v>
      </c>
      <c r="D47" s="64">
        <v>45</v>
      </c>
      <c r="E47" s="321">
        <f>C47+D47</f>
        <v>16388</v>
      </c>
    </row>
    <row r="48" spans="1:5" ht="12" customHeight="1">
      <c r="A48" s="215" t="s">
        <v>67</v>
      </c>
      <c r="B48" s="6" t="s">
        <v>84</v>
      </c>
      <c r="C48" s="51">
        <v>10963</v>
      </c>
      <c r="D48" s="64"/>
      <c r="E48" s="321">
        <f>C48+D48</f>
        <v>10963</v>
      </c>
    </row>
    <row r="49" spans="1:5" ht="12" customHeight="1">
      <c r="A49" s="215" t="s">
        <v>68</v>
      </c>
      <c r="B49" s="6" t="s">
        <v>111</v>
      </c>
      <c r="C49" s="51"/>
      <c r="D49" s="64"/>
      <c r="E49" s="321">
        <f>C49+D49</f>
        <v>0</v>
      </c>
    </row>
    <row r="50" spans="1:5" ht="12" customHeight="1" thickBot="1">
      <c r="A50" s="215" t="s">
        <v>85</v>
      </c>
      <c r="B50" s="6" t="s">
        <v>112</v>
      </c>
      <c r="C50" s="51"/>
      <c r="D50" s="64"/>
      <c r="E50" s="321">
        <f>C50+D50</f>
        <v>0</v>
      </c>
    </row>
    <row r="51" spans="1:5" ht="12" customHeight="1" thickBot="1">
      <c r="A51" s="80" t="s">
        <v>8</v>
      </c>
      <c r="B51" s="61" t="s">
        <v>319</v>
      </c>
      <c r="C51" s="114">
        <f>SUM(C52:C54)</f>
        <v>889</v>
      </c>
      <c r="D51" s="269">
        <f>SUM(D52:D54)</f>
        <v>0</v>
      </c>
      <c r="E51" s="149">
        <f>SUM(E52:E54)</f>
        <v>889</v>
      </c>
    </row>
    <row r="52" spans="1:5" s="223" customFormat="1" ht="12" customHeight="1">
      <c r="A52" s="215" t="s">
        <v>71</v>
      </c>
      <c r="B52" s="7" t="s">
        <v>130</v>
      </c>
      <c r="C52" s="276">
        <v>889</v>
      </c>
      <c r="D52" s="63"/>
      <c r="E52" s="325">
        <f>C52+D52</f>
        <v>889</v>
      </c>
    </row>
    <row r="53" spans="1:5" ht="12" customHeight="1">
      <c r="A53" s="215" t="s">
        <v>72</v>
      </c>
      <c r="B53" s="6" t="s">
        <v>114</v>
      </c>
      <c r="C53" s="51"/>
      <c r="D53" s="64"/>
      <c r="E53" s="321">
        <f>C53+D53</f>
        <v>0</v>
      </c>
    </row>
    <row r="54" spans="1:5" ht="12" customHeight="1">
      <c r="A54" s="215" t="s">
        <v>73</v>
      </c>
      <c r="B54" s="6" t="s">
        <v>42</v>
      </c>
      <c r="C54" s="51"/>
      <c r="D54" s="64"/>
      <c r="E54" s="321">
        <f>C54+D54</f>
        <v>0</v>
      </c>
    </row>
    <row r="55" spans="1:5" ht="12" customHeight="1" thickBot="1">
      <c r="A55" s="215" t="s">
        <v>74</v>
      </c>
      <c r="B55" s="6" t="s">
        <v>412</v>
      </c>
      <c r="C55" s="51"/>
      <c r="D55" s="64"/>
      <c r="E55" s="321">
        <f>C55+D55</f>
        <v>0</v>
      </c>
    </row>
    <row r="56" spans="1:5" ht="15" customHeight="1" thickBot="1">
      <c r="A56" s="80" t="s">
        <v>9</v>
      </c>
      <c r="B56" s="61" t="s">
        <v>4</v>
      </c>
      <c r="C56" s="301"/>
      <c r="D56" s="303"/>
      <c r="E56" s="149">
        <f>C56+D56</f>
        <v>0</v>
      </c>
    </row>
    <row r="57" spans="1:5" ht="13.5" thickBot="1">
      <c r="A57" s="80" t="s">
        <v>10</v>
      </c>
      <c r="B57" s="97" t="s">
        <v>416</v>
      </c>
      <c r="C57" s="302">
        <f>+C45+C51+C56</f>
        <v>34275</v>
      </c>
      <c r="D57" s="299">
        <f>+D45+D51+D56</f>
        <v>214</v>
      </c>
      <c r="E57" s="152">
        <f>+E45+E51+E56</f>
        <v>34489</v>
      </c>
    </row>
    <row r="58" spans="1:5" ht="15" customHeight="1" thickBot="1">
      <c r="C58" s="153"/>
      <c r="E58" s="153"/>
    </row>
    <row r="59" spans="1:5" ht="14.25" customHeight="1" thickBot="1">
      <c r="A59" s="100" t="s">
        <v>407</v>
      </c>
      <c r="B59" s="101"/>
      <c r="C59" s="297">
        <v>18</v>
      </c>
      <c r="D59" s="297"/>
      <c r="E59" s="313">
        <f>C59+D59</f>
        <v>18</v>
      </c>
    </row>
    <row r="60" spans="1:5" ht="13.5" thickBot="1">
      <c r="A60" s="100" t="s">
        <v>125</v>
      </c>
      <c r="B60" s="101"/>
      <c r="C60" s="297"/>
      <c r="D60" s="297"/>
      <c r="E60" s="313">
        <f>C60+D60</f>
        <v>0</v>
      </c>
    </row>
  </sheetData>
  <sheetProtection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45" zoomScaleNormal="145" workbookViewId="0">
      <selection activeCell="A7" sqref="A7:E7"/>
    </sheetView>
  </sheetViews>
  <sheetFormatPr defaultRowHeight="12.75"/>
  <cols>
    <col min="1" max="1" width="13.83203125" style="98" customWidth="1"/>
    <col min="2" max="2" width="54.5" style="99" customWidth="1"/>
    <col min="3" max="5" width="15.83203125" style="99" customWidth="1"/>
    <col min="6" max="16384" width="9.33203125" style="99"/>
  </cols>
  <sheetData>
    <row r="1" spans="1:5" s="85" customFormat="1" ht="16.5" thickBot="1">
      <c r="A1" s="84"/>
      <c r="B1" s="86"/>
      <c r="C1" s="1"/>
      <c r="D1" s="1"/>
      <c r="E1" s="288" t="s">
        <v>490</v>
      </c>
    </row>
    <row r="2" spans="1:5" s="219" customFormat="1" ht="25.5" customHeight="1" thickBot="1">
      <c r="A2" s="77" t="s">
        <v>445</v>
      </c>
      <c r="B2" s="364" t="s">
        <v>126</v>
      </c>
      <c r="C2" s="365"/>
      <c r="D2" s="366"/>
      <c r="E2" s="300" t="s">
        <v>44</v>
      </c>
    </row>
    <row r="3" spans="1:5" s="219" customFormat="1" ht="24.75" thickBot="1">
      <c r="A3" s="77" t="s">
        <v>123</v>
      </c>
      <c r="B3" s="364" t="s">
        <v>321</v>
      </c>
      <c r="C3" s="365"/>
      <c r="D3" s="366"/>
      <c r="E3" s="300" t="s">
        <v>44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501</v>
      </c>
      <c r="C5" s="330" t="s">
        <v>420</v>
      </c>
      <c r="D5" s="330" t="s">
        <v>527</v>
      </c>
      <c r="E5" s="331" t="str">
        <f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386</v>
      </c>
      <c r="B6" s="79" t="s">
        <v>387</v>
      </c>
      <c r="C6" s="79" t="s">
        <v>388</v>
      </c>
      <c r="D6" s="292" t="s">
        <v>390</v>
      </c>
      <c r="E6" s="341" t="s">
        <v>493</v>
      </c>
    </row>
    <row r="7" spans="1:5" s="221" customFormat="1" ht="15.95" customHeight="1" thickBot="1">
      <c r="A7" s="360" t="s">
        <v>40</v>
      </c>
      <c r="B7" s="361"/>
      <c r="C7" s="361"/>
      <c r="D7" s="361"/>
      <c r="E7" s="362"/>
    </row>
    <row r="8" spans="1:5" s="154" customFormat="1" ht="12" customHeight="1" thickBot="1">
      <c r="A8" s="78" t="s">
        <v>7</v>
      </c>
      <c r="B8" s="90" t="s">
        <v>408</v>
      </c>
      <c r="C8" s="114">
        <f>SUM(C9:C19)</f>
        <v>0</v>
      </c>
      <c r="D8" s="114">
        <f>SUM(D9:D19)</f>
        <v>0</v>
      </c>
      <c r="E8" s="149">
        <f>SUM(E9:E19)</f>
        <v>0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267"/>
      <c r="E10" s="323">
        <f t="shared" ref="E10:E25" si="0">C10+D10</f>
        <v>0</v>
      </c>
    </row>
    <row r="11" spans="1:5" s="154" customFormat="1" ht="12" customHeight="1">
      <c r="A11" s="215" t="s">
        <v>67</v>
      </c>
      <c r="B11" s="6" t="s">
        <v>178</v>
      </c>
      <c r="C11" s="111"/>
      <c r="D11" s="267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267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267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302</v>
      </c>
      <c r="C14" s="111"/>
      <c r="D14" s="267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303</v>
      </c>
      <c r="C15" s="111"/>
      <c r="D15" s="267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304"/>
      <c r="E16" s="324">
        <f t="shared" si="0"/>
        <v>0</v>
      </c>
    </row>
    <row r="17" spans="1:5" s="222" customFormat="1" ht="12" customHeight="1">
      <c r="A17" s="215" t="s">
        <v>78</v>
      </c>
      <c r="B17" s="6" t="s">
        <v>184</v>
      </c>
      <c r="C17" s="111"/>
      <c r="D17" s="267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335</v>
      </c>
      <c r="C18" s="113"/>
      <c r="D18" s="268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268"/>
      <c r="E19" s="333">
        <f t="shared" si="0"/>
        <v>0</v>
      </c>
    </row>
    <row r="20" spans="1:5" s="154" customFormat="1" ht="12" customHeight="1" thickBot="1">
      <c r="A20" s="78" t="s">
        <v>8</v>
      </c>
      <c r="B20" s="90" t="s">
        <v>304</v>
      </c>
      <c r="C20" s="114">
        <f>SUM(C21:C23)</f>
        <v>0</v>
      </c>
      <c r="D20" s="269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267"/>
      <c r="E21" s="323">
        <f t="shared" si="0"/>
        <v>0</v>
      </c>
    </row>
    <row r="22" spans="1:5" s="222" customFormat="1" ht="12" customHeight="1">
      <c r="A22" s="215" t="s">
        <v>72</v>
      </c>
      <c r="B22" s="6" t="s">
        <v>305</v>
      </c>
      <c r="C22" s="111"/>
      <c r="D22" s="267"/>
      <c r="E22" s="323">
        <f t="shared" si="0"/>
        <v>0</v>
      </c>
    </row>
    <row r="23" spans="1:5" s="222" customFormat="1" ht="12" customHeight="1">
      <c r="A23" s="215" t="s">
        <v>73</v>
      </c>
      <c r="B23" s="6" t="s">
        <v>306</v>
      </c>
      <c r="C23" s="111"/>
      <c r="D23" s="267"/>
      <c r="E23" s="323">
        <f t="shared" si="0"/>
        <v>0</v>
      </c>
    </row>
    <row r="24" spans="1:5" s="222" customFormat="1" ht="12" customHeight="1" thickBot="1">
      <c r="A24" s="215" t="s">
        <v>74</v>
      </c>
      <c r="B24" s="6" t="s">
        <v>413</v>
      </c>
      <c r="C24" s="111"/>
      <c r="D24" s="267"/>
      <c r="E24" s="323">
        <f t="shared" si="0"/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3"/>
      <c r="E25" s="149">
        <f t="shared" si="0"/>
        <v>0</v>
      </c>
    </row>
    <row r="26" spans="1:5" s="222" customFormat="1" ht="12" customHeight="1" thickBot="1">
      <c r="A26" s="80" t="s">
        <v>10</v>
      </c>
      <c r="B26" s="61" t="s">
        <v>307</v>
      </c>
      <c r="C26" s="114">
        <f>+C27+C28</f>
        <v>0</v>
      </c>
      <c r="D26" s="269">
        <f>+D27+D28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305</v>
      </c>
      <c r="C27" s="276"/>
      <c r="D27" s="63"/>
      <c r="E27" s="325">
        <f>C27+D27</f>
        <v>0</v>
      </c>
    </row>
    <row r="28" spans="1:5" s="222" customFormat="1" ht="12" customHeight="1">
      <c r="A28" s="216" t="s">
        <v>168</v>
      </c>
      <c r="B28" s="218" t="s">
        <v>308</v>
      </c>
      <c r="C28" s="115"/>
      <c r="D28" s="270"/>
      <c r="E28" s="323">
        <f>C28+D28</f>
        <v>0</v>
      </c>
    </row>
    <row r="29" spans="1:5" s="222" customFormat="1" ht="12" customHeight="1" thickBot="1">
      <c r="A29" s="215" t="s">
        <v>169</v>
      </c>
      <c r="B29" s="66" t="s">
        <v>414</v>
      </c>
      <c r="C29" s="52"/>
      <c r="D29" s="305"/>
      <c r="E29" s="333">
        <f>C29+D29</f>
        <v>0</v>
      </c>
    </row>
    <row r="30" spans="1:5" s="222" customFormat="1" ht="12" customHeight="1" thickBot="1">
      <c r="A30" s="80" t="s">
        <v>11</v>
      </c>
      <c r="B30" s="61" t="s">
        <v>309</v>
      </c>
      <c r="C30" s="114">
        <f>+C31+C32+C33</f>
        <v>0</v>
      </c>
      <c r="D30" s="269">
        <f>+D31+D32+D33</f>
        <v>0</v>
      </c>
      <c r="E30" s="337">
        <f>C30+D30</f>
        <v>0</v>
      </c>
    </row>
    <row r="31" spans="1:5" s="222" customFormat="1" ht="12" customHeight="1">
      <c r="A31" s="216" t="s">
        <v>58</v>
      </c>
      <c r="B31" s="217" t="s">
        <v>190</v>
      </c>
      <c r="C31" s="276"/>
      <c r="D31" s="63"/>
      <c r="E31" s="338">
        <f>+E32+E33+E34</f>
        <v>0</v>
      </c>
    </row>
    <row r="32" spans="1:5" s="222" customFormat="1" ht="12" customHeight="1">
      <c r="A32" s="216" t="s">
        <v>59</v>
      </c>
      <c r="B32" s="218" t="s">
        <v>191</v>
      </c>
      <c r="C32" s="115"/>
      <c r="D32" s="270"/>
      <c r="E32" s="325">
        <f>C32+D32</f>
        <v>0</v>
      </c>
    </row>
    <row r="33" spans="1:5" s="222" customFormat="1" ht="12" customHeight="1" thickBot="1">
      <c r="A33" s="215" t="s">
        <v>60</v>
      </c>
      <c r="B33" s="66" t="s">
        <v>192</v>
      </c>
      <c r="C33" s="52"/>
      <c r="D33" s="305"/>
      <c r="E33" s="320">
        <f>C33+D33</f>
        <v>0</v>
      </c>
    </row>
    <row r="34" spans="1:5" s="154" customFormat="1" ht="12" customHeight="1" thickBot="1">
      <c r="A34" s="80" t="s">
        <v>12</v>
      </c>
      <c r="B34" s="61" t="s">
        <v>278</v>
      </c>
      <c r="C34" s="301"/>
      <c r="D34" s="303"/>
      <c r="E34" s="339">
        <f>C34+D34</f>
        <v>0</v>
      </c>
    </row>
    <row r="35" spans="1:5" s="154" customFormat="1" ht="12" customHeight="1" thickBot="1">
      <c r="A35" s="80" t="s">
        <v>13</v>
      </c>
      <c r="B35" s="61" t="s">
        <v>310</v>
      </c>
      <c r="C35" s="301"/>
      <c r="D35" s="303"/>
      <c r="E35" s="149">
        <f>C35+D35</f>
        <v>0</v>
      </c>
    </row>
    <row r="36" spans="1:5" s="154" customFormat="1" ht="12" customHeight="1" thickBot="1">
      <c r="A36" s="78" t="s">
        <v>14</v>
      </c>
      <c r="B36" s="61" t="s">
        <v>415</v>
      </c>
      <c r="C36" s="114">
        <f>+C8+C20+C25+C26+C30+C34+C35</f>
        <v>0</v>
      </c>
      <c r="D36" s="269">
        <f>+D8+D20+D25+D26+D30+D34+D35</f>
        <v>0</v>
      </c>
      <c r="E36" s="149">
        <f>C36+D36</f>
        <v>0</v>
      </c>
    </row>
    <row r="37" spans="1:5" s="154" customFormat="1" ht="12" customHeight="1" thickBot="1">
      <c r="A37" s="91" t="s">
        <v>15</v>
      </c>
      <c r="B37" s="61" t="s">
        <v>312</v>
      </c>
      <c r="C37" s="114">
        <f>+C38+C39+C40</f>
        <v>0</v>
      </c>
      <c r="D37" s="269">
        <f>+D38+D39+D40</f>
        <v>0</v>
      </c>
      <c r="E37" s="149">
        <f>+E8+E20+E25+E26+E31+E35+E36</f>
        <v>0</v>
      </c>
    </row>
    <row r="38" spans="1:5" s="154" customFormat="1" ht="12" customHeight="1">
      <c r="A38" s="216" t="s">
        <v>313</v>
      </c>
      <c r="B38" s="217" t="s">
        <v>140</v>
      </c>
      <c r="C38" s="276"/>
      <c r="D38" s="63"/>
      <c r="E38" s="338">
        <f>+E39+E40+E41</f>
        <v>0</v>
      </c>
    </row>
    <row r="39" spans="1:5" s="154" customFormat="1" ht="12" customHeight="1">
      <c r="A39" s="216" t="s">
        <v>314</v>
      </c>
      <c r="B39" s="218" t="s">
        <v>2</v>
      </c>
      <c r="C39" s="115"/>
      <c r="D39" s="270"/>
      <c r="E39" s="325">
        <f>C39+D39</f>
        <v>0</v>
      </c>
    </row>
    <row r="40" spans="1:5" s="222" customFormat="1" ht="12" customHeight="1" thickBot="1">
      <c r="A40" s="215" t="s">
        <v>315</v>
      </c>
      <c r="B40" s="66" t="s">
        <v>316</v>
      </c>
      <c r="C40" s="52"/>
      <c r="D40" s="305"/>
      <c r="E40" s="320">
        <f>C40+D40</f>
        <v>0</v>
      </c>
    </row>
    <row r="41" spans="1:5" s="222" customFormat="1" ht="15" customHeight="1" thickBot="1">
      <c r="A41" s="91" t="s">
        <v>16</v>
      </c>
      <c r="B41" s="92" t="s">
        <v>317</v>
      </c>
      <c r="C41" s="302">
        <f>+C36+C37</f>
        <v>0</v>
      </c>
      <c r="D41" s="299">
        <f>+D36+D37</f>
        <v>0</v>
      </c>
      <c r="E41" s="339">
        <f>C41+D41</f>
        <v>0</v>
      </c>
    </row>
    <row r="42" spans="1:5" s="222" customFormat="1" ht="15" customHeight="1">
      <c r="A42" s="93"/>
      <c r="B42" s="94"/>
      <c r="C42" s="150"/>
    </row>
    <row r="43" spans="1:5" ht="13.5" thickBot="1">
      <c r="A43" s="95"/>
      <c r="B43" s="96"/>
      <c r="C43" s="151"/>
    </row>
    <row r="44" spans="1:5" s="221" customFormat="1" ht="16.5" customHeight="1" thickBot="1">
      <c r="A44" s="360" t="s">
        <v>41</v>
      </c>
      <c r="B44" s="361"/>
      <c r="C44" s="361"/>
      <c r="D44" s="361"/>
      <c r="E44" s="362"/>
    </row>
    <row r="45" spans="1:5" s="223" customFormat="1" ht="12" customHeight="1" thickBot="1">
      <c r="A45" s="80" t="s">
        <v>7</v>
      </c>
      <c r="B45" s="61" t="s">
        <v>318</v>
      </c>
      <c r="C45" s="114">
        <f>SUM(C46:C50)</f>
        <v>0</v>
      </c>
      <c r="D45" s="269">
        <f>SUM(D46:D50)</f>
        <v>0</v>
      </c>
      <c r="E45" s="149">
        <f>SUM(E46:E50)</f>
        <v>0</v>
      </c>
    </row>
    <row r="46" spans="1:5" ht="12" customHeight="1">
      <c r="A46" s="215" t="s">
        <v>65</v>
      </c>
      <c r="B46" s="7" t="s">
        <v>36</v>
      </c>
      <c r="C46" s="276"/>
      <c r="D46" s="63"/>
      <c r="E46" s="325">
        <f>C46+D46</f>
        <v>0</v>
      </c>
    </row>
    <row r="47" spans="1:5" ht="12" customHeight="1">
      <c r="A47" s="215" t="s">
        <v>66</v>
      </c>
      <c r="B47" s="6" t="s">
        <v>110</v>
      </c>
      <c r="C47" s="51"/>
      <c r="D47" s="64"/>
      <c r="E47" s="321">
        <f>C47+D47</f>
        <v>0</v>
      </c>
    </row>
    <row r="48" spans="1:5" ht="12" customHeight="1">
      <c r="A48" s="215" t="s">
        <v>67</v>
      </c>
      <c r="B48" s="6" t="s">
        <v>84</v>
      </c>
      <c r="C48" s="51"/>
      <c r="D48" s="64"/>
      <c r="E48" s="321">
        <f>C48+D48</f>
        <v>0</v>
      </c>
    </row>
    <row r="49" spans="1:5" ht="12" customHeight="1">
      <c r="A49" s="215" t="s">
        <v>68</v>
      </c>
      <c r="B49" s="6" t="s">
        <v>111</v>
      </c>
      <c r="C49" s="51"/>
      <c r="D49" s="64"/>
      <c r="E49" s="321">
        <f>C49+D49</f>
        <v>0</v>
      </c>
    </row>
    <row r="50" spans="1:5" ht="12" customHeight="1" thickBot="1">
      <c r="A50" s="215" t="s">
        <v>85</v>
      </c>
      <c r="B50" s="6" t="s">
        <v>112</v>
      </c>
      <c r="C50" s="51"/>
      <c r="D50" s="64"/>
      <c r="E50" s="321">
        <f>C50+D50</f>
        <v>0</v>
      </c>
    </row>
    <row r="51" spans="1:5" ht="12" customHeight="1" thickBot="1">
      <c r="A51" s="80" t="s">
        <v>8</v>
      </c>
      <c r="B51" s="61" t="s">
        <v>319</v>
      </c>
      <c r="C51" s="114">
        <f>SUM(C52:C54)</f>
        <v>0</v>
      </c>
      <c r="D51" s="269">
        <f>SUM(D52:D54)</f>
        <v>0</v>
      </c>
      <c r="E51" s="149">
        <f>SUM(E52:E54)</f>
        <v>0</v>
      </c>
    </row>
    <row r="52" spans="1:5" s="223" customFormat="1" ht="12" customHeight="1">
      <c r="A52" s="215" t="s">
        <v>71</v>
      </c>
      <c r="B52" s="7" t="s">
        <v>130</v>
      </c>
      <c r="C52" s="276"/>
      <c r="D52" s="63"/>
      <c r="E52" s="325">
        <f>C52+D52</f>
        <v>0</v>
      </c>
    </row>
    <row r="53" spans="1:5" ht="12" customHeight="1">
      <c r="A53" s="215" t="s">
        <v>72</v>
      </c>
      <c r="B53" s="6" t="s">
        <v>114</v>
      </c>
      <c r="C53" s="51"/>
      <c r="D53" s="64"/>
      <c r="E53" s="321">
        <f>C53+D53</f>
        <v>0</v>
      </c>
    </row>
    <row r="54" spans="1:5" ht="12" customHeight="1">
      <c r="A54" s="215" t="s">
        <v>73</v>
      </c>
      <c r="B54" s="6" t="s">
        <v>42</v>
      </c>
      <c r="C54" s="51"/>
      <c r="D54" s="64"/>
      <c r="E54" s="321">
        <f>C54+D54</f>
        <v>0</v>
      </c>
    </row>
    <row r="55" spans="1:5" ht="12" customHeight="1" thickBot="1">
      <c r="A55" s="215" t="s">
        <v>74</v>
      </c>
      <c r="B55" s="6" t="s">
        <v>412</v>
      </c>
      <c r="C55" s="51"/>
      <c r="D55" s="64"/>
      <c r="E55" s="321">
        <f>C55+D55</f>
        <v>0</v>
      </c>
    </row>
    <row r="56" spans="1:5" ht="15" customHeight="1" thickBot="1">
      <c r="A56" s="80" t="s">
        <v>9</v>
      </c>
      <c r="B56" s="61" t="s">
        <v>4</v>
      </c>
      <c r="C56" s="301"/>
      <c r="D56" s="303"/>
      <c r="E56" s="149">
        <f>C56+D56</f>
        <v>0</v>
      </c>
    </row>
    <row r="57" spans="1:5" ht="13.5" thickBot="1">
      <c r="A57" s="80" t="s">
        <v>10</v>
      </c>
      <c r="B57" s="97" t="s">
        <v>416</v>
      </c>
      <c r="C57" s="302">
        <f>+C45+C51+C56</f>
        <v>0</v>
      </c>
      <c r="D57" s="299">
        <f>+D45+D51+D56</f>
        <v>0</v>
      </c>
      <c r="E57" s="152">
        <f>+E45+E51+E56</f>
        <v>0</v>
      </c>
    </row>
    <row r="58" spans="1:5" ht="15" customHeight="1" thickBot="1">
      <c r="C58" s="153"/>
      <c r="E58" s="153"/>
    </row>
    <row r="59" spans="1:5" ht="14.25" customHeight="1" thickBot="1">
      <c r="A59" s="100" t="s">
        <v>407</v>
      </c>
      <c r="B59" s="101"/>
      <c r="C59" s="297"/>
      <c r="D59" s="297"/>
      <c r="E59" s="313">
        <f>C59+D59</f>
        <v>0</v>
      </c>
    </row>
    <row r="60" spans="1:5" ht="13.5" thickBot="1">
      <c r="A60" s="100" t="s">
        <v>125</v>
      </c>
      <c r="B60" s="101"/>
      <c r="C60" s="297"/>
      <c r="D60" s="297"/>
      <c r="E60" s="313">
        <f>C60+D60</f>
        <v>0</v>
      </c>
    </row>
  </sheetData>
  <sheetProtection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45" zoomScaleNormal="145" workbookViewId="0">
      <selection activeCell="D5" sqref="D5"/>
    </sheetView>
  </sheetViews>
  <sheetFormatPr defaultRowHeight="12.75"/>
  <cols>
    <col min="1" max="1" width="13.83203125" style="98" customWidth="1"/>
    <col min="2" max="2" width="54.5" style="99" customWidth="1"/>
    <col min="3" max="5" width="15.83203125" style="99" customWidth="1"/>
    <col min="6" max="16384" width="9.33203125" style="99"/>
  </cols>
  <sheetData>
    <row r="1" spans="1:5" s="85" customFormat="1" ht="16.5" thickBot="1">
      <c r="A1" s="84"/>
      <c r="B1" s="86"/>
      <c r="C1" s="1"/>
      <c r="D1" s="1"/>
      <c r="E1" s="288" t="s">
        <v>491</v>
      </c>
    </row>
    <row r="2" spans="1:5" s="219" customFormat="1" ht="25.5" customHeight="1" thickBot="1">
      <c r="A2" s="77" t="s">
        <v>445</v>
      </c>
      <c r="B2" s="364" t="s">
        <v>521</v>
      </c>
      <c r="C2" s="365"/>
      <c r="D2" s="366"/>
      <c r="E2" s="300" t="s">
        <v>44</v>
      </c>
    </row>
    <row r="3" spans="1:5" s="219" customFormat="1" ht="24.75" thickBot="1">
      <c r="A3" s="77" t="s">
        <v>123</v>
      </c>
      <c r="B3" s="364" t="s">
        <v>417</v>
      </c>
      <c r="C3" s="365"/>
      <c r="D3" s="366"/>
      <c r="E3" s="300" t="s">
        <v>330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501</v>
      </c>
      <c r="C5" s="330" t="s">
        <v>420</v>
      </c>
      <c r="D5" s="330" t="s">
        <v>527</v>
      </c>
      <c r="E5" s="331" t="str">
        <f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386</v>
      </c>
      <c r="B6" s="79" t="s">
        <v>387</v>
      </c>
      <c r="C6" s="79" t="s">
        <v>388</v>
      </c>
      <c r="D6" s="292" t="s">
        <v>390</v>
      </c>
      <c r="E6" s="341" t="s">
        <v>493</v>
      </c>
    </row>
    <row r="7" spans="1:5" s="221" customFormat="1" ht="15.95" customHeight="1" thickBot="1">
      <c r="A7" s="360" t="s">
        <v>40</v>
      </c>
      <c r="B7" s="361"/>
      <c r="C7" s="361"/>
      <c r="D7" s="361"/>
      <c r="E7" s="362"/>
    </row>
    <row r="8" spans="1:5" s="154" customFormat="1" ht="12" customHeight="1" thickBot="1">
      <c r="A8" s="78" t="s">
        <v>7</v>
      </c>
      <c r="B8" s="90" t="s">
        <v>408</v>
      </c>
      <c r="C8" s="114">
        <f>SUM(C9:C19)</f>
        <v>0</v>
      </c>
      <c r="D8" s="114">
        <f>SUM(D9:D19)</f>
        <v>0</v>
      </c>
      <c r="E8" s="149">
        <f>SUM(E9:E19)</f>
        <v>0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267"/>
      <c r="E10" s="323">
        <f t="shared" ref="E10:E25" si="0">C10+D10</f>
        <v>0</v>
      </c>
    </row>
    <row r="11" spans="1:5" s="154" customFormat="1" ht="12" customHeight="1">
      <c r="A11" s="215" t="s">
        <v>67</v>
      </c>
      <c r="B11" s="6" t="s">
        <v>178</v>
      </c>
      <c r="C11" s="111"/>
      <c r="D11" s="267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267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267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302</v>
      </c>
      <c r="C14" s="111"/>
      <c r="D14" s="267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303</v>
      </c>
      <c r="C15" s="111"/>
      <c r="D15" s="267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304"/>
      <c r="E16" s="324">
        <f t="shared" si="0"/>
        <v>0</v>
      </c>
    </row>
    <row r="17" spans="1:5" s="222" customFormat="1" ht="12" customHeight="1">
      <c r="A17" s="215" t="s">
        <v>78</v>
      </c>
      <c r="B17" s="6" t="s">
        <v>184</v>
      </c>
      <c r="C17" s="111"/>
      <c r="D17" s="267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335</v>
      </c>
      <c r="C18" s="113"/>
      <c r="D18" s="268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268"/>
      <c r="E19" s="333">
        <f t="shared" si="0"/>
        <v>0</v>
      </c>
    </row>
    <row r="20" spans="1:5" s="154" customFormat="1" ht="12" customHeight="1" thickBot="1">
      <c r="A20" s="78" t="s">
        <v>8</v>
      </c>
      <c r="B20" s="90" t="s">
        <v>304</v>
      </c>
      <c r="C20" s="114">
        <f>SUM(C21:C23)</f>
        <v>0</v>
      </c>
      <c r="D20" s="269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267"/>
      <c r="E21" s="323">
        <f t="shared" si="0"/>
        <v>0</v>
      </c>
    </row>
    <row r="22" spans="1:5" s="222" customFormat="1" ht="12" customHeight="1">
      <c r="A22" s="215" t="s">
        <v>72</v>
      </c>
      <c r="B22" s="6" t="s">
        <v>305</v>
      </c>
      <c r="C22" s="111"/>
      <c r="D22" s="267"/>
      <c r="E22" s="323">
        <f t="shared" si="0"/>
        <v>0</v>
      </c>
    </row>
    <row r="23" spans="1:5" s="222" customFormat="1" ht="12" customHeight="1">
      <c r="A23" s="215" t="s">
        <v>73</v>
      </c>
      <c r="B23" s="6" t="s">
        <v>306</v>
      </c>
      <c r="C23" s="111"/>
      <c r="D23" s="267"/>
      <c r="E23" s="323">
        <f t="shared" si="0"/>
        <v>0</v>
      </c>
    </row>
    <row r="24" spans="1:5" s="222" customFormat="1" ht="12" customHeight="1" thickBot="1">
      <c r="A24" s="215" t="s">
        <v>74</v>
      </c>
      <c r="B24" s="6" t="s">
        <v>413</v>
      </c>
      <c r="C24" s="111"/>
      <c r="D24" s="267"/>
      <c r="E24" s="323">
        <f t="shared" si="0"/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3"/>
      <c r="E25" s="149">
        <f t="shared" si="0"/>
        <v>0</v>
      </c>
    </row>
    <row r="26" spans="1:5" s="222" customFormat="1" ht="12" customHeight="1" thickBot="1">
      <c r="A26" s="80" t="s">
        <v>10</v>
      </c>
      <c r="B26" s="61" t="s">
        <v>307</v>
      </c>
      <c r="C26" s="114">
        <f>+C27+C28</f>
        <v>0</v>
      </c>
      <c r="D26" s="269">
        <f>+D27+D28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305</v>
      </c>
      <c r="C27" s="276"/>
      <c r="D27" s="63"/>
      <c r="E27" s="325">
        <f>C27+D27</f>
        <v>0</v>
      </c>
    </row>
    <row r="28" spans="1:5" s="222" customFormat="1" ht="12" customHeight="1">
      <c r="A28" s="216" t="s">
        <v>168</v>
      </c>
      <c r="B28" s="218" t="s">
        <v>308</v>
      </c>
      <c r="C28" s="115"/>
      <c r="D28" s="270"/>
      <c r="E28" s="323">
        <f>C28+D28</f>
        <v>0</v>
      </c>
    </row>
    <row r="29" spans="1:5" s="222" customFormat="1" ht="12" customHeight="1" thickBot="1">
      <c r="A29" s="215" t="s">
        <v>169</v>
      </c>
      <c r="B29" s="66" t="s">
        <v>414</v>
      </c>
      <c r="C29" s="52"/>
      <c r="D29" s="305"/>
      <c r="E29" s="333">
        <f>C29+D29</f>
        <v>0</v>
      </c>
    </row>
    <row r="30" spans="1:5" s="222" customFormat="1" ht="12" customHeight="1" thickBot="1">
      <c r="A30" s="80" t="s">
        <v>11</v>
      </c>
      <c r="B30" s="61" t="s">
        <v>309</v>
      </c>
      <c r="C30" s="114">
        <f>+C31+C32+C33</f>
        <v>0</v>
      </c>
      <c r="D30" s="269">
        <f>+D31+D32+D33</f>
        <v>0</v>
      </c>
      <c r="E30" s="337">
        <f>C30+D30</f>
        <v>0</v>
      </c>
    </row>
    <row r="31" spans="1:5" s="222" customFormat="1" ht="12" customHeight="1">
      <c r="A31" s="216" t="s">
        <v>58</v>
      </c>
      <c r="B31" s="217" t="s">
        <v>190</v>
      </c>
      <c r="C31" s="276"/>
      <c r="D31" s="63"/>
      <c r="E31" s="338">
        <f>+E32+E33+E34</f>
        <v>0</v>
      </c>
    </row>
    <row r="32" spans="1:5" s="222" customFormat="1" ht="12" customHeight="1">
      <c r="A32" s="216" t="s">
        <v>59</v>
      </c>
      <c r="B32" s="218" t="s">
        <v>191</v>
      </c>
      <c r="C32" s="115"/>
      <c r="D32" s="270"/>
      <c r="E32" s="325">
        <f>C32+D32</f>
        <v>0</v>
      </c>
    </row>
    <row r="33" spans="1:5" s="222" customFormat="1" ht="12" customHeight="1" thickBot="1">
      <c r="A33" s="215" t="s">
        <v>60</v>
      </c>
      <c r="B33" s="66" t="s">
        <v>192</v>
      </c>
      <c r="C33" s="52"/>
      <c r="D33" s="305"/>
      <c r="E33" s="320">
        <f>C33+D33</f>
        <v>0</v>
      </c>
    </row>
    <row r="34" spans="1:5" s="154" customFormat="1" ht="12" customHeight="1" thickBot="1">
      <c r="A34" s="80" t="s">
        <v>12</v>
      </c>
      <c r="B34" s="61" t="s">
        <v>278</v>
      </c>
      <c r="C34" s="301"/>
      <c r="D34" s="303"/>
      <c r="E34" s="339">
        <f>C34+D34</f>
        <v>0</v>
      </c>
    </row>
    <row r="35" spans="1:5" s="154" customFormat="1" ht="12" customHeight="1" thickBot="1">
      <c r="A35" s="80" t="s">
        <v>13</v>
      </c>
      <c r="B35" s="61" t="s">
        <v>310</v>
      </c>
      <c r="C35" s="301"/>
      <c r="D35" s="303"/>
      <c r="E35" s="149">
        <f>C35+D35</f>
        <v>0</v>
      </c>
    </row>
    <row r="36" spans="1:5" s="154" customFormat="1" ht="12" customHeight="1" thickBot="1">
      <c r="A36" s="78" t="s">
        <v>14</v>
      </c>
      <c r="B36" s="61" t="s">
        <v>415</v>
      </c>
      <c r="C36" s="114">
        <f>+C8+C20+C25+C26+C30+C34+C35</f>
        <v>0</v>
      </c>
      <c r="D36" s="269">
        <f>+D8+D20+D25+D26+D30+D34+D35</f>
        <v>0</v>
      </c>
      <c r="E36" s="149">
        <f>C36+D36</f>
        <v>0</v>
      </c>
    </row>
    <row r="37" spans="1:5" s="154" customFormat="1" ht="12" customHeight="1" thickBot="1">
      <c r="A37" s="91" t="s">
        <v>15</v>
      </c>
      <c r="B37" s="61" t="s">
        <v>312</v>
      </c>
      <c r="C37" s="114">
        <f>+C38+C39+C40</f>
        <v>0</v>
      </c>
      <c r="D37" s="269">
        <f>+D38+D39+D40</f>
        <v>0</v>
      </c>
      <c r="E37" s="149">
        <f>+E8+E20+E25+E26+E31+E35+E36</f>
        <v>0</v>
      </c>
    </row>
    <row r="38" spans="1:5" s="154" customFormat="1" ht="12" customHeight="1">
      <c r="A38" s="216" t="s">
        <v>313</v>
      </c>
      <c r="B38" s="217" t="s">
        <v>140</v>
      </c>
      <c r="C38" s="276"/>
      <c r="D38" s="63"/>
      <c r="E38" s="338">
        <f>+E39+E40+E41</f>
        <v>0</v>
      </c>
    </row>
    <row r="39" spans="1:5" s="154" customFormat="1" ht="12" customHeight="1">
      <c r="A39" s="216" t="s">
        <v>314</v>
      </c>
      <c r="B39" s="218" t="s">
        <v>2</v>
      </c>
      <c r="C39" s="115"/>
      <c r="D39" s="270"/>
      <c r="E39" s="325">
        <f>C39+D39</f>
        <v>0</v>
      </c>
    </row>
    <row r="40" spans="1:5" s="222" customFormat="1" ht="12" customHeight="1" thickBot="1">
      <c r="A40" s="215" t="s">
        <v>315</v>
      </c>
      <c r="B40" s="66" t="s">
        <v>316</v>
      </c>
      <c r="C40" s="52"/>
      <c r="D40" s="305"/>
      <c r="E40" s="320">
        <f>C40+D40</f>
        <v>0</v>
      </c>
    </row>
    <row r="41" spans="1:5" s="222" customFormat="1" ht="15" customHeight="1" thickBot="1">
      <c r="A41" s="91" t="s">
        <v>16</v>
      </c>
      <c r="B41" s="92" t="s">
        <v>317</v>
      </c>
      <c r="C41" s="302">
        <f>+C36+C37</f>
        <v>0</v>
      </c>
      <c r="D41" s="299">
        <f>+D36+D37</f>
        <v>0</v>
      </c>
      <c r="E41" s="339">
        <f>C41+D41</f>
        <v>0</v>
      </c>
    </row>
    <row r="42" spans="1:5" s="222" customFormat="1" ht="15" customHeight="1">
      <c r="A42" s="93"/>
      <c r="B42" s="94"/>
      <c r="C42" s="150"/>
    </row>
    <row r="43" spans="1:5" ht="13.5" thickBot="1">
      <c r="A43" s="95"/>
      <c r="B43" s="96"/>
      <c r="C43" s="151"/>
    </row>
    <row r="44" spans="1:5" s="221" customFormat="1" ht="16.5" customHeight="1" thickBot="1">
      <c r="A44" s="360" t="s">
        <v>41</v>
      </c>
      <c r="B44" s="361"/>
      <c r="C44" s="361"/>
      <c r="D44" s="361"/>
      <c r="E44" s="362"/>
    </row>
    <row r="45" spans="1:5" s="223" customFormat="1" ht="12" customHeight="1" thickBot="1">
      <c r="A45" s="80" t="s">
        <v>7</v>
      </c>
      <c r="B45" s="61" t="s">
        <v>318</v>
      </c>
      <c r="C45" s="114">
        <f>SUM(C46:C50)</f>
        <v>0</v>
      </c>
      <c r="D45" s="269">
        <f>SUM(D46:D50)</f>
        <v>0</v>
      </c>
      <c r="E45" s="149">
        <f>SUM(E46:E50)</f>
        <v>0</v>
      </c>
    </row>
    <row r="46" spans="1:5" ht="12" customHeight="1">
      <c r="A46" s="215" t="s">
        <v>65</v>
      </c>
      <c r="B46" s="7" t="s">
        <v>36</v>
      </c>
      <c r="C46" s="276"/>
      <c r="D46" s="63"/>
      <c r="E46" s="325">
        <f>C46+D46</f>
        <v>0</v>
      </c>
    </row>
    <row r="47" spans="1:5" ht="12" customHeight="1">
      <c r="A47" s="215" t="s">
        <v>66</v>
      </c>
      <c r="B47" s="6" t="s">
        <v>110</v>
      </c>
      <c r="C47" s="51"/>
      <c r="D47" s="64"/>
      <c r="E47" s="321">
        <f>C47+D47</f>
        <v>0</v>
      </c>
    </row>
    <row r="48" spans="1:5" ht="12" customHeight="1">
      <c r="A48" s="215" t="s">
        <v>67</v>
      </c>
      <c r="B48" s="6" t="s">
        <v>84</v>
      </c>
      <c r="C48" s="51"/>
      <c r="D48" s="64"/>
      <c r="E48" s="321">
        <f>C48+D48</f>
        <v>0</v>
      </c>
    </row>
    <row r="49" spans="1:5" ht="12" customHeight="1">
      <c r="A49" s="215" t="s">
        <v>68</v>
      </c>
      <c r="B49" s="6" t="s">
        <v>111</v>
      </c>
      <c r="C49" s="51"/>
      <c r="D49" s="64"/>
      <c r="E49" s="321">
        <f>C49+D49</f>
        <v>0</v>
      </c>
    </row>
    <row r="50" spans="1:5" ht="12" customHeight="1" thickBot="1">
      <c r="A50" s="215" t="s">
        <v>85</v>
      </c>
      <c r="B50" s="6" t="s">
        <v>112</v>
      </c>
      <c r="C50" s="51"/>
      <c r="D50" s="64"/>
      <c r="E50" s="321">
        <f>C50+D50</f>
        <v>0</v>
      </c>
    </row>
    <row r="51" spans="1:5" ht="12" customHeight="1" thickBot="1">
      <c r="A51" s="80" t="s">
        <v>8</v>
      </c>
      <c r="B51" s="61" t="s">
        <v>319</v>
      </c>
      <c r="C51" s="114">
        <f>SUM(C52:C54)</f>
        <v>0</v>
      </c>
      <c r="D51" s="269">
        <f>SUM(D52:D54)</f>
        <v>0</v>
      </c>
      <c r="E51" s="149">
        <f>SUM(E52:E54)</f>
        <v>0</v>
      </c>
    </row>
    <row r="52" spans="1:5" s="223" customFormat="1" ht="12" customHeight="1">
      <c r="A52" s="215" t="s">
        <v>71</v>
      </c>
      <c r="B52" s="7" t="s">
        <v>130</v>
      </c>
      <c r="C52" s="276"/>
      <c r="D52" s="63"/>
      <c r="E52" s="325">
        <f>C52+D52</f>
        <v>0</v>
      </c>
    </row>
    <row r="53" spans="1:5" ht="12" customHeight="1">
      <c r="A53" s="215" t="s">
        <v>72</v>
      </c>
      <c r="B53" s="6" t="s">
        <v>114</v>
      </c>
      <c r="C53" s="51"/>
      <c r="D53" s="64"/>
      <c r="E53" s="321">
        <f>C53+D53</f>
        <v>0</v>
      </c>
    </row>
    <row r="54" spans="1:5" ht="12" customHeight="1">
      <c r="A54" s="215" t="s">
        <v>73</v>
      </c>
      <c r="B54" s="6" t="s">
        <v>42</v>
      </c>
      <c r="C54" s="51"/>
      <c r="D54" s="64"/>
      <c r="E54" s="321">
        <f>C54+D54</f>
        <v>0</v>
      </c>
    </row>
    <row r="55" spans="1:5" ht="12" customHeight="1" thickBot="1">
      <c r="A55" s="215" t="s">
        <v>74</v>
      </c>
      <c r="B55" s="6" t="s">
        <v>412</v>
      </c>
      <c r="C55" s="51"/>
      <c r="D55" s="64"/>
      <c r="E55" s="321">
        <f>C55+D55</f>
        <v>0</v>
      </c>
    </row>
    <row r="56" spans="1:5" ht="15" customHeight="1" thickBot="1">
      <c r="A56" s="80" t="s">
        <v>9</v>
      </c>
      <c r="B56" s="61" t="s">
        <v>4</v>
      </c>
      <c r="C56" s="301"/>
      <c r="D56" s="303"/>
      <c r="E56" s="149">
        <f>C56+D56</f>
        <v>0</v>
      </c>
    </row>
    <row r="57" spans="1:5" ht="13.5" thickBot="1">
      <c r="A57" s="80" t="s">
        <v>10</v>
      </c>
      <c r="B57" s="97" t="s">
        <v>416</v>
      </c>
      <c r="C57" s="302">
        <f>+C45+C51+C56</f>
        <v>0</v>
      </c>
      <c r="D57" s="299">
        <f>+D45+D51+D56</f>
        <v>0</v>
      </c>
      <c r="E57" s="152">
        <f>+E45+E51+E56</f>
        <v>0</v>
      </c>
    </row>
    <row r="58" spans="1:5" ht="15" customHeight="1" thickBot="1">
      <c r="C58" s="153"/>
      <c r="E58" s="153"/>
    </row>
    <row r="59" spans="1:5" ht="14.25" customHeight="1" thickBot="1">
      <c r="A59" s="100" t="s">
        <v>407</v>
      </c>
      <c r="B59" s="101"/>
      <c r="C59" s="297"/>
      <c r="D59" s="297"/>
      <c r="E59" s="313">
        <f>C59+D59</f>
        <v>0</v>
      </c>
    </row>
    <row r="60" spans="1:5" ht="13.5" thickBot="1">
      <c r="A60" s="100" t="s">
        <v>125</v>
      </c>
      <c r="B60" s="101"/>
      <c r="C60" s="297"/>
      <c r="D60" s="297"/>
      <c r="E60" s="313">
        <f>C60+D60</f>
        <v>0</v>
      </c>
    </row>
  </sheetData>
  <sheetProtection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45" zoomScaleNormal="145" workbookViewId="0">
      <selection activeCell="D5" sqref="D5"/>
    </sheetView>
  </sheetViews>
  <sheetFormatPr defaultRowHeight="12.75"/>
  <cols>
    <col min="1" max="1" width="13.83203125" style="98" customWidth="1"/>
    <col min="2" max="2" width="54.5" style="99" customWidth="1"/>
    <col min="3" max="5" width="15.83203125" style="99" customWidth="1"/>
    <col min="6" max="16384" width="9.33203125" style="99"/>
  </cols>
  <sheetData>
    <row r="1" spans="1:5" s="85" customFormat="1" ht="16.5" thickBot="1">
      <c r="A1" s="84"/>
      <c r="B1" s="86"/>
      <c r="C1" s="1"/>
      <c r="D1" s="1"/>
      <c r="E1" s="288" t="s">
        <v>496</v>
      </c>
    </row>
    <row r="2" spans="1:5" s="219" customFormat="1" ht="25.5" customHeight="1" thickBot="1">
      <c r="A2" s="77" t="s">
        <v>445</v>
      </c>
      <c r="B2" s="364" t="s">
        <v>497</v>
      </c>
      <c r="C2" s="365"/>
      <c r="D2" s="366"/>
      <c r="E2" s="300" t="s">
        <v>44</v>
      </c>
    </row>
    <row r="3" spans="1:5" s="219" customFormat="1" ht="24.75" thickBot="1">
      <c r="A3" s="77" t="s">
        <v>123</v>
      </c>
      <c r="B3" s="364" t="s">
        <v>301</v>
      </c>
      <c r="C3" s="365"/>
      <c r="D3" s="366"/>
      <c r="E3" s="300" t="s">
        <v>38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501</v>
      </c>
      <c r="C5" s="330" t="s">
        <v>420</v>
      </c>
      <c r="D5" s="330" t="s">
        <v>527</v>
      </c>
      <c r="E5" s="331" t="str">
        <f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386</v>
      </c>
      <c r="B6" s="79" t="s">
        <v>387</v>
      </c>
      <c r="C6" s="79" t="s">
        <v>388</v>
      </c>
      <c r="D6" s="292" t="s">
        <v>390</v>
      </c>
      <c r="E6" s="341" t="s">
        <v>493</v>
      </c>
    </row>
    <row r="7" spans="1:5" s="221" customFormat="1" ht="15.95" customHeight="1" thickBot="1">
      <c r="A7" s="360" t="s">
        <v>40</v>
      </c>
      <c r="B7" s="361"/>
      <c r="C7" s="361"/>
      <c r="D7" s="361"/>
      <c r="E7" s="362"/>
    </row>
    <row r="8" spans="1:5" s="154" customFormat="1" ht="12" customHeight="1" thickBot="1">
      <c r="A8" s="78" t="s">
        <v>7</v>
      </c>
      <c r="B8" s="90" t="s">
        <v>408</v>
      </c>
      <c r="C8" s="114">
        <f>SUM(C9:C19)</f>
        <v>0</v>
      </c>
      <c r="D8" s="114">
        <f>SUM(D9:D19)</f>
        <v>0</v>
      </c>
      <c r="E8" s="149">
        <f>SUM(E9:E19)</f>
        <v>0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267"/>
      <c r="E10" s="323">
        <f t="shared" ref="E10:E25" si="0">C10+D10</f>
        <v>0</v>
      </c>
    </row>
    <row r="11" spans="1:5" s="154" customFormat="1" ht="12" customHeight="1">
      <c r="A11" s="215" t="s">
        <v>67</v>
      </c>
      <c r="B11" s="6" t="s">
        <v>178</v>
      </c>
      <c r="C11" s="111"/>
      <c r="D11" s="267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267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267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302</v>
      </c>
      <c r="C14" s="111"/>
      <c r="D14" s="267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303</v>
      </c>
      <c r="C15" s="111"/>
      <c r="D15" s="267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304"/>
      <c r="E16" s="324">
        <f t="shared" si="0"/>
        <v>0</v>
      </c>
    </row>
    <row r="17" spans="1:5" s="222" customFormat="1" ht="12" customHeight="1">
      <c r="A17" s="215" t="s">
        <v>78</v>
      </c>
      <c r="B17" s="6" t="s">
        <v>184</v>
      </c>
      <c r="C17" s="111"/>
      <c r="D17" s="267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335</v>
      </c>
      <c r="C18" s="113"/>
      <c r="D18" s="268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268"/>
      <c r="E19" s="333">
        <f t="shared" si="0"/>
        <v>0</v>
      </c>
    </row>
    <row r="20" spans="1:5" s="154" customFormat="1" ht="12" customHeight="1" thickBot="1">
      <c r="A20" s="78" t="s">
        <v>8</v>
      </c>
      <c r="B20" s="90" t="s">
        <v>304</v>
      </c>
      <c r="C20" s="114">
        <f>SUM(C21:C23)</f>
        <v>0</v>
      </c>
      <c r="D20" s="269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267"/>
      <c r="E21" s="323">
        <f t="shared" si="0"/>
        <v>0</v>
      </c>
    </row>
    <row r="22" spans="1:5" s="222" customFormat="1" ht="12" customHeight="1">
      <c r="A22" s="215" t="s">
        <v>72</v>
      </c>
      <c r="B22" s="6" t="s">
        <v>305</v>
      </c>
      <c r="C22" s="111"/>
      <c r="D22" s="267"/>
      <c r="E22" s="323">
        <f t="shared" si="0"/>
        <v>0</v>
      </c>
    </row>
    <row r="23" spans="1:5" s="222" customFormat="1" ht="12" customHeight="1">
      <c r="A23" s="215" t="s">
        <v>73</v>
      </c>
      <c r="B23" s="6" t="s">
        <v>306</v>
      </c>
      <c r="C23" s="111"/>
      <c r="D23" s="267"/>
      <c r="E23" s="323">
        <f t="shared" si="0"/>
        <v>0</v>
      </c>
    </row>
    <row r="24" spans="1:5" s="222" customFormat="1" ht="12" customHeight="1" thickBot="1">
      <c r="A24" s="215" t="s">
        <v>74</v>
      </c>
      <c r="B24" s="6" t="s">
        <v>413</v>
      </c>
      <c r="C24" s="111"/>
      <c r="D24" s="267"/>
      <c r="E24" s="323">
        <f t="shared" si="0"/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3"/>
      <c r="E25" s="149">
        <f t="shared" si="0"/>
        <v>0</v>
      </c>
    </row>
    <row r="26" spans="1:5" s="222" customFormat="1" ht="12" customHeight="1" thickBot="1">
      <c r="A26" s="80" t="s">
        <v>10</v>
      </c>
      <c r="B26" s="61" t="s">
        <v>307</v>
      </c>
      <c r="C26" s="114">
        <f>+C27+C28</f>
        <v>0</v>
      </c>
      <c r="D26" s="269">
        <f>+D27+D28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305</v>
      </c>
      <c r="C27" s="276"/>
      <c r="D27" s="63"/>
      <c r="E27" s="325">
        <f>C27+D27</f>
        <v>0</v>
      </c>
    </row>
    <row r="28" spans="1:5" s="222" customFormat="1" ht="12" customHeight="1">
      <c r="A28" s="216" t="s">
        <v>168</v>
      </c>
      <c r="B28" s="218" t="s">
        <v>308</v>
      </c>
      <c r="C28" s="115"/>
      <c r="D28" s="270"/>
      <c r="E28" s="323">
        <f>C28+D28</f>
        <v>0</v>
      </c>
    </row>
    <row r="29" spans="1:5" s="222" customFormat="1" ht="12" customHeight="1" thickBot="1">
      <c r="A29" s="215" t="s">
        <v>169</v>
      </c>
      <c r="B29" s="66" t="s">
        <v>414</v>
      </c>
      <c r="C29" s="52"/>
      <c r="D29" s="336"/>
      <c r="E29" s="333">
        <f>C29+D29</f>
        <v>0</v>
      </c>
    </row>
    <row r="30" spans="1:5" s="222" customFormat="1" ht="12" customHeight="1" thickBot="1">
      <c r="A30" s="80" t="s">
        <v>11</v>
      </c>
      <c r="B30" s="61" t="s">
        <v>309</v>
      </c>
      <c r="C30" s="114">
        <f>+C31+C32+C33</f>
        <v>0</v>
      </c>
      <c r="D30" s="114">
        <f>+D31+D32+D33</f>
        <v>0</v>
      </c>
      <c r="E30" s="337">
        <f>C30+D30</f>
        <v>0</v>
      </c>
    </row>
    <row r="31" spans="1:5" s="222" customFormat="1" ht="12" customHeight="1">
      <c r="A31" s="216" t="s">
        <v>58</v>
      </c>
      <c r="B31" s="217" t="s">
        <v>190</v>
      </c>
      <c r="C31" s="276"/>
      <c r="D31" s="63"/>
      <c r="E31" s="338">
        <f>+E32+E33+E34</f>
        <v>0</v>
      </c>
    </row>
    <row r="32" spans="1:5" s="222" customFormat="1" ht="12" customHeight="1">
      <c r="A32" s="216" t="s">
        <v>59</v>
      </c>
      <c r="B32" s="218" t="s">
        <v>191</v>
      </c>
      <c r="C32" s="115"/>
      <c r="D32" s="270"/>
      <c r="E32" s="325">
        <f>C32+D32</f>
        <v>0</v>
      </c>
    </row>
    <row r="33" spans="1:5" s="222" customFormat="1" ht="12" customHeight="1" thickBot="1">
      <c r="A33" s="215" t="s">
        <v>60</v>
      </c>
      <c r="B33" s="66" t="s">
        <v>192</v>
      </c>
      <c r="C33" s="52"/>
      <c r="D33" s="305"/>
      <c r="E33" s="320">
        <f>C33+D33</f>
        <v>0</v>
      </c>
    </row>
    <row r="34" spans="1:5" s="154" customFormat="1" ht="12" customHeight="1" thickBot="1">
      <c r="A34" s="80" t="s">
        <v>12</v>
      </c>
      <c r="B34" s="61" t="s">
        <v>278</v>
      </c>
      <c r="C34" s="301"/>
      <c r="D34" s="303"/>
      <c r="E34" s="339">
        <f>C34+D34</f>
        <v>0</v>
      </c>
    </row>
    <row r="35" spans="1:5" s="154" customFormat="1" ht="12" customHeight="1" thickBot="1">
      <c r="A35" s="80" t="s">
        <v>13</v>
      </c>
      <c r="B35" s="61" t="s">
        <v>310</v>
      </c>
      <c r="C35" s="301"/>
      <c r="D35" s="303"/>
      <c r="E35" s="149">
        <f>C35+D35</f>
        <v>0</v>
      </c>
    </row>
    <row r="36" spans="1:5" s="154" customFormat="1" ht="12" customHeight="1" thickBot="1">
      <c r="A36" s="78" t="s">
        <v>14</v>
      </c>
      <c r="B36" s="61" t="s">
        <v>415</v>
      </c>
      <c r="C36" s="114">
        <f>+C8+C20+C25+C26+C30+C34+C35</f>
        <v>0</v>
      </c>
      <c r="D36" s="269">
        <f>+D8+D20+D25+D26+D30+D34+D35</f>
        <v>0</v>
      </c>
      <c r="E36" s="149">
        <f>C36+D36</f>
        <v>0</v>
      </c>
    </row>
    <row r="37" spans="1:5" s="154" customFormat="1" ht="12" customHeight="1" thickBot="1">
      <c r="A37" s="91" t="s">
        <v>15</v>
      </c>
      <c r="B37" s="61" t="s">
        <v>312</v>
      </c>
      <c r="C37" s="114">
        <f>+C38+C39+C40</f>
        <v>0</v>
      </c>
      <c r="D37" s="269">
        <f>+D38+D39+D40</f>
        <v>0</v>
      </c>
      <c r="E37" s="149">
        <f>+E8+E20+E25+E26+E31+E35+E36</f>
        <v>0</v>
      </c>
    </row>
    <row r="38" spans="1:5" s="154" customFormat="1" ht="12" customHeight="1">
      <c r="A38" s="216" t="s">
        <v>313</v>
      </c>
      <c r="B38" s="217" t="s">
        <v>140</v>
      </c>
      <c r="C38" s="276"/>
      <c r="D38" s="63"/>
      <c r="E38" s="338">
        <f>+E39+E40+E41</f>
        <v>0</v>
      </c>
    </row>
    <row r="39" spans="1:5" s="154" customFormat="1" ht="12" customHeight="1">
      <c r="A39" s="216" t="s">
        <v>314</v>
      </c>
      <c r="B39" s="218" t="s">
        <v>2</v>
      </c>
      <c r="C39" s="115"/>
      <c r="D39" s="270"/>
      <c r="E39" s="325">
        <f>C39+D39</f>
        <v>0</v>
      </c>
    </row>
    <row r="40" spans="1:5" s="222" customFormat="1" ht="12" customHeight="1" thickBot="1">
      <c r="A40" s="215" t="s">
        <v>315</v>
      </c>
      <c r="B40" s="66" t="s">
        <v>316</v>
      </c>
      <c r="C40" s="52"/>
      <c r="D40" s="305"/>
      <c r="E40" s="320">
        <f>C40+D40</f>
        <v>0</v>
      </c>
    </row>
    <row r="41" spans="1:5" s="222" customFormat="1" ht="15" customHeight="1" thickBot="1">
      <c r="A41" s="91" t="s">
        <v>16</v>
      </c>
      <c r="B41" s="92" t="s">
        <v>317</v>
      </c>
      <c r="C41" s="302">
        <f>+C36+C37</f>
        <v>0</v>
      </c>
      <c r="D41" s="299">
        <f>+D36+D37</f>
        <v>0</v>
      </c>
      <c r="E41" s="339">
        <f>C41+D41</f>
        <v>0</v>
      </c>
    </row>
    <row r="42" spans="1:5" s="222" customFormat="1" ht="15" customHeight="1">
      <c r="A42" s="93"/>
      <c r="B42" s="94"/>
      <c r="C42" s="150"/>
      <c r="E42" s="335"/>
    </row>
    <row r="43" spans="1:5" ht="13.5" thickBot="1">
      <c r="A43" s="95"/>
      <c r="B43" s="96"/>
      <c r="C43" s="151"/>
    </row>
    <row r="44" spans="1:5" s="221" customFormat="1" ht="16.5" customHeight="1" thickBot="1">
      <c r="A44" s="360" t="s">
        <v>41</v>
      </c>
      <c r="B44" s="361"/>
      <c r="C44" s="361"/>
      <c r="D44" s="361"/>
      <c r="E44" s="362"/>
    </row>
    <row r="45" spans="1:5" s="223" customFormat="1" ht="12" customHeight="1" thickBot="1">
      <c r="A45" s="80" t="s">
        <v>7</v>
      </c>
      <c r="B45" s="61" t="s">
        <v>318</v>
      </c>
      <c r="C45" s="114">
        <f>SUM(C46:C50)</f>
        <v>0</v>
      </c>
      <c r="D45" s="269">
        <f>SUM(D46:D50)</f>
        <v>0</v>
      </c>
      <c r="E45" s="149">
        <f>SUM(E46:E50)</f>
        <v>0</v>
      </c>
    </row>
    <row r="46" spans="1:5" ht="12" customHeight="1">
      <c r="A46" s="215" t="s">
        <v>65</v>
      </c>
      <c r="B46" s="7" t="s">
        <v>36</v>
      </c>
      <c r="C46" s="276"/>
      <c r="D46" s="63"/>
      <c r="E46" s="325">
        <f>C46+D46</f>
        <v>0</v>
      </c>
    </row>
    <row r="47" spans="1:5" ht="12" customHeight="1">
      <c r="A47" s="215" t="s">
        <v>66</v>
      </c>
      <c r="B47" s="6" t="s">
        <v>110</v>
      </c>
      <c r="C47" s="51"/>
      <c r="D47" s="64"/>
      <c r="E47" s="321">
        <f>C47+D47</f>
        <v>0</v>
      </c>
    </row>
    <row r="48" spans="1:5" ht="12" customHeight="1">
      <c r="A48" s="215" t="s">
        <v>67</v>
      </c>
      <c r="B48" s="6" t="s">
        <v>84</v>
      </c>
      <c r="C48" s="51"/>
      <c r="D48" s="64"/>
      <c r="E48" s="321">
        <f>C48+D48</f>
        <v>0</v>
      </c>
    </row>
    <row r="49" spans="1:5" ht="12" customHeight="1">
      <c r="A49" s="215" t="s">
        <v>68</v>
      </c>
      <c r="B49" s="6" t="s">
        <v>111</v>
      </c>
      <c r="C49" s="51"/>
      <c r="D49" s="64"/>
      <c r="E49" s="321">
        <f>C49+D49</f>
        <v>0</v>
      </c>
    </row>
    <row r="50" spans="1:5" ht="12" customHeight="1" thickBot="1">
      <c r="A50" s="215" t="s">
        <v>85</v>
      </c>
      <c r="B50" s="6" t="s">
        <v>112</v>
      </c>
      <c r="C50" s="51"/>
      <c r="D50" s="64"/>
      <c r="E50" s="321">
        <f>C50+D50</f>
        <v>0</v>
      </c>
    </row>
    <row r="51" spans="1:5" ht="12" customHeight="1" thickBot="1">
      <c r="A51" s="80" t="s">
        <v>8</v>
      </c>
      <c r="B51" s="61" t="s">
        <v>319</v>
      </c>
      <c r="C51" s="114">
        <f>SUM(C52:C54)</f>
        <v>0</v>
      </c>
      <c r="D51" s="269">
        <f>SUM(D52:D54)</f>
        <v>0</v>
      </c>
      <c r="E51" s="149">
        <f>SUM(E52:E54)</f>
        <v>0</v>
      </c>
    </row>
    <row r="52" spans="1:5" s="223" customFormat="1" ht="12" customHeight="1">
      <c r="A52" s="215" t="s">
        <v>71</v>
      </c>
      <c r="B52" s="7" t="s">
        <v>130</v>
      </c>
      <c r="C52" s="276"/>
      <c r="D52" s="63"/>
      <c r="E52" s="325">
        <f>C52+D52</f>
        <v>0</v>
      </c>
    </row>
    <row r="53" spans="1:5" ht="12" customHeight="1">
      <c r="A53" s="215" t="s">
        <v>72</v>
      </c>
      <c r="B53" s="6" t="s">
        <v>114</v>
      </c>
      <c r="C53" s="51"/>
      <c r="D53" s="64"/>
      <c r="E53" s="321">
        <f>C53+D53</f>
        <v>0</v>
      </c>
    </row>
    <row r="54" spans="1:5" ht="12" customHeight="1">
      <c r="A54" s="215" t="s">
        <v>73</v>
      </c>
      <c r="B54" s="6" t="s">
        <v>42</v>
      </c>
      <c r="C54" s="51"/>
      <c r="D54" s="64"/>
      <c r="E54" s="321">
        <f>C54+D54</f>
        <v>0</v>
      </c>
    </row>
    <row r="55" spans="1:5" ht="12" customHeight="1" thickBot="1">
      <c r="A55" s="215" t="s">
        <v>74</v>
      </c>
      <c r="B55" s="6" t="s">
        <v>412</v>
      </c>
      <c r="C55" s="51"/>
      <c r="D55" s="64"/>
      <c r="E55" s="321">
        <f>C55+D55</f>
        <v>0</v>
      </c>
    </row>
    <row r="56" spans="1:5" ht="15" customHeight="1" thickBot="1">
      <c r="A56" s="80" t="s">
        <v>9</v>
      </c>
      <c r="B56" s="61" t="s">
        <v>4</v>
      </c>
      <c r="C56" s="301"/>
      <c r="D56" s="303"/>
      <c r="E56" s="149">
        <f>C56+D56</f>
        <v>0</v>
      </c>
    </row>
    <row r="57" spans="1:5" ht="13.5" thickBot="1">
      <c r="A57" s="80" t="s">
        <v>10</v>
      </c>
      <c r="B57" s="97" t="s">
        <v>416</v>
      </c>
      <c r="C57" s="302">
        <f>+C45+C51+C56</f>
        <v>0</v>
      </c>
      <c r="D57" s="299">
        <f>+D45+D51+D56</f>
        <v>0</v>
      </c>
      <c r="E57" s="152">
        <f>+E45+E51+E56</f>
        <v>0</v>
      </c>
    </row>
    <row r="58" spans="1:5" ht="15" customHeight="1" thickBot="1">
      <c r="C58" s="153"/>
      <c r="E58" s="153"/>
    </row>
    <row r="59" spans="1:5" ht="14.25" customHeight="1" thickBot="1">
      <c r="A59" s="100" t="s">
        <v>407</v>
      </c>
      <c r="B59" s="101"/>
      <c r="C59" s="297"/>
      <c r="D59" s="297"/>
      <c r="E59" s="313">
        <f>C59+D59</f>
        <v>0</v>
      </c>
    </row>
    <row r="60" spans="1:5" ht="13.5" thickBot="1">
      <c r="A60" s="100" t="s">
        <v>125</v>
      </c>
      <c r="B60" s="101"/>
      <c r="C60" s="297"/>
      <c r="D60" s="297"/>
      <c r="E60" s="313">
        <f>C60+D60</f>
        <v>0</v>
      </c>
    </row>
  </sheetData>
  <sheetProtection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topLeftCell="A4" zoomScale="145" zoomScaleNormal="145" workbookViewId="0">
      <selection activeCell="D5" sqref="D5"/>
    </sheetView>
  </sheetViews>
  <sheetFormatPr defaultRowHeight="12.75"/>
  <cols>
    <col min="1" max="1" width="13.83203125" style="98" customWidth="1"/>
    <col min="2" max="2" width="54.5" style="99" customWidth="1"/>
    <col min="3" max="5" width="15.83203125" style="99" customWidth="1"/>
    <col min="6" max="16384" width="9.33203125" style="99"/>
  </cols>
  <sheetData>
    <row r="1" spans="1:5" s="85" customFormat="1" ht="16.5" thickBot="1">
      <c r="A1" s="84"/>
      <c r="B1" s="86"/>
      <c r="C1" s="1"/>
      <c r="D1" s="1"/>
      <c r="E1" s="288" t="s">
        <v>498</v>
      </c>
    </row>
    <row r="2" spans="1:5" s="219" customFormat="1" ht="25.5" customHeight="1" thickBot="1">
      <c r="A2" s="77" t="s">
        <v>445</v>
      </c>
      <c r="B2" s="364" t="s">
        <v>497</v>
      </c>
      <c r="C2" s="365"/>
      <c r="D2" s="366"/>
      <c r="E2" s="300" t="s">
        <v>44</v>
      </c>
    </row>
    <row r="3" spans="1:5" s="219" customFormat="1" ht="24.75" thickBot="1">
      <c r="A3" s="77" t="s">
        <v>123</v>
      </c>
      <c r="B3" s="364" t="s">
        <v>320</v>
      </c>
      <c r="C3" s="365"/>
      <c r="D3" s="366"/>
      <c r="E3" s="300" t="s">
        <v>43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501</v>
      </c>
      <c r="C5" s="330" t="s">
        <v>420</v>
      </c>
      <c r="D5" s="330" t="s">
        <v>527</v>
      </c>
      <c r="E5" s="331" t="str">
        <f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386</v>
      </c>
      <c r="B6" s="79" t="s">
        <v>387</v>
      </c>
      <c r="C6" s="79" t="s">
        <v>388</v>
      </c>
      <c r="D6" s="292" t="s">
        <v>390</v>
      </c>
      <c r="E6" s="341" t="s">
        <v>493</v>
      </c>
    </row>
    <row r="7" spans="1:5" s="221" customFormat="1" ht="15.95" customHeight="1" thickBot="1">
      <c r="A7" s="360" t="s">
        <v>40</v>
      </c>
      <c r="B7" s="361"/>
      <c r="C7" s="361"/>
      <c r="D7" s="361"/>
      <c r="E7" s="362"/>
    </row>
    <row r="8" spans="1:5" s="154" customFormat="1" ht="12" customHeight="1" thickBot="1">
      <c r="A8" s="78" t="s">
        <v>7</v>
      </c>
      <c r="B8" s="90" t="s">
        <v>408</v>
      </c>
      <c r="C8" s="114">
        <f>SUM(C9:C19)</f>
        <v>0</v>
      </c>
      <c r="D8" s="114">
        <f>SUM(D9:D19)</f>
        <v>0</v>
      </c>
      <c r="E8" s="149">
        <f>SUM(E9:E19)</f>
        <v>0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267"/>
      <c r="E10" s="323">
        <f t="shared" ref="E10:E25" si="0">C10+D10</f>
        <v>0</v>
      </c>
    </row>
    <row r="11" spans="1:5" s="154" customFormat="1" ht="12" customHeight="1">
      <c r="A11" s="215" t="s">
        <v>67</v>
      </c>
      <c r="B11" s="6" t="s">
        <v>178</v>
      </c>
      <c r="C11" s="111"/>
      <c r="D11" s="267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267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267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302</v>
      </c>
      <c r="C14" s="111"/>
      <c r="D14" s="267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303</v>
      </c>
      <c r="C15" s="111"/>
      <c r="D15" s="267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304"/>
      <c r="E16" s="324">
        <f t="shared" si="0"/>
        <v>0</v>
      </c>
    </row>
    <row r="17" spans="1:5" s="222" customFormat="1" ht="12" customHeight="1">
      <c r="A17" s="215" t="s">
        <v>78</v>
      </c>
      <c r="B17" s="6" t="s">
        <v>184</v>
      </c>
      <c r="C17" s="111"/>
      <c r="D17" s="267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335</v>
      </c>
      <c r="C18" s="113"/>
      <c r="D18" s="268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268"/>
      <c r="E19" s="333">
        <f t="shared" si="0"/>
        <v>0</v>
      </c>
    </row>
    <row r="20" spans="1:5" s="154" customFormat="1" ht="12" customHeight="1" thickBot="1">
      <c r="A20" s="78" t="s">
        <v>8</v>
      </c>
      <c r="B20" s="90" t="s">
        <v>304</v>
      </c>
      <c r="C20" s="114">
        <f>SUM(C21:C23)</f>
        <v>0</v>
      </c>
      <c r="D20" s="269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267"/>
      <c r="E21" s="323">
        <f t="shared" si="0"/>
        <v>0</v>
      </c>
    </row>
    <row r="22" spans="1:5" s="222" customFormat="1" ht="12" customHeight="1">
      <c r="A22" s="215" t="s">
        <v>72</v>
      </c>
      <c r="B22" s="6" t="s">
        <v>305</v>
      </c>
      <c r="C22" s="111"/>
      <c r="D22" s="267"/>
      <c r="E22" s="323">
        <f t="shared" si="0"/>
        <v>0</v>
      </c>
    </row>
    <row r="23" spans="1:5" s="222" customFormat="1" ht="12" customHeight="1">
      <c r="A23" s="215" t="s">
        <v>73</v>
      </c>
      <c r="B23" s="6" t="s">
        <v>306</v>
      </c>
      <c r="C23" s="111"/>
      <c r="D23" s="267"/>
      <c r="E23" s="323">
        <f t="shared" si="0"/>
        <v>0</v>
      </c>
    </row>
    <row r="24" spans="1:5" s="222" customFormat="1" ht="12" customHeight="1" thickBot="1">
      <c r="A24" s="215" t="s">
        <v>74</v>
      </c>
      <c r="B24" s="6" t="s">
        <v>413</v>
      </c>
      <c r="C24" s="111"/>
      <c r="D24" s="267"/>
      <c r="E24" s="323">
        <f t="shared" si="0"/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3"/>
      <c r="E25" s="149">
        <f t="shared" si="0"/>
        <v>0</v>
      </c>
    </row>
    <row r="26" spans="1:5" s="222" customFormat="1" ht="12" customHeight="1" thickBot="1">
      <c r="A26" s="80" t="s">
        <v>10</v>
      </c>
      <c r="B26" s="61" t="s">
        <v>307</v>
      </c>
      <c r="C26" s="114">
        <f>+C27+C28</f>
        <v>0</v>
      </c>
      <c r="D26" s="269">
        <f>+D27+D28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305</v>
      </c>
      <c r="C27" s="276"/>
      <c r="D27" s="63"/>
      <c r="E27" s="325">
        <f>C27+D27</f>
        <v>0</v>
      </c>
    </row>
    <row r="28" spans="1:5" s="222" customFormat="1" ht="12" customHeight="1">
      <c r="A28" s="216" t="s">
        <v>168</v>
      </c>
      <c r="B28" s="218" t="s">
        <v>308</v>
      </c>
      <c r="C28" s="115"/>
      <c r="D28" s="270"/>
      <c r="E28" s="323">
        <f>C28+D28</f>
        <v>0</v>
      </c>
    </row>
    <row r="29" spans="1:5" s="222" customFormat="1" ht="12" customHeight="1" thickBot="1">
      <c r="A29" s="215" t="s">
        <v>169</v>
      </c>
      <c r="B29" s="66" t="s">
        <v>414</v>
      </c>
      <c r="C29" s="52"/>
      <c r="D29" s="305"/>
      <c r="E29" s="333">
        <f>C29+D29</f>
        <v>0</v>
      </c>
    </row>
    <row r="30" spans="1:5" s="222" customFormat="1" ht="12" customHeight="1" thickBot="1">
      <c r="A30" s="80" t="s">
        <v>11</v>
      </c>
      <c r="B30" s="61" t="s">
        <v>309</v>
      </c>
      <c r="C30" s="114">
        <f>+C31+C32+C33</f>
        <v>0</v>
      </c>
      <c r="D30" s="269">
        <f>+D31+D32+D33</f>
        <v>0</v>
      </c>
      <c r="E30" s="337">
        <f>C30+D30</f>
        <v>0</v>
      </c>
    </row>
    <row r="31" spans="1:5" s="222" customFormat="1" ht="12" customHeight="1">
      <c r="A31" s="216" t="s">
        <v>58</v>
      </c>
      <c r="B31" s="217" t="s">
        <v>190</v>
      </c>
      <c r="C31" s="276"/>
      <c r="D31" s="63"/>
      <c r="E31" s="338">
        <f>+E32+E33+E34</f>
        <v>0</v>
      </c>
    </row>
    <row r="32" spans="1:5" s="222" customFormat="1" ht="12" customHeight="1">
      <c r="A32" s="216" t="s">
        <v>59</v>
      </c>
      <c r="B32" s="218" t="s">
        <v>191</v>
      </c>
      <c r="C32" s="115"/>
      <c r="D32" s="270"/>
      <c r="E32" s="325">
        <f>C32+D32</f>
        <v>0</v>
      </c>
    </row>
    <row r="33" spans="1:5" s="222" customFormat="1" ht="12" customHeight="1" thickBot="1">
      <c r="A33" s="215" t="s">
        <v>60</v>
      </c>
      <c r="B33" s="66" t="s">
        <v>192</v>
      </c>
      <c r="C33" s="52"/>
      <c r="D33" s="305"/>
      <c r="E33" s="320">
        <f>C33+D33</f>
        <v>0</v>
      </c>
    </row>
    <row r="34" spans="1:5" s="154" customFormat="1" ht="12" customHeight="1" thickBot="1">
      <c r="A34" s="80" t="s">
        <v>12</v>
      </c>
      <c r="B34" s="61" t="s">
        <v>278</v>
      </c>
      <c r="C34" s="301"/>
      <c r="D34" s="303"/>
      <c r="E34" s="339">
        <f>C34+D34</f>
        <v>0</v>
      </c>
    </row>
    <row r="35" spans="1:5" s="154" customFormat="1" ht="12" customHeight="1" thickBot="1">
      <c r="A35" s="80" t="s">
        <v>13</v>
      </c>
      <c r="B35" s="61" t="s">
        <v>310</v>
      </c>
      <c r="C35" s="301"/>
      <c r="D35" s="303"/>
      <c r="E35" s="149">
        <f>C35+D35</f>
        <v>0</v>
      </c>
    </row>
    <row r="36" spans="1:5" s="154" customFormat="1" ht="12" customHeight="1" thickBot="1">
      <c r="A36" s="78" t="s">
        <v>14</v>
      </c>
      <c r="B36" s="61" t="s">
        <v>415</v>
      </c>
      <c r="C36" s="114">
        <f>+C8+C20+C25+C26+C30+C34+C35</f>
        <v>0</v>
      </c>
      <c r="D36" s="269">
        <f>+D8+D20+D25+D26+D30+D34+D35</f>
        <v>0</v>
      </c>
      <c r="E36" s="149">
        <f>C36+D36</f>
        <v>0</v>
      </c>
    </row>
    <row r="37" spans="1:5" s="154" customFormat="1" ht="12" customHeight="1" thickBot="1">
      <c r="A37" s="91" t="s">
        <v>15</v>
      </c>
      <c r="B37" s="61" t="s">
        <v>312</v>
      </c>
      <c r="C37" s="114">
        <f>+C38+C39+C40</f>
        <v>0</v>
      </c>
      <c r="D37" s="269">
        <f>+D38+D39+D40</f>
        <v>0</v>
      </c>
      <c r="E37" s="149">
        <f>+E8+E20+E25+E26+E31+E35+E36</f>
        <v>0</v>
      </c>
    </row>
    <row r="38" spans="1:5" s="154" customFormat="1" ht="12" customHeight="1">
      <c r="A38" s="216" t="s">
        <v>313</v>
      </c>
      <c r="B38" s="217" t="s">
        <v>140</v>
      </c>
      <c r="C38" s="276"/>
      <c r="D38" s="63"/>
      <c r="E38" s="338">
        <f>+E39+E40+E41</f>
        <v>0</v>
      </c>
    </row>
    <row r="39" spans="1:5" s="154" customFormat="1" ht="12" customHeight="1">
      <c r="A39" s="216" t="s">
        <v>314</v>
      </c>
      <c r="B39" s="218" t="s">
        <v>2</v>
      </c>
      <c r="C39" s="115"/>
      <c r="D39" s="270"/>
      <c r="E39" s="325">
        <f>C39+D39</f>
        <v>0</v>
      </c>
    </row>
    <row r="40" spans="1:5" s="222" customFormat="1" ht="12" customHeight="1" thickBot="1">
      <c r="A40" s="215" t="s">
        <v>315</v>
      </c>
      <c r="B40" s="66" t="s">
        <v>316</v>
      </c>
      <c r="C40" s="52"/>
      <c r="D40" s="305"/>
      <c r="E40" s="320">
        <f>C40+D40</f>
        <v>0</v>
      </c>
    </row>
    <row r="41" spans="1:5" s="222" customFormat="1" ht="15" customHeight="1" thickBot="1">
      <c r="A41" s="91" t="s">
        <v>16</v>
      </c>
      <c r="B41" s="92" t="s">
        <v>317</v>
      </c>
      <c r="C41" s="302">
        <f>+C36+C37</f>
        <v>0</v>
      </c>
      <c r="D41" s="299">
        <f>+D36+D37</f>
        <v>0</v>
      </c>
      <c r="E41" s="339">
        <f>C41+D41</f>
        <v>0</v>
      </c>
    </row>
    <row r="42" spans="1:5" s="222" customFormat="1" ht="15" customHeight="1">
      <c r="A42" s="93"/>
      <c r="B42" s="94"/>
      <c r="C42" s="150"/>
    </row>
    <row r="43" spans="1:5" ht="13.5" thickBot="1">
      <c r="A43" s="95"/>
      <c r="B43" s="96"/>
      <c r="C43" s="151"/>
    </row>
    <row r="44" spans="1:5" s="221" customFormat="1" ht="16.5" customHeight="1" thickBot="1">
      <c r="A44" s="360" t="s">
        <v>41</v>
      </c>
      <c r="B44" s="361"/>
      <c r="C44" s="361"/>
      <c r="D44" s="361"/>
      <c r="E44" s="362"/>
    </row>
    <row r="45" spans="1:5" s="223" customFormat="1" ht="12" customHeight="1" thickBot="1">
      <c r="A45" s="80" t="s">
        <v>7</v>
      </c>
      <c r="B45" s="61" t="s">
        <v>318</v>
      </c>
      <c r="C45" s="114">
        <f>SUM(C46:C50)</f>
        <v>0</v>
      </c>
      <c r="D45" s="269">
        <f>SUM(D46:D50)</f>
        <v>0</v>
      </c>
      <c r="E45" s="149">
        <f>SUM(E46:E50)</f>
        <v>0</v>
      </c>
    </row>
    <row r="46" spans="1:5" ht="12" customHeight="1">
      <c r="A46" s="215" t="s">
        <v>65</v>
      </c>
      <c r="B46" s="7" t="s">
        <v>36</v>
      </c>
      <c r="C46" s="276"/>
      <c r="D46" s="63"/>
      <c r="E46" s="325">
        <f>C46+D46</f>
        <v>0</v>
      </c>
    </row>
    <row r="47" spans="1:5" ht="12" customHeight="1">
      <c r="A47" s="215" t="s">
        <v>66</v>
      </c>
      <c r="B47" s="6" t="s">
        <v>110</v>
      </c>
      <c r="C47" s="51"/>
      <c r="D47" s="64"/>
      <c r="E47" s="321">
        <f>C47+D47</f>
        <v>0</v>
      </c>
    </row>
    <row r="48" spans="1:5" ht="12" customHeight="1">
      <c r="A48" s="215" t="s">
        <v>67</v>
      </c>
      <c r="B48" s="6" t="s">
        <v>84</v>
      </c>
      <c r="C48" s="51"/>
      <c r="D48" s="64"/>
      <c r="E48" s="321">
        <f>C48+D48</f>
        <v>0</v>
      </c>
    </row>
    <row r="49" spans="1:5" ht="12" customHeight="1">
      <c r="A49" s="215" t="s">
        <v>68</v>
      </c>
      <c r="B49" s="6" t="s">
        <v>111</v>
      </c>
      <c r="C49" s="51"/>
      <c r="D49" s="64"/>
      <c r="E49" s="321">
        <f>C49+D49</f>
        <v>0</v>
      </c>
    </row>
    <row r="50" spans="1:5" ht="12" customHeight="1" thickBot="1">
      <c r="A50" s="215" t="s">
        <v>85</v>
      </c>
      <c r="B50" s="6" t="s">
        <v>112</v>
      </c>
      <c r="C50" s="51"/>
      <c r="D50" s="64"/>
      <c r="E50" s="321">
        <f>C50+D50</f>
        <v>0</v>
      </c>
    </row>
    <row r="51" spans="1:5" ht="12" customHeight="1" thickBot="1">
      <c r="A51" s="80" t="s">
        <v>8</v>
      </c>
      <c r="B51" s="61" t="s">
        <v>319</v>
      </c>
      <c r="C51" s="114">
        <f>SUM(C52:C54)</f>
        <v>0</v>
      </c>
      <c r="D51" s="269">
        <f>SUM(D52:D54)</f>
        <v>0</v>
      </c>
      <c r="E51" s="149">
        <f>SUM(E52:E54)</f>
        <v>0</v>
      </c>
    </row>
    <row r="52" spans="1:5" s="223" customFormat="1" ht="12" customHeight="1">
      <c r="A52" s="215" t="s">
        <v>71</v>
      </c>
      <c r="B52" s="7" t="s">
        <v>130</v>
      </c>
      <c r="C52" s="276"/>
      <c r="D52" s="63"/>
      <c r="E52" s="325">
        <f>C52+D52</f>
        <v>0</v>
      </c>
    </row>
    <row r="53" spans="1:5" ht="12" customHeight="1">
      <c r="A53" s="215" t="s">
        <v>72</v>
      </c>
      <c r="B53" s="6" t="s">
        <v>114</v>
      </c>
      <c r="C53" s="51"/>
      <c r="D53" s="64"/>
      <c r="E53" s="321">
        <f>C53+D53</f>
        <v>0</v>
      </c>
    </row>
    <row r="54" spans="1:5" ht="12" customHeight="1">
      <c r="A54" s="215" t="s">
        <v>73</v>
      </c>
      <c r="B54" s="6" t="s">
        <v>42</v>
      </c>
      <c r="C54" s="51"/>
      <c r="D54" s="64"/>
      <c r="E54" s="321">
        <f>C54+D54</f>
        <v>0</v>
      </c>
    </row>
    <row r="55" spans="1:5" ht="12" customHeight="1" thickBot="1">
      <c r="A55" s="215" t="s">
        <v>74</v>
      </c>
      <c r="B55" s="6" t="s">
        <v>412</v>
      </c>
      <c r="C55" s="51"/>
      <c r="D55" s="64"/>
      <c r="E55" s="321">
        <f>C55+D55</f>
        <v>0</v>
      </c>
    </row>
    <row r="56" spans="1:5" ht="15" customHeight="1" thickBot="1">
      <c r="A56" s="80" t="s">
        <v>9</v>
      </c>
      <c r="B56" s="61" t="s">
        <v>4</v>
      </c>
      <c r="C56" s="301"/>
      <c r="D56" s="303"/>
      <c r="E56" s="149">
        <f>C56+D56</f>
        <v>0</v>
      </c>
    </row>
    <row r="57" spans="1:5" ht="13.5" thickBot="1">
      <c r="A57" s="80" t="s">
        <v>10</v>
      </c>
      <c r="B57" s="97" t="s">
        <v>416</v>
      </c>
      <c r="C57" s="302">
        <f>+C45+C51+C56</f>
        <v>0</v>
      </c>
      <c r="D57" s="299">
        <f>+D45+D51+D56</f>
        <v>0</v>
      </c>
      <c r="E57" s="152">
        <f>+E45+E51+E56</f>
        <v>0</v>
      </c>
    </row>
    <row r="58" spans="1:5" ht="15" customHeight="1" thickBot="1">
      <c r="C58" s="153"/>
      <c r="E58" s="153"/>
    </row>
    <row r="59" spans="1:5" ht="14.25" customHeight="1" thickBot="1">
      <c r="A59" s="100" t="s">
        <v>407</v>
      </c>
      <c r="B59" s="101"/>
      <c r="C59" s="297"/>
      <c r="D59" s="297"/>
      <c r="E59" s="313">
        <f>C59+D59</f>
        <v>0</v>
      </c>
    </row>
    <row r="60" spans="1:5" ht="13.5" thickBot="1">
      <c r="A60" s="100" t="s">
        <v>125</v>
      </c>
      <c r="B60" s="101"/>
      <c r="C60" s="297"/>
      <c r="D60" s="297"/>
      <c r="E60" s="313">
        <f>C60+D60</f>
        <v>0</v>
      </c>
    </row>
  </sheetData>
  <sheetProtection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topLeftCell="A4" zoomScale="145" zoomScaleNormal="145" workbookViewId="0">
      <selection activeCell="D5" sqref="D5"/>
    </sheetView>
  </sheetViews>
  <sheetFormatPr defaultRowHeight="12.75"/>
  <cols>
    <col min="1" max="1" width="13.83203125" style="98" customWidth="1"/>
    <col min="2" max="2" width="54.5" style="99" customWidth="1"/>
    <col min="3" max="5" width="15.83203125" style="99" customWidth="1"/>
    <col min="6" max="16384" width="9.33203125" style="99"/>
  </cols>
  <sheetData>
    <row r="1" spans="1:5" s="85" customFormat="1" ht="16.5" thickBot="1">
      <c r="A1" s="84"/>
      <c r="B1" s="86"/>
      <c r="C1" s="1"/>
      <c r="D1" s="1"/>
      <c r="E1" s="288" t="s">
        <v>499</v>
      </c>
    </row>
    <row r="2" spans="1:5" s="219" customFormat="1" ht="25.5" customHeight="1" thickBot="1">
      <c r="A2" s="77" t="s">
        <v>445</v>
      </c>
      <c r="B2" s="364" t="s">
        <v>497</v>
      </c>
      <c r="C2" s="365"/>
      <c r="D2" s="366"/>
      <c r="E2" s="300" t="s">
        <v>44</v>
      </c>
    </row>
    <row r="3" spans="1:5" s="219" customFormat="1" ht="24.75" thickBot="1">
      <c r="A3" s="77" t="s">
        <v>123</v>
      </c>
      <c r="B3" s="364" t="s">
        <v>321</v>
      </c>
      <c r="C3" s="365"/>
      <c r="D3" s="366"/>
      <c r="E3" s="300" t="s">
        <v>44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501</v>
      </c>
      <c r="C5" s="330" t="s">
        <v>420</v>
      </c>
      <c r="D5" s="330" t="s">
        <v>527</v>
      </c>
      <c r="E5" s="331" t="str">
        <f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386</v>
      </c>
      <c r="B6" s="79" t="s">
        <v>387</v>
      </c>
      <c r="C6" s="79" t="s">
        <v>388</v>
      </c>
      <c r="D6" s="292" t="s">
        <v>390</v>
      </c>
      <c r="E6" s="341" t="s">
        <v>493</v>
      </c>
    </row>
    <row r="7" spans="1:5" s="221" customFormat="1" ht="15.95" customHeight="1" thickBot="1">
      <c r="A7" s="360" t="s">
        <v>40</v>
      </c>
      <c r="B7" s="361"/>
      <c r="C7" s="361"/>
      <c r="D7" s="361"/>
      <c r="E7" s="362"/>
    </row>
    <row r="8" spans="1:5" s="154" customFormat="1" ht="12" customHeight="1" thickBot="1">
      <c r="A8" s="78" t="s">
        <v>7</v>
      </c>
      <c r="B8" s="90" t="s">
        <v>408</v>
      </c>
      <c r="C8" s="114">
        <f>SUM(C9:C19)</f>
        <v>0</v>
      </c>
      <c r="D8" s="114">
        <f>SUM(D9:D19)</f>
        <v>0</v>
      </c>
      <c r="E8" s="149">
        <f>SUM(E9:E19)</f>
        <v>0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267"/>
      <c r="E10" s="323">
        <f t="shared" ref="E10:E25" si="0">C10+D10</f>
        <v>0</v>
      </c>
    </row>
    <row r="11" spans="1:5" s="154" customFormat="1" ht="12" customHeight="1">
      <c r="A11" s="215" t="s">
        <v>67</v>
      </c>
      <c r="B11" s="6" t="s">
        <v>178</v>
      </c>
      <c r="C11" s="111"/>
      <c r="D11" s="267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267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267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302</v>
      </c>
      <c r="C14" s="111"/>
      <c r="D14" s="267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303</v>
      </c>
      <c r="C15" s="111"/>
      <c r="D15" s="267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304"/>
      <c r="E16" s="324">
        <f t="shared" si="0"/>
        <v>0</v>
      </c>
    </row>
    <row r="17" spans="1:5" s="222" customFormat="1" ht="12" customHeight="1">
      <c r="A17" s="215" t="s">
        <v>78</v>
      </c>
      <c r="B17" s="6" t="s">
        <v>184</v>
      </c>
      <c r="C17" s="111"/>
      <c r="D17" s="267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335</v>
      </c>
      <c r="C18" s="113"/>
      <c r="D18" s="268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268"/>
      <c r="E19" s="333">
        <f t="shared" si="0"/>
        <v>0</v>
      </c>
    </row>
    <row r="20" spans="1:5" s="154" customFormat="1" ht="12" customHeight="1" thickBot="1">
      <c r="A20" s="78" t="s">
        <v>8</v>
      </c>
      <c r="B20" s="90" t="s">
        <v>304</v>
      </c>
      <c r="C20" s="114">
        <f>SUM(C21:C23)</f>
        <v>0</v>
      </c>
      <c r="D20" s="269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267"/>
      <c r="E21" s="323">
        <f t="shared" si="0"/>
        <v>0</v>
      </c>
    </row>
    <row r="22" spans="1:5" s="222" customFormat="1" ht="12" customHeight="1">
      <c r="A22" s="215" t="s">
        <v>72</v>
      </c>
      <c r="B22" s="6" t="s">
        <v>305</v>
      </c>
      <c r="C22" s="111"/>
      <c r="D22" s="267"/>
      <c r="E22" s="323">
        <f t="shared" si="0"/>
        <v>0</v>
      </c>
    </row>
    <row r="23" spans="1:5" s="222" customFormat="1" ht="12" customHeight="1">
      <c r="A23" s="215" t="s">
        <v>73</v>
      </c>
      <c r="B23" s="6" t="s">
        <v>306</v>
      </c>
      <c r="C23" s="111"/>
      <c r="D23" s="267"/>
      <c r="E23" s="323">
        <f t="shared" si="0"/>
        <v>0</v>
      </c>
    </row>
    <row r="24" spans="1:5" s="222" customFormat="1" ht="12" customHeight="1" thickBot="1">
      <c r="A24" s="215" t="s">
        <v>74</v>
      </c>
      <c r="B24" s="6" t="s">
        <v>413</v>
      </c>
      <c r="C24" s="111"/>
      <c r="D24" s="267"/>
      <c r="E24" s="323">
        <f t="shared" si="0"/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3"/>
      <c r="E25" s="149">
        <f t="shared" si="0"/>
        <v>0</v>
      </c>
    </row>
    <row r="26" spans="1:5" s="222" customFormat="1" ht="12" customHeight="1" thickBot="1">
      <c r="A26" s="80" t="s">
        <v>10</v>
      </c>
      <c r="B26" s="61" t="s">
        <v>307</v>
      </c>
      <c r="C26" s="114">
        <f>+C27+C28</f>
        <v>0</v>
      </c>
      <c r="D26" s="269">
        <f>+D27+D28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305</v>
      </c>
      <c r="C27" s="276"/>
      <c r="D27" s="63"/>
      <c r="E27" s="325">
        <f>C27+D27</f>
        <v>0</v>
      </c>
    </row>
    <row r="28" spans="1:5" s="222" customFormat="1" ht="12" customHeight="1">
      <c r="A28" s="216" t="s">
        <v>168</v>
      </c>
      <c r="B28" s="218" t="s">
        <v>308</v>
      </c>
      <c r="C28" s="115"/>
      <c r="D28" s="270"/>
      <c r="E28" s="323">
        <f>C28+D28</f>
        <v>0</v>
      </c>
    </row>
    <row r="29" spans="1:5" s="222" customFormat="1" ht="12" customHeight="1" thickBot="1">
      <c r="A29" s="215" t="s">
        <v>169</v>
      </c>
      <c r="B29" s="66" t="s">
        <v>414</v>
      </c>
      <c r="C29" s="52"/>
      <c r="D29" s="305"/>
      <c r="E29" s="333">
        <f>C29+D29</f>
        <v>0</v>
      </c>
    </row>
    <row r="30" spans="1:5" s="222" customFormat="1" ht="12" customHeight="1" thickBot="1">
      <c r="A30" s="80" t="s">
        <v>11</v>
      </c>
      <c r="B30" s="61" t="s">
        <v>309</v>
      </c>
      <c r="C30" s="114">
        <f>+C31+C32+C33</f>
        <v>0</v>
      </c>
      <c r="D30" s="269">
        <f>+D31+D32+D33</f>
        <v>0</v>
      </c>
      <c r="E30" s="337">
        <f>C30+D30</f>
        <v>0</v>
      </c>
    </row>
    <row r="31" spans="1:5" s="222" customFormat="1" ht="12" customHeight="1">
      <c r="A31" s="216" t="s">
        <v>58</v>
      </c>
      <c r="B31" s="217" t="s">
        <v>190</v>
      </c>
      <c r="C31" s="276"/>
      <c r="D31" s="63"/>
      <c r="E31" s="338">
        <f>+E32+E33+E34</f>
        <v>0</v>
      </c>
    </row>
    <row r="32" spans="1:5" s="222" customFormat="1" ht="12" customHeight="1">
      <c r="A32" s="216" t="s">
        <v>59</v>
      </c>
      <c r="B32" s="218" t="s">
        <v>191</v>
      </c>
      <c r="C32" s="115"/>
      <c r="D32" s="270"/>
      <c r="E32" s="325">
        <f>C32+D32</f>
        <v>0</v>
      </c>
    </row>
    <row r="33" spans="1:5" s="222" customFormat="1" ht="12" customHeight="1" thickBot="1">
      <c r="A33" s="215" t="s">
        <v>60</v>
      </c>
      <c r="B33" s="66" t="s">
        <v>192</v>
      </c>
      <c r="C33" s="52"/>
      <c r="D33" s="305"/>
      <c r="E33" s="320">
        <f>C33+D33</f>
        <v>0</v>
      </c>
    </row>
    <row r="34" spans="1:5" s="154" customFormat="1" ht="12" customHeight="1" thickBot="1">
      <c r="A34" s="80" t="s">
        <v>12</v>
      </c>
      <c r="B34" s="61" t="s">
        <v>278</v>
      </c>
      <c r="C34" s="301"/>
      <c r="D34" s="303"/>
      <c r="E34" s="339">
        <f>C34+D34</f>
        <v>0</v>
      </c>
    </row>
    <row r="35" spans="1:5" s="154" customFormat="1" ht="12" customHeight="1" thickBot="1">
      <c r="A35" s="80" t="s">
        <v>13</v>
      </c>
      <c r="B35" s="61" t="s">
        <v>310</v>
      </c>
      <c r="C35" s="301"/>
      <c r="D35" s="303"/>
      <c r="E35" s="149">
        <f>C35+D35</f>
        <v>0</v>
      </c>
    </row>
    <row r="36" spans="1:5" s="154" customFormat="1" ht="12" customHeight="1" thickBot="1">
      <c r="A36" s="78" t="s">
        <v>14</v>
      </c>
      <c r="B36" s="61" t="s">
        <v>415</v>
      </c>
      <c r="C36" s="114">
        <f>+C8+C20+C25+C26+C30+C34+C35</f>
        <v>0</v>
      </c>
      <c r="D36" s="269">
        <f>+D8+D20+D25+D26+D30+D34+D35</f>
        <v>0</v>
      </c>
      <c r="E36" s="149">
        <f>C36+D36</f>
        <v>0</v>
      </c>
    </row>
    <row r="37" spans="1:5" s="154" customFormat="1" ht="12" customHeight="1" thickBot="1">
      <c r="A37" s="91" t="s">
        <v>15</v>
      </c>
      <c r="B37" s="61" t="s">
        <v>312</v>
      </c>
      <c r="C37" s="114">
        <f>+C38+C39+C40</f>
        <v>0</v>
      </c>
      <c r="D37" s="269">
        <f>+D38+D39+D40</f>
        <v>0</v>
      </c>
      <c r="E37" s="149">
        <f>+E8+E20+E25+E26+E31+E35+E36</f>
        <v>0</v>
      </c>
    </row>
    <row r="38" spans="1:5" s="154" customFormat="1" ht="12" customHeight="1">
      <c r="A38" s="216" t="s">
        <v>313</v>
      </c>
      <c r="B38" s="217" t="s">
        <v>140</v>
      </c>
      <c r="C38" s="276"/>
      <c r="D38" s="63"/>
      <c r="E38" s="338">
        <f>+E39+E40+E41</f>
        <v>0</v>
      </c>
    </row>
    <row r="39" spans="1:5" s="154" customFormat="1" ht="12" customHeight="1">
      <c r="A39" s="216" t="s">
        <v>314</v>
      </c>
      <c r="B39" s="218" t="s">
        <v>2</v>
      </c>
      <c r="C39" s="115"/>
      <c r="D39" s="270"/>
      <c r="E39" s="325">
        <f>C39+D39</f>
        <v>0</v>
      </c>
    </row>
    <row r="40" spans="1:5" s="222" customFormat="1" ht="12" customHeight="1" thickBot="1">
      <c r="A40" s="215" t="s">
        <v>315</v>
      </c>
      <c r="B40" s="66" t="s">
        <v>316</v>
      </c>
      <c r="C40" s="52"/>
      <c r="D40" s="305"/>
      <c r="E40" s="320">
        <f>C40+D40</f>
        <v>0</v>
      </c>
    </row>
    <row r="41" spans="1:5" s="222" customFormat="1" ht="15" customHeight="1" thickBot="1">
      <c r="A41" s="91" t="s">
        <v>16</v>
      </c>
      <c r="B41" s="92" t="s">
        <v>317</v>
      </c>
      <c r="C41" s="302">
        <f>+C36+C37</f>
        <v>0</v>
      </c>
      <c r="D41" s="299">
        <f>+D36+D37</f>
        <v>0</v>
      </c>
      <c r="E41" s="339">
        <f>C41+D41</f>
        <v>0</v>
      </c>
    </row>
    <row r="42" spans="1:5" s="222" customFormat="1" ht="15" customHeight="1">
      <c r="A42" s="93"/>
      <c r="B42" s="94"/>
      <c r="C42" s="150"/>
    </row>
    <row r="43" spans="1:5" ht="13.5" thickBot="1">
      <c r="A43" s="95"/>
      <c r="B43" s="96"/>
      <c r="C43" s="151"/>
    </row>
    <row r="44" spans="1:5" s="221" customFormat="1" ht="16.5" customHeight="1" thickBot="1">
      <c r="A44" s="360" t="s">
        <v>41</v>
      </c>
      <c r="B44" s="361"/>
      <c r="C44" s="361"/>
      <c r="D44" s="361"/>
      <c r="E44" s="362"/>
    </row>
    <row r="45" spans="1:5" s="223" customFormat="1" ht="12" customHeight="1" thickBot="1">
      <c r="A45" s="80" t="s">
        <v>7</v>
      </c>
      <c r="B45" s="61" t="s">
        <v>318</v>
      </c>
      <c r="C45" s="114">
        <f>SUM(C46:C50)</f>
        <v>0</v>
      </c>
      <c r="D45" s="269">
        <f>SUM(D46:D50)</f>
        <v>0</v>
      </c>
      <c r="E45" s="149">
        <f>SUM(E46:E50)</f>
        <v>0</v>
      </c>
    </row>
    <row r="46" spans="1:5" ht="12" customHeight="1">
      <c r="A46" s="215" t="s">
        <v>65</v>
      </c>
      <c r="B46" s="7" t="s">
        <v>36</v>
      </c>
      <c r="C46" s="276"/>
      <c r="D46" s="63"/>
      <c r="E46" s="325">
        <f>C46+D46</f>
        <v>0</v>
      </c>
    </row>
    <row r="47" spans="1:5" ht="12" customHeight="1">
      <c r="A47" s="215" t="s">
        <v>66</v>
      </c>
      <c r="B47" s="6" t="s">
        <v>110</v>
      </c>
      <c r="C47" s="51"/>
      <c r="D47" s="64"/>
      <c r="E47" s="321">
        <f>C47+D47</f>
        <v>0</v>
      </c>
    </row>
    <row r="48" spans="1:5" ht="12" customHeight="1">
      <c r="A48" s="215" t="s">
        <v>67</v>
      </c>
      <c r="B48" s="6" t="s">
        <v>84</v>
      </c>
      <c r="C48" s="51"/>
      <c r="D48" s="64"/>
      <c r="E48" s="321">
        <f>C48+D48</f>
        <v>0</v>
      </c>
    </row>
    <row r="49" spans="1:5" ht="12" customHeight="1">
      <c r="A49" s="215" t="s">
        <v>68</v>
      </c>
      <c r="B49" s="6" t="s">
        <v>111</v>
      </c>
      <c r="C49" s="51"/>
      <c r="D49" s="64"/>
      <c r="E49" s="321">
        <f>C49+D49</f>
        <v>0</v>
      </c>
    </row>
    <row r="50" spans="1:5" ht="12" customHeight="1" thickBot="1">
      <c r="A50" s="215" t="s">
        <v>85</v>
      </c>
      <c r="B50" s="6" t="s">
        <v>112</v>
      </c>
      <c r="C50" s="51"/>
      <c r="D50" s="64"/>
      <c r="E50" s="321">
        <f>C50+D50</f>
        <v>0</v>
      </c>
    </row>
    <row r="51" spans="1:5" ht="12" customHeight="1" thickBot="1">
      <c r="A51" s="80" t="s">
        <v>8</v>
      </c>
      <c r="B51" s="61" t="s">
        <v>319</v>
      </c>
      <c r="C51" s="114">
        <f>SUM(C52:C54)</f>
        <v>0</v>
      </c>
      <c r="D51" s="269">
        <f>SUM(D52:D54)</f>
        <v>0</v>
      </c>
      <c r="E51" s="149">
        <f>SUM(E52:E54)</f>
        <v>0</v>
      </c>
    </row>
    <row r="52" spans="1:5" s="223" customFormat="1" ht="12" customHeight="1">
      <c r="A52" s="215" t="s">
        <v>71</v>
      </c>
      <c r="B52" s="7" t="s">
        <v>130</v>
      </c>
      <c r="C52" s="276"/>
      <c r="D52" s="63"/>
      <c r="E52" s="325">
        <f>C52+D52</f>
        <v>0</v>
      </c>
    </row>
    <row r="53" spans="1:5" ht="12" customHeight="1">
      <c r="A53" s="215" t="s">
        <v>72</v>
      </c>
      <c r="B53" s="6" t="s">
        <v>114</v>
      </c>
      <c r="C53" s="51"/>
      <c r="D53" s="64"/>
      <c r="E53" s="321">
        <f>C53+D53</f>
        <v>0</v>
      </c>
    </row>
    <row r="54" spans="1:5" ht="12" customHeight="1">
      <c r="A54" s="215" t="s">
        <v>73</v>
      </c>
      <c r="B54" s="6" t="s">
        <v>42</v>
      </c>
      <c r="C54" s="51"/>
      <c r="D54" s="64"/>
      <c r="E54" s="321">
        <f>C54+D54</f>
        <v>0</v>
      </c>
    </row>
    <row r="55" spans="1:5" ht="12" customHeight="1" thickBot="1">
      <c r="A55" s="215" t="s">
        <v>74</v>
      </c>
      <c r="B55" s="6" t="s">
        <v>412</v>
      </c>
      <c r="C55" s="51"/>
      <c r="D55" s="64"/>
      <c r="E55" s="321">
        <f>C55+D55</f>
        <v>0</v>
      </c>
    </row>
    <row r="56" spans="1:5" ht="15" customHeight="1" thickBot="1">
      <c r="A56" s="80" t="s">
        <v>9</v>
      </c>
      <c r="B56" s="61" t="s">
        <v>4</v>
      </c>
      <c r="C56" s="301"/>
      <c r="D56" s="303"/>
      <c r="E56" s="149">
        <f>C56+D56</f>
        <v>0</v>
      </c>
    </row>
    <row r="57" spans="1:5" ht="13.5" thickBot="1">
      <c r="A57" s="80" t="s">
        <v>10</v>
      </c>
      <c r="B57" s="97" t="s">
        <v>416</v>
      </c>
      <c r="C57" s="302">
        <f>+C45+C51+C56</f>
        <v>0</v>
      </c>
      <c r="D57" s="299">
        <f>+D45+D51+D56</f>
        <v>0</v>
      </c>
      <c r="E57" s="152">
        <f>+E45+E51+E56</f>
        <v>0</v>
      </c>
    </row>
    <row r="58" spans="1:5" ht="15" customHeight="1" thickBot="1">
      <c r="C58" s="153"/>
      <c r="E58" s="153"/>
    </row>
    <row r="59" spans="1:5" ht="14.25" customHeight="1" thickBot="1">
      <c r="A59" s="100" t="s">
        <v>407</v>
      </c>
      <c r="B59" s="101"/>
      <c r="C59" s="297"/>
      <c r="D59" s="297"/>
      <c r="E59" s="313">
        <f>C59+D59</f>
        <v>0</v>
      </c>
    </row>
    <row r="60" spans="1:5" ht="13.5" thickBot="1">
      <c r="A60" s="100" t="s">
        <v>125</v>
      </c>
      <c r="B60" s="101"/>
      <c r="C60" s="297"/>
      <c r="D60" s="297"/>
      <c r="E60" s="313">
        <f>C60+D60</f>
        <v>0</v>
      </c>
    </row>
  </sheetData>
  <sheetProtection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45" zoomScaleNormal="145" workbookViewId="0">
      <selection activeCell="F6" sqref="F6"/>
    </sheetView>
  </sheetViews>
  <sheetFormatPr defaultRowHeight="12.75"/>
  <cols>
    <col min="1" max="1" width="13.83203125" style="98" customWidth="1"/>
    <col min="2" max="2" width="54.5" style="99" customWidth="1"/>
    <col min="3" max="5" width="15.83203125" style="99" customWidth="1"/>
    <col min="6" max="16384" width="9.33203125" style="99"/>
  </cols>
  <sheetData>
    <row r="1" spans="1:5" s="85" customFormat="1" ht="16.5" thickBot="1">
      <c r="A1" s="84"/>
      <c r="B1" s="86"/>
      <c r="C1" s="1"/>
      <c r="D1" s="1"/>
      <c r="E1" s="288" t="s">
        <v>500</v>
      </c>
    </row>
    <row r="2" spans="1:5" s="219" customFormat="1" ht="25.5" customHeight="1" thickBot="1">
      <c r="A2" s="77" t="s">
        <v>445</v>
      </c>
      <c r="B2" s="364" t="s">
        <v>497</v>
      </c>
      <c r="C2" s="365"/>
      <c r="D2" s="366"/>
      <c r="E2" s="300" t="s">
        <v>44</v>
      </c>
    </row>
    <row r="3" spans="1:5" s="219" customFormat="1" ht="24.75" thickBot="1">
      <c r="A3" s="77" t="s">
        <v>123</v>
      </c>
      <c r="B3" s="364" t="s">
        <v>417</v>
      </c>
      <c r="C3" s="365"/>
      <c r="D3" s="366"/>
      <c r="E3" s="300" t="s">
        <v>330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501</v>
      </c>
      <c r="C5" s="330" t="s">
        <v>420</v>
      </c>
      <c r="D5" s="330" t="s">
        <v>527</v>
      </c>
      <c r="E5" s="331" t="str">
        <f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386</v>
      </c>
      <c r="B6" s="79" t="s">
        <v>387</v>
      </c>
      <c r="C6" s="79" t="s">
        <v>388</v>
      </c>
      <c r="D6" s="292" t="s">
        <v>390</v>
      </c>
      <c r="E6" s="341" t="s">
        <v>493</v>
      </c>
    </row>
    <row r="7" spans="1:5" s="221" customFormat="1" ht="15.95" customHeight="1" thickBot="1">
      <c r="A7" s="360" t="s">
        <v>40</v>
      </c>
      <c r="B7" s="361"/>
      <c r="C7" s="361"/>
      <c r="D7" s="361"/>
      <c r="E7" s="362"/>
    </row>
    <row r="8" spans="1:5" s="154" customFormat="1" ht="12" customHeight="1" thickBot="1">
      <c r="A8" s="78" t="s">
        <v>7</v>
      </c>
      <c r="B8" s="90" t="s">
        <v>408</v>
      </c>
      <c r="C8" s="114">
        <f>SUM(C9:C19)</f>
        <v>0</v>
      </c>
      <c r="D8" s="114">
        <f>SUM(D9:D19)</f>
        <v>0</v>
      </c>
      <c r="E8" s="149">
        <f>SUM(E9:E19)</f>
        <v>0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267"/>
      <c r="E10" s="323">
        <f t="shared" ref="E10:E25" si="0">C10+D10</f>
        <v>0</v>
      </c>
    </row>
    <row r="11" spans="1:5" s="154" customFormat="1" ht="12" customHeight="1">
      <c r="A11" s="215" t="s">
        <v>67</v>
      </c>
      <c r="B11" s="6" t="s">
        <v>178</v>
      </c>
      <c r="C11" s="111"/>
      <c r="D11" s="267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267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267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302</v>
      </c>
      <c r="C14" s="111"/>
      <c r="D14" s="267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303</v>
      </c>
      <c r="C15" s="111"/>
      <c r="D15" s="267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304"/>
      <c r="E16" s="324">
        <f t="shared" si="0"/>
        <v>0</v>
      </c>
    </row>
    <row r="17" spans="1:5" s="222" customFormat="1" ht="12" customHeight="1">
      <c r="A17" s="215" t="s">
        <v>78</v>
      </c>
      <c r="B17" s="6" t="s">
        <v>184</v>
      </c>
      <c r="C17" s="111"/>
      <c r="D17" s="267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335</v>
      </c>
      <c r="C18" s="113"/>
      <c r="D18" s="268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268"/>
      <c r="E19" s="333">
        <f t="shared" si="0"/>
        <v>0</v>
      </c>
    </row>
    <row r="20" spans="1:5" s="154" customFormat="1" ht="12" customHeight="1" thickBot="1">
      <c r="A20" s="78" t="s">
        <v>8</v>
      </c>
      <c r="B20" s="90" t="s">
        <v>304</v>
      </c>
      <c r="C20" s="114">
        <f>SUM(C21:C23)</f>
        <v>0</v>
      </c>
      <c r="D20" s="269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267"/>
      <c r="E21" s="323">
        <f t="shared" si="0"/>
        <v>0</v>
      </c>
    </row>
    <row r="22" spans="1:5" s="222" customFormat="1" ht="12" customHeight="1">
      <c r="A22" s="215" t="s">
        <v>72</v>
      </c>
      <c r="B22" s="6" t="s">
        <v>305</v>
      </c>
      <c r="C22" s="111"/>
      <c r="D22" s="267"/>
      <c r="E22" s="323">
        <f t="shared" si="0"/>
        <v>0</v>
      </c>
    </row>
    <row r="23" spans="1:5" s="222" customFormat="1" ht="12" customHeight="1">
      <c r="A23" s="215" t="s">
        <v>73</v>
      </c>
      <c r="B23" s="6" t="s">
        <v>306</v>
      </c>
      <c r="C23" s="111"/>
      <c r="D23" s="267"/>
      <c r="E23" s="323">
        <f t="shared" si="0"/>
        <v>0</v>
      </c>
    </row>
    <row r="24" spans="1:5" s="222" customFormat="1" ht="12" customHeight="1" thickBot="1">
      <c r="A24" s="215" t="s">
        <v>74</v>
      </c>
      <c r="B24" s="6" t="s">
        <v>413</v>
      </c>
      <c r="C24" s="111"/>
      <c r="D24" s="267"/>
      <c r="E24" s="323">
        <f t="shared" si="0"/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3"/>
      <c r="E25" s="149">
        <f t="shared" si="0"/>
        <v>0</v>
      </c>
    </row>
    <row r="26" spans="1:5" s="222" customFormat="1" ht="12" customHeight="1" thickBot="1">
      <c r="A26" s="80" t="s">
        <v>10</v>
      </c>
      <c r="B26" s="61" t="s">
        <v>307</v>
      </c>
      <c r="C26" s="114">
        <f>+C27+C28</f>
        <v>0</v>
      </c>
      <c r="D26" s="269">
        <f>+D27+D28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305</v>
      </c>
      <c r="C27" s="276"/>
      <c r="D27" s="63"/>
      <c r="E27" s="325">
        <f>C27+D27</f>
        <v>0</v>
      </c>
    </row>
    <row r="28" spans="1:5" s="222" customFormat="1" ht="12" customHeight="1">
      <c r="A28" s="216" t="s">
        <v>168</v>
      </c>
      <c r="B28" s="218" t="s">
        <v>308</v>
      </c>
      <c r="C28" s="115"/>
      <c r="D28" s="270"/>
      <c r="E28" s="323">
        <f>C28+D28</f>
        <v>0</v>
      </c>
    </row>
    <row r="29" spans="1:5" s="222" customFormat="1" ht="12" customHeight="1" thickBot="1">
      <c r="A29" s="215" t="s">
        <v>169</v>
      </c>
      <c r="B29" s="66" t="s">
        <v>414</v>
      </c>
      <c r="C29" s="52"/>
      <c r="D29" s="305"/>
      <c r="E29" s="333">
        <f>C29+D29</f>
        <v>0</v>
      </c>
    </row>
    <row r="30" spans="1:5" s="222" customFormat="1" ht="12" customHeight="1" thickBot="1">
      <c r="A30" s="80" t="s">
        <v>11</v>
      </c>
      <c r="B30" s="61" t="s">
        <v>309</v>
      </c>
      <c r="C30" s="114">
        <f>+C31+C32+C33</f>
        <v>0</v>
      </c>
      <c r="D30" s="269">
        <f>+D31+D32+D33</f>
        <v>0</v>
      </c>
      <c r="E30" s="337">
        <f>C30+D30</f>
        <v>0</v>
      </c>
    </row>
    <row r="31" spans="1:5" s="222" customFormat="1" ht="12" customHeight="1">
      <c r="A31" s="216" t="s">
        <v>58</v>
      </c>
      <c r="B31" s="217" t="s">
        <v>190</v>
      </c>
      <c r="C31" s="276"/>
      <c r="D31" s="63"/>
      <c r="E31" s="338">
        <f>+E32+E33+E34</f>
        <v>0</v>
      </c>
    </row>
    <row r="32" spans="1:5" s="222" customFormat="1" ht="12" customHeight="1">
      <c r="A32" s="216" t="s">
        <v>59</v>
      </c>
      <c r="B32" s="218" t="s">
        <v>191</v>
      </c>
      <c r="C32" s="115"/>
      <c r="D32" s="270"/>
      <c r="E32" s="325">
        <f>C32+D32</f>
        <v>0</v>
      </c>
    </row>
    <row r="33" spans="1:5" s="222" customFormat="1" ht="12" customHeight="1" thickBot="1">
      <c r="A33" s="215" t="s">
        <v>60</v>
      </c>
      <c r="B33" s="66" t="s">
        <v>192</v>
      </c>
      <c r="C33" s="52"/>
      <c r="D33" s="305"/>
      <c r="E33" s="320">
        <f>C33+D33</f>
        <v>0</v>
      </c>
    </row>
    <row r="34" spans="1:5" s="154" customFormat="1" ht="12" customHeight="1" thickBot="1">
      <c r="A34" s="80" t="s">
        <v>12</v>
      </c>
      <c r="B34" s="61" t="s">
        <v>278</v>
      </c>
      <c r="C34" s="301"/>
      <c r="D34" s="303"/>
      <c r="E34" s="339">
        <f>C34+D34</f>
        <v>0</v>
      </c>
    </row>
    <row r="35" spans="1:5" s="154" customFormat="1" ht="12" customHeight="1" thickBot="1">
      <c r="A35" s="80" t="s">
        <v>13</v>
      </c>
      <c r="B35" s="61" t="s">
        <v>310</v>
      </c>
      <c r="C35" s="301"/>
      <c r="D35" s="303"/>
      <c r="E35" s="149">
        <f>C35+D35</f>
        <v>0</v>
      </c>
    </row>
    <row r="36" spans="1:5" s="154" customFormat="1" ht="12" customHeight="1" thickBot="1">
      <c r="A36" s="78" t="s">
        <v>14</v>
      </c>
      <c r="B36" s="61" t="s">
        <v>415</v>
      </c>
      <c r="C36" s="114">
        <f>+C8+C20+C25+C26+C30+C34+C35</f>
        <v>0</v>
      </c>
      <c r="D36" s="269">
        <f>+D8+D20+D25+D26+D30+D34+D35</f>
        <v>0</v>
      </c>
      <c r="E36" s="149">
        <f>C36+D36</f>
        <v>0</v>
      </c>
    </row>
    <row r="37" spans="1:5" s="154" customFormat="1" ht="12" customHeight="1" thickBot="1">
      <c r="A37" s="91" t="s">
        <v>15</v>
      </c>
      <c r="B37" s="61" t="s">
        <v>312</v>
      </c>
      <c r="C37" s="114">
        <f>+C38+C39+C40</f>
        <v>0</v>
      </c>
      <c r="D37" s="269">
        <f>+D38+D39+D40</f>
        <v>0</v>
      </c>
      <c r="E37" s="149">
        <f>+E8+E20+E25+E26+E31+E35+E36</f>
        <v>0</v>
      </c>
    </row>
    <row r="38" spans="1:5" s="154" customFormat="1" ht="12" customHeight="1">
      <c r="A38" s="216" t="s">
        <v>313</v>
      </c>
      <c r="B38" s="217" t="s">
        <v>140</v>
      </c>
      <c r="C38" s="276"/>
      <c r="D38" s="63"/>
      <c r="E38" s="338">
        <f>+E39+E40+E41</f>
        <v>0</v>
      </c>
    </row>
    <row r="39" spans="1:5" s="154" customFormat="1" ht="12" customHeight="1">
      <c r="A39" s="216" t="s">
        <v>314</v>
      </c>
      <c r="B39" s="218" t="s">
        <v>2</v>
      </c>
      <c r="C39" s="115"/>
      <c r="D39" s="270"/>
      <c r="E39" s="325">
        <f>C39+D39</f>
        <v>0</v>
      </c>
    </row>
    <row r="40" spans="1:5" s="222" customFormat="1" ht="12" customHeight="1" thickBot="1">
      <c r="A40" s="215" t="s">
        <v>315</v>
      </c>
      <c r="B40" s="66" t="s">
        <v>316</v>
      </c>
      <c r="C40" s="52"/>
      <c r="D40" s="305"/>
      <c r="E40" s="320">
        <f>C40+D40</f>
        <v>0</v>
      </c>
    </row>
    <row r="41" spans="1:5" s="222" customFormat="1" ht="15" customHeight="1" thickBot="1">
      <c r="A41" s="91" t="s">
        <v>16</v>
      </c>
      <c r="B41" s="92" t="s">
        <v>317</v>
      </c>
      <c r="C41" s="302">
        <f>+C36+C37</f>
        <v>0</v>
      </c>
      <c r="D41" s="299">
        <f>+D36+D37</f>
        <v>0</v>
      </c>
      <c r="E41" s="339">
        <f>C41+D41</f>
        <v>0</v>
      </c>
    </row>
    <row r="42" spans="1:5" s="222" customFormat="1" ht="15" customHeight="1">
      <c r="A42" s="93"/>
      <c r="B42" s="94"/>
      <c r="C42" s="150"/>
    </row>
    <row r="43" spans="1:5" ht="13.5" thickBot="1">
      <c r="A43" s="95"/>
      <c r="B43" s="96"/>
      <c r="C43" s="151"/>
    </row>
    <row r="44" spans="1:5" s="221" customFormat="1" ht="16.5" customHeight="1" thickBot="1">
      <c r="A44" s="360" t="s">
        <v>41</v>
      </c>
      <c r="B44" s="361"/>
      <c r="C44" s="361"/>
      <c r="D44" s="361"/>
      <c r="E44" s="362"/>
    </row>
    <row r="45" spans="1:5" s="223" customFormat="1" ht="12" customHeight="1" thickBot="1">
      <c r="A45" s="80" t="s">
        <v>7</v>
      </c>
      <c r="B45" s="61" t="s">
        <v>318</v>
      </c>
      <c r="C45" s="114">
        <f>SUM(C46:C50)</f>
        <v>0</v>
      </c>
      <c r="D45" s="269">
        <f>SUM(D46:D50)</f>
        <v>0</v>
      </c>
      <c r="E45" s="149">
        <f>SUM(E46:E50)</f>
        <v>0</v>
      </c>
    </row>
    <row r="46" spans="1:5" ht="12" customHeight="1">
      <c r="A46" s="215" t="s">
        <v>65</v>
      </c>
      <c r="B46" s="7" t="s">
        <v>36</v>
      </c>
      <c r="C46" s="276"/>
      <c r="D46" s="63"/>
      <c r="E46" s="325">
        <f>C46+D46</f>
        <v>0</v>
      </c>
    </row>
    <row r="47" spans="1:5" ht="12" customHeight="1">
      <c r="A47" s="215" t="s">
        <v>66</v>
      </c>
      <c r="B47" s="6" t="s">
        <v>110</v>
      </c>
      <c r="C47" s="51"/>
      <c r="D47" s="64"/>
      <c r="E47" s="321">
        <f>C47+D47</f>
        <v>0</v>
      </c>
    </row>
    <row r="48" spans="1:5" ht="12" customHeight="1">
      <c r="A48" s="215" t="s">
        <v>67</v>
      </c>
      <c r="B48" s="6" t="s">
        <v>84</v>
      </c>
      <c r="C48" s="51"/>
      <c r="D48" s="64"/>
      <c r="E48" s="321">
        <f>C48+D48</f>
        <v>0</v>
      </c>
    </row>
    <row r="49" spans="1:5" ht="12" customHeight="1">
      <c r="A49" s="215" t="s">
        <v>68</v>
      </c>
      <c r="B49" s="6" t="s">
        <v>111</v>
      </c>
      <c r="C49" s="51"/>
      <c r="D49" s="64"/>
      <c r="E49" s="321">
        <f>C49+D49</f>
        <v>0</v>
      </c>
    </row>
    <row r="50" spans="1:5" ht="12" customHeight="1" thickBot="1">
      <c r="A50" s="215" t="s">
        <v>85</v>
      </c>
      <c r="B50" s="6" t="s">
        <v>112</v>
      </c>
      <c r="C50" s="51"/>
      <c r="D50" s="64"/>
      <c r="E50" s="321">
        <f>C50+D50</f>
        <v>0</v>
      </c>
    </row>
    <row r="51" spans="1:5" ht="12" customHeight="1" thickBot="1">
      <c r="A51" s="80" t="s">
        <v>8</v>
      </c>
      <c r="B51" s="61" t="s">
        <v>319</v>
      </c>
      <c r="C51" s="114">
        <f>SUM(C52:C54)</f>
        <v>0</v>
      </c>
      <c r="D51" s="269">
        <f>SUM(D52:D54)</f>
        <v>0</v>
      </c>
      <c r="E51" s="149">
        <f>SUM(E52:E54)</f>
        <v>0</v>
      </c>
    </row>
    <row r="52" spans="1:5" s="223" customFormat="1" ht="12" customHeight="1">
      <c r="A52" s="215" t="s">
        <v>71</v>
      </c>
      <c r="B52" s="7" t="s">
        <v>130</v>
      </c>
      <c r="C52" s="276"/>
      <c r="D52" s="63"/>
      <c r="E52" s="325">
        <f>C52+D52</f>
        <v>0</v>
      </c>
    </row>
    <row r="53" spans="1:5" ht="12" customHeight="1">
      <c r="A53" s="215" t="s">
        <v>72</v>
      </c>
      <c r="B53" s="6" t="s">
        <v>114</v>
      </c>
      <c r="C53" s="51"/>
      <c r="D53" s="64"/>
      <c r="E53" s="321">
        <f>C53+D53</f>
        <v>0</v>
      </c>
    </row>
    <row r="54" spans="1:5" ht="12" customHeight="1">
      <c r="A54" s="215" t="s">
        <v>73</v>
      </c>
      <c r="B54" s="6" t="s">
        <v>42</v>
      </c>
      <c r="C54" s="51"/>
      <c r="D54" s="64"/>
      <c r="E54" s="321">
        <f>C54+D54</f>
        <v>0</v>
      </c>
    </row>
    <row r="55" spans="1:5" ht="12" customHeight="1" thickBot="1">
      <c r="A55" s="215" t="s">
        <v>74</v>
      </c>
      <c r="B55" s="6" t="s">
        <v>412</v>
      </c>
      <c r="C55" s="51"/>
      <c r="D55" s="64"/>
      <c r="E55" s="321">
        <f>C55+D55</f>
        <v>0</v>
      </c>
    </row>
    <row r="56" spans="1:5" ht="15" customHeight="1" thickBot="1">
      <c r="A56" s="80" t="s">
        <v>9</v>
      </c>
      <c r="B56" s="61" t="s">
        <v>4</v>
      </c>
      <c r="C56" s="301"/>
      <c r="D56" s="303"/>
      <c r="E56" s="149">
        <f>C56+D56</f>
        <v>0</v>
      </c>
    </row>
    <row r="57" spans="1:5" ht="13.5" thickBot="1">
      <c r="A57" s="80" t="s">
        <v>10</v>
      </c>
      <c r="B57" s="97" t="s">
        <v>416</v>
      </c>
      <c r="C57" s="302">
        <f>+C45+C51+C56</f>
        <v>0</v>
      </c>
      <c r="D57" s="299">
        <f>+D45+D51+D56</f>
        <v>0</v>
      </c>
      <c r="E57" s="152">
        <f>+E45+E51+E56</f>
        <v>0</v>
      </c>
    </row>
    <row r="58" spans="1:5" ht="15" customHeight="1" thickBot="1">
      <c r="C58" s="153"/>
      <c r="E58" s="153"/>
    </row>
    <row r="59" spans="1:5" ht="14.25" customHeight="1" thickBot="1">
      <c r="A59" s="100" t="s">
        <v>407</v>
      </c>
      <c r="B59" s="101"/>
      <c r="C59" s="297"/>
      <c r="D59" s="297"/>
      <c r="E59" s="313">
        <f>C59+D59</f>
        <v>0</v>
      </c>
    </row>
    <row r="60" spans="1:5" ht="13.5" thickBot="1">
      <c r="A60" s="100" t="s">
        <v>125</v>
      </c>
      <c r="B60" s="101"/>
      <c r="C60" s="297"/>
      <c r="D60" s="297"/>
      <c r="E60" s="313">
        <f>C60+D60</f>
        <v>0</v>
      </c>
    </row>
  </sheetData>
  <sheetProtection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>
      <selection activeCell="Q38" sqref="Q38"/>
    </sheetView>
  </sheetViews>
  <sheetFormatPr defaultRowHeight="12.75"/>
  <sheetData/>
  <phoneticPr fontId="25" type="noConversion"/>
  <pageMargins left="0.7" right="0.7" top="0.75" bottom="0.75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view="pageLayout" topLeftCell="A98" zoomScaleNormal="130" zoomScaleSheetLayoutView="100" workbookViewId="0">
      <selection activeCell="D93" sqref="D93"/>
    </sheetView>
  </sheetViews>
  <sheetFormatPr defaultRowHeight="15.75"/>
  <cols>
    <col min="1" max="1" width="9.5" style="156" customWidth="1"/>
    <col min="2" max="2" width="59.6640625" style="156" customWidth="1"/>
    <col min="3" max="3" width="17.33203125" style="157" customWidth="1"/>
    <col min="4" max="5" width="17.33203125" style="179" customWidth="1"/>
    <col min="6" max="16384" width="9.33203125" style="179"/>
  </cols>
  <sheetData>
    <row r="1" spans="1:5" ht="15.95" customHeight="1">
      <c r="A1" s="344" t="s">
        <v>5</v>
      </c>
      <c r="B1" s="344"/>
      <c r="C1" s="344"/>
      <c r="D1" s="344"/>
      <c r="E1" s="344"/>
    </row>
    <row r="2" spans="1:5" ht="15.95" customHeight="1" thickBot="1">
      <c r="A2" s="345" t="s">
        <v>88</v>
      </c>
      <c r="B2" s="345"/>
      <c r="C2" s="251"/>
      <c r="E2" s="251" t="s">
        <v>131</v>
      </c>
    </row>
    <row r="3" spans="1:5">
      <c r="A3" s="347" t="s">
        <v>53</v>
      </c>
      <c r="B3" s="349" t="s">
        <v>6</v>
      </c>
      <c r="C3" s="351" t="str">
        <f>+CONCATENATE(LEFT(ÖSSZEFÜGGÉSEK!A6,4),". évi")</f>
        <v>2016. évi</v>
      </c>
      <c r="D3" s="352"/>
      <c r="E3" s="353"/>
    </row>
    <row r="4" spans="1:5" ht="24.75" thickBot="1">
      <c r="A4" s="348"/>
      <c r="B4" s="350"/>
      <c r="C4" s="254" t="s">
        <v>420</v>
      </c>
      <c r="D4" s="252" t="s">
        <v>527</v>
      </c>
      <c r="E4" s="253" t="str">
        <f>+CONCATENATE(LEFT(ÖSSZEFÜGGÉSEK!A6,4),"……….",CHAR(10),"Módosítás utáni")</f>
        <v>2016……….
Módosítás utáni</v>
      </c>
    </row>
    <row r="5" spans="1:5" s="180" customFormat="1" ht="12" customHeight="1" thickBot="1">
      <c r="A5" s="176" t="s">
        <v>386</v>
      </c>
      <c r="B5" s="177" t="s">
        <v>387</v>
      </c>
      <c r="C5" s="177" t="s">
        <v>388</v>
      </c>
      <c r="D5" s="177" t="s">
        <v>390</v>
      </c>
      <c r="E5" s="341" t="s">
        <v>493</v>
      </c>
    </row>
    <row r="6" spans="1:5" s="181" customFormat="1" ht="12" customHeight="1" thickBot="1">
      <c r="A6" s="18" t="s">
        <v>7</v>
      </c>
      <c r="B6" s="19" t="s">
        <v>152</v>
      </c>
      <c r="C6" s="168">
        <f>+C7+C8+C9+C10+C11+C12</f>
        <v>91917</v>
      </c>
      <c r="D6" s="168">
        <f>+D7+D8+D9+D10+D11+D12</f>
        <v>30733</v>
      </c>
      <c r="E6" s="103">
        <f>+E7+E8+E9+E10+E11+E12</f>
        <v>122650</v>
      </c>
    </row>
    <row r="7" spans="1:5" s="181" customFormat="1" ht="12" customHeight="1">
      <c r="A7" s="13" t="s">
        <v>65</v>
      </c>
      <c r="B7" s="182" t="s">
        <v>153</v>
      </c>
      <c r="C7" s="170">
        <v>3204</v>
      </c>
      <c r="D7" s="170">
        <v>18559</v>
      </c>
      <c r="E7" s="212">
        <f>C7+D7</f>
        <v>21763</v>
      </c>
    </row>
    <row r="8" spans="1:5" s="181" customFormat="1" ht="12" customHeight="1">
      <c r="A8" s="12" t="s">
        <v>66</v>
      </c>
      <c r="B8" s="183" t="s">
        <v>154</v>
      </c>
      <c r="C8" s="169">
        <v>63384</v>
      </c>
      <c r="D8" s="169"/>
      <c r="E8" s="212">
        <f t="shared" ref="E8:E62" si="0">C8+D8</f>
        <v>63384</v>
      </c>
    </row>
    <row r="9" spans="1:5" s="181" customFormat="1" ht="12" customHeight="1">
      <c r="A9" s="12" t="s">
        <v>67</v>
      </c>
      <c r="B9" s="183" t="s">
        <v>155</v>
      </c>
      <c r="C9" s="169">
        <v>22049</v>
      </c>
      <c r="D9" s="169">
        <v>232</v>
      </c>
      <c r="E9" s="212">
        <f t="shared" si="0"/>
        <v>22281</v>
      </c>
    </row>
    <row r="10" spans="1:5" s="181" customFormat="1" ht="12" customHeight="1">
      <c r="A10" s="12" t="s">
        <v>68</v>
      </c>
      <c r="B10" s="183" t="s">
        <v>156</v>
      </c>
      <c r="C10" s="169">
        <v>3280</v>
      </c>
      <c r="D10" s="169"/>
      <c r="E10" s="212">
        <f t="shared" si="0"/>
        <v>3280</v>
      </c>
    </row>
    <row r="11" spans="1:5" s="181" customFormat="1" ht="12" customHeight="1">
      <c r="A11" s="12" t="s">
        <v>85</v>
      </c>
      <c r="B11" s="105" t="s">
        <v>331</v>
      </c>
      <c r="C11" s="169"/>
      <c r="D11" s="169">
        <v>11942</v>
      </c>
      <c r="E11" s="212">
        <f t="shared" si="0"/>
        <v>11942</v>
      </c>
    </row>
    <row r="12" spans="1:5" s="181" customFormat="1" ht="12" customHeight="1" thickBot="1">
      <c r="A12" s="14" t="s">
        <v>69</v>
      </c>
      <c r="B12" s="106" t="s">
        <v>332</v>
      </c>
      <c r="C12" s="169"/>
      <c r="D12" s="169"/>
      <c r="E12" s="212">
        <f t="shared" si="0"/>
        <v>0</v>
      </c>
    </row>
    <row r="13" spans="1:5" s="181" customFormat="1" ht="12" customHeight="1" thickBot="1">
      <c r="A13" s="18" t="s">
        <v>8</v>
      </c>
      <c r="B13" s="104" t="s">
        <v>157</v>
      </c>
      <c r="C13" s="168">
        <f>+C14+C15+C16+C17+C18</f>
        <v>79100</v>
      </c>
      <c r="D13" s="168">
        <f>+D14+D15+D16+D17+D18</f>
        <v>0</v>
      </c>
      <c r="E13" s="103">
        <f>+E14+E15+E16+E17+E18</f>
        <v>79100</v>
      </c>
    </row>
    <row r="14" spans="1:5" s="181" customFormat="1" ht="12" customHeight="1">
      <c r="A14" s="13" t="s">
        <v>71</v>
      </c>
      <c r="B14" s="182" t="s">
        <v>158</v>
      </c>
      <c r="C14" s="170"/>
      <c r="D14" s="170"/>
      <c r="E14" s="212">
        <f t="shared" si="0"/>
        <v>0</v>
      </c>
    </row>
    <row r="15" spans="1:5" s="181" customFormat="1" ht="12" customHeight="1">
      <c r="A15" s="12" t="s">
        <v>72</v>
      </c>
      <c r="B15" s="183" t="s">
        <v>159</v>
      </c>
      <c r="C15" s="169"/>
      <c r="D15" s="169"/>
      <c r="E15" s="212">
        <f t="shared" si="0"/>
        <v>0</v>
      </c>
    </row>
    <row r="16" spans="1:5" s="181" customFormat="1" ht="12" customHeight="1">
      <c r="A16" s="12" t="s">
        <v>73</v>
      </c>
      <c r="B16" s="183" t="s">
        <v>323</v>
      </c>
      <c r="C16" s="169"/>
      <c r="D16" s="169"/>
      <c r="E16" s="212">
        <f t="shared" si="0"/>
        <v>0</v>
      </c>
    </row>
    <row r="17" spans="1:5" s="181" customFormat="1" ht="12" customHeight="1">
      <c r="A17" s="12" t="s">
        <v>74</v>
      </c>
      <c r="B17" s="183" t="s">
        <v>324</v>
      </c>
      <c r="C17" s="169">
        <v>79100</v>
      </c>
      <c r="D17" s="169"/>
      <c r="E17" s="212">
        <f t="shared" si="0"/>
        <v>79100</v>
      </c>
    </row>
    <row r="18" spans="1:5" s="181" customFormat="1" ht="12" customHeight="1">
      <c r="A18" s="12" t="s">
        <v>75</v>
      </c>
      <c r="B18" s="183" t="s">
        <v>160</v>
      </c>
      <c r="C18" s="169"/>
      <c r="D18" s="169"/>
      <c r="E18" s="212">
        <f t="shared" si="0"/>
        <v>0</v>
      </c>
    </row>
    <row r="19" spans="1:5" s="181" customFormat="1" ht="12" customHeight="1" thickBot="1">
      <c r="A19" s="14" t="s">
        <v>81</v>
      </c>
      <c r="B19" s="106" t="s">
        <v>161</v>
      </c>
      <c r="C19" s="171"/>
      <c r="D19" s="171"/>
      <c r="E19" s="212">
        <f t="shared" si="0"/>
        <v>0</v>
      </c>
    </row>
    <row r="20" spans="1:5" s="181" customFormat="1" ht="12" customHeight="1" thickBot="1">
      <c r="A20" s="18" t="s">
        <v>9</v>
      </c>
      <c r="B20" s="19" t="s">
        <v>162</v>
      </c>
      <c r="C20" s="168">
        <f>+C21+C22+C23+C24+C25</f>
        <v>0</v>
      </c>
      <c r="D20" s="168">
        <f>+D21+D22+D23+D24+D25</f>
        <v>0</v>
      </c>
      <c r="E20" s="103">
        <f>+E21+E22+E23+E24+E25</f>
        <v>0</v>
      </c>
    </row>
    <row r="21" spans="1:5" s="181" customFormat="1" ht="12" customHeight="1">
      <c r="A21" s="13" t="s">
        <v>54</v>
      </c>
      <c r="B21" s="182" t="s">
        <v>163</v>
      </c>
      <c r="C21" s="170"/>
      <c r="D21" s="170"/>
      <c r="E21" s="212">
        <f t="shared" si="0"/>
        <v>0</v>
      </c>
    </row>
    <row r="22" spans="1:5" s="181" customFormat="1" ht="12" customHeight="1">
      <c r="A22" s="12" t="s">
        <v>55</v>
      </c>
      <c r="B22" s="183" t="s">
        <v>164</v>
      </c>
      <c r="C22" s="169"/>
      <c r="D22" s="169"/>
      <c r="E22" s="212">
        <f t="shared" si="0"/>
        <v>0</v>
      </c>
    </row>
    <row r="23" spans="1:5" s="181" customFormat="1" ht="12" customHeight="1">
      <c r="A23" s="12" t="s">
        <v>56</v>
      </c>
      <c r="B23" s="183" t="s">
        <v>325</v>
      </c>
      <c r="C23" s="169"/>
      <c r="D23" s="169"/>
      <c r="E23" s="212">
        <f t="shared" si="0"/>
        <v>0</v>
      </c>
    </row>
    <row r="24" spans="1:5" s="181" customFormat="1" ht="12" customHeight="1">
      <c r="A24" s="12" t="s">
        <v>57</v>
      </c>
      <c r="B24" s="183" t="s">
        <v>326</v>
      </c>
      <c r="C24" s="169"/>
      <c r="D24" s="169"/>
      <c r="E24" s="212">
        <f t="shared" si="0"/>
        <v>0</v>
      </c>
    </row>
    <row r="25" spans="1:5" s="181" customFormat="1" ht="12" customHeight="1">
      <c r="A25" s="12" t="s">
        <v>98</v>
      </c>
      <c r="B25" s="183" t="s">
        <v>165</v>
      </c>
      <c r="C25" s="169"/>
      <c r="D25" s="169"/>
      <c r="E25" s="212">
        <f t="shared" si="0"/>
        <v>0</v>
      </c>
    </row>
    <row r="26" spans="1:5" s="181" customFormat="1" ht="12" customHeight="1" thickBot="1">
      <c r="A26" s="14" t="s">
        <v>99</v>
      </c>
      <c r="B26" s="184" t="s">
        <v>166</v>
      </c>
      <c r="C26" s="171"/>
      <c r="D26" s="171"/>
      <c r="E26" s="212">
        <f t="shared" si="0"/>
        <v>0</v>
      </c>
    </row>
    <row r="27" spans="1:5" s="181" customFormat="1" ht="12" customHeight="1" thickBot="1">
      <c r="A27" s="18" t="s">
        <v>100</v>
      </c>
      <c r="B27" s="19" t="s">
        <v>475</v>
      </c>
      <c r="C27" s="174">
        <f>+C28+C29+C30+C31+C32+C33+C34</f>
        <v>263770</v>
      </c>
      <c r="D27" s="174">
        <f>+D28+D29+D30+D31+D32+D33+D34</f>
        <v>0</v>
      </c>
      <c r="E27" s="211">
        <f>+E28+E29+E30+E31+E32+E33+E34</f>
        <v>263770</v>
      </c>
    </row>
    <row r="28" spans="1:5" s="181" customFormat="1" ht="12" customHeight="1">
      <c r="A28" s="13" t="s">
        <v>167</v>
      </c>
      <c r="B28" s="182" t="s">
        <v>468</v>
      </c>
      <c r="C28" s="213">
        <v>61520</v>
      </c>
      <c r="D28" s="213">
        <f>+D29+D30+D31</f>
        <v>0</v>
      </c>
      <c r="E28" s="212">
        <f t="shared" si="0"/>
        <v>61520</v>
      </c>
    </row>
    <row r="29" spans="1:5" s="181" customFormat="1" ht="12" customHeight="1">
      <c r="A29" s="12" t="s">
        <v>168</v>
      </c>
      <c r="B29" s="183" t="s">
        <v>469</v>
      </c>
      <c r="C29" s="169"/>
      <c r="D29" s="169"/>
      <c r="E29" s="212">
        <f t="shared" si="0"/>
        <v>0</v>
      </c>
    </row>
    <row r="30" spans="1:5" s="181" customFormat="1" ht="12" customHeight="1">
      <c r="A30" s="12" t="s">
        <v>169</v>
      </c>
      <c r="B30" s="183" t="s">
        <v>470</v>
      </c>
      <c r="C30" s="169">
        <v>197250</v>
      </c>
      <c r="D30" s="169"/>
      <c r="E30" s="212">
        <f t="shared" si="0"/>
        <v>197250</v>
      </c>
    </row>
    <row r="31" spans="1:5" s="181" customFormat="1" ht="12" customHeight="1">
      <c r="A31" s="12" t="s">
        <v>170</v>
      </c>
      <c r="B31" s="183" t="s">
        <v>471</v>
      </c>
      <c r="C31" s="169"/>
      <c r="D31" s="169"/>
      <c r="E31" s="212">
        <f t="shared" si="0"/>
        <v>0</v>
      </c>
    </row>
    <row r="32" spans="1:5" s="181" customFormat="1" ht="12" customHeight="1">
      <c r="A32" s="12" t="s">
        <v>472</v>
      </c>
      <c r="B32" s="183" t="s">
        <v>171</v>
      </c>
      <c r="C32" s="169">
        <v>5000</v>
      </c>
      <c r="D32" s="169"/>
      <c r="E32" s="212">
        <f t="shared" si="0"/>
        <v>5000</v>
      </c>
    </row>
    <row r="33" spans="1:5" s="181" customFormat="1" ht="12" customHeight="1">
      <c r="A33" s="12" t="s">
        <v>473</v>
      </c>
      <c r="B33" s="183" t="s">
        <v>172</v>
      </c>
      <c r="C33" s="169"/>
      <c r="D33" s="169"/>
      <c r="E33" s="212">
        <f t="shared" si="0"/>
        <v>0</v>
      </c>
    </row>
    <row r="34" spans="1:5" s="181" customFormat="1" ht="12" customHeight="1" thickBot="1">
      <c r="A34" s="14" t="s">
        <v>474</v>
      </c>
      <c r="B34" s="184" t="s">
        <v>173</v>
      </c>
      <c r="C34" s="171"/>
      <c r="D34" s="171"/>
      <c r="E34" s="212">
        <f t="shared" si="0"/>
        <v>0</v>
      </c>
    </row>
    <row r="35" spans="1:5" s="181" customFormat="1" ht="12" customHeight="1" thickBot="1">
      <c r="A35" s="18" t="s">
        <v>11</v>
      </c>
      <c r="B35" s="19" t="s">
        <v>333</v>
      </c>
      <c r="C35" s="168">
        <f>SUM(C36:C46)</f>
        <v>15650</v>
      </c>
      <c r="D35" s="168">
        <f>SUM(D36:D46)</f>
        <v>2150</v>
      </c>
      <c r="E35" s="103">
        <f>SUM(E36:E46)</f>
        <v>17800</v>
      </c>
    </row>
    <row r="36" spans="1:5" s="181" customFormat="1" ht="12" customHeight="1">
      <c r="A36" s="13" t="s">
        <v>58</v>
      </c>
      <c r="B36" s="182" t="s">
        <v>176</v>
      </c>
      <c r="C36" s="170"/>
      <c r="D36" s="170"/>
      <c r="E36" s="212">
        <f t="shared" si="0"/>
        <v>0</v>
      </c>
    </row>
    <row r="37" spans="1:5" s="181" customFormat="1" ht="12" customHeight="1">
      <c r="A37" s="12" t="s">
        <v>59</v>
      </c>
      <c r="B37" s="183" t="s">
        <v>177</v>
      </c>
      <c r="C37" s="169">
        <v>11023</v>
      </c>
      <c r="D37" s="169"/>
      <c r="E37" s="212">
        <f t="shared" si="0"/>
        <v>11023</v>
      </c>
    </row>
    <row r="38" spans="1:5" s="181" customFormat="1" ht="12" customHeight="1">
      <c r="A38" s="12" t="s">
        <v>60</v>
      </c>
      <c r="B38" s="183" t="s">
        <v>178</v>
      </c>
      <c r="C38" s="169"/>
      <c r="D38" s="169"/>
      <c r="E38" s="212">
        <f t="shared" si="0"/>
        <v>0</v>
      </c>
    </row>
    <row r="39" spans="1:5" s="181" customFormat="1" ht="12" customHeight="1">
      <c r="A39" s="12" t="s">
        <v>102</v>
      </c>
      <c r="B39" s="183" t="s">
        <v>179</v>
      </c>
      <c r="C39" s="169"/>
      <c r="D39" s="169"/>
      <c r="E39" s="212">
        <f t="shared" si="0"/>
        <v>0</v>
      </c>
    </row>
    <row r="40" spans="1:5" s="181" customFormat="1" ht="12" customHeight="1">
      <c r="A40" s="12" t="s">
        <v>103</v>
      </c>
      <c r="B40" s="183" t="s">
        <v>180</v>
      </c>
      <c r="C40" s="169">
        <v>1300</v>
      </c>
      <c r="D40" s="169"/>
      <c r="E40" s="212">
        <f t="shared" si="0"/>
        <v>1300</v>
      </c>
    </row>
    <row r="41" spans="1:5" s="181" customFormat="1" ht="12" customHeight="1">
      <c r="A41" s="12" t="s">
        <v>104</v>
      </c>
      <c r="B41" s="183" t="s">
        <v>181</v>
      </c>
      <c r="C41" s="169">
        <v>2327</v>
      </c>
      <c r="D41" s="169"/>
      <c r="E41" s="212">
        <f t="shared" si="0"/>
        <v>2327</v>
      </c>
    </row>
    <row r="42" spans="1:5" s="181" customFormat="1" ht="12" customHeight="1">
      <c r="A42" s="12" t="s">
        <v>105</v>
      </c>
      <c r="B42" s="183" t="s">
        <v>182</v>
      </c>
      <c r="C42" s="169"/>
      <c r="D42" s="169"/>
      <c r="E42" s="212">
        <f t="shared" si="0"/>
        <v>0</v>
      </c>
    </row>
    <row r="43" spans="1:5" s="181" customFormat="1" ht="12" customHeight="1">
      <c r="A43" s="12" t="s">
        <v>106</v>
      </c>
      <c r="B43" s="183" t="s">
        <v>183</v>
      </c>
      <c r="C43" s="169"/>
      <c r="D43" s="169"/>
      <c r="E43" s="212">
        <f t="shared" si="0"/>
        <v>0</v>
      </c>
    </row>
    <row r="44" spans="1:5" s="181" customFormat="1" ht="12" customHeight="1">
      <c r="A44" s="12" t="s">
        <v>174</v>
      </c>
      <c r="B44" s="183" t="s">
        <v>184</v>
      </c>
      <c r="C44" s="172"/>
      <c r="D44" s="172"/>
      <c r="E44" s="212">
        <f t="shared" si="0"/>
        <v>0</v>
      </c>
    </row>
    <row r="45" spans="1:5" s="181" customFormat="1" ht="12" customHeight="1">
      <c r="A45" s="14" t="s">
        <v>175</v>
      </c>
      <c r="B45" s="184" t="s">
        <v>335</v>
      </c>
      <c r="C45" s="173"/>
      <c r="D45" s="173"/>
      <c r="E45" s="212">
        <f t="shared" si="0"/>
        <v>0</v>
      </c>
    </row>
    <row r="46" spans="1:5" s="181" customFormat="1" ht="12" customHeight="1" thickBot="1">
      <c r="A46" s="14" t="s">
        <v>334</v>
      </c>
      <c r="B46" s="106" t="s">
        <v>185</v>
      </c>
      <c r="C46" s="173">
        <v>1000</v>
      </c>
      <c r="D46" s="173">
        <v>2150</v>
      </c>
      <c r="E46" s="212">
        <f t="shared" si="0"/>
        <v>3150</v>
      </c>
    </row>
    <row r="47" spans="1:5" s="181" customFormat="1" ht="12" customHeight="1" thickBot="1">
      <c r="A47" s="18" t="s">
        <v>12</v>
      </c>
      <c r="B47" s="19" t="s">
        <v>186</v>
      </c>
      <c r="C47" s="168">
        <f>SUM(C48:C52)</f>
        <v>0</v>
      </c>
      <c r="D47" s="168">
        <f>SUM(D48:D52)</f>
        <v>0</v>
      </c>
      <c r="E47" s="103">
        <f>SUM(E48:E52)</f>
        <v>0</v>
      </c>
    </row>
    <row r="48" spans="1:5" s="181" customFormat="1" ht="12" customHeight="1">
      <c r="A48" s="13" t="s">
        <v>61</v>
      </c>
      <c r="B48" s="182" t="s">
        <v>190</v>
      </c>
      <c r="C48" s="224"/>
      <c r="D48" s="224"/>
      <c r="E48" s="310">
        <f t="shared" si="0"/>
        <v>0</v>
      </c>
    </row>
    <row r="49" spans="1:5" s="181" customFormat="1" ht="12" customHeight="1">
      <c r="A49" s="12" t="s">
        <v>62</v>
      </c>
      <c r="B49" s="183" t="s">
        <v>191</v>
      </c>
      <c r="C49" s="172"/>
      <c r="D49" s="172"/>
      <c r="E49" s="310">
        <f t="shared" si="0"/>
        <v>0</v>
      </c>
    </row>
    <row r="50" spans="1:5" s="181" customFormat="1" ht="12" customHeight="1">
      <c r="A50" s="12" t="s">
        <v>187</v>
      </c>
      <c r="B50" s="183" t="s">
        <v>192</v>
      </c>
      <c r="C50" s="172"/>
      <c r="D50" s="172"/>
      <c r="E50" s="310">
        <f t="shared" si="0"/>
        <v>0</v>
      </c>
    </row>
    <row r="51" spans="1:5" s="181" customFormat="1" ht="12" customHeight="1">
      <c r="A51" s="12" t="s">
        <v>188</v>
      </c>
      <c r="B51" s="183" t="s">
        <v>193</v>
      </c>
      <c r="C51" s="172"/>
      <c r="D51" s="172"/>
      <c r="E51" s="310">
        <f t="shared" si="0"/>
        <v>0</v>
      </c>
    </row>
    <row r="52" spans="1:5" s="181" customFormat="1" ht="12" customHeight="1" thickBot="1">
      <c r="A52" s="14" t="s">
        <v>189</v>
      </c>
      <c r="B52" s="106" t="s">
        <v>194</v>
      </c>
      <c r="C52" s="173"/>
      <c r="D52" s="173"/>
      <c r="E52" s="310">
        <f t="shared" si="0"/>
        <v>0</v>
      </c>
    </row>
    <row r="53" spans="1:5" s="181" customFormat="1" ht="12" customHeight="1" thickBot="1">
      <c r="A53" s="18" t="s">
        <v>107</v>
      </c>
      <c r="B53" s="19" t="s">
        <v>195</v>
      </c>
      <c r="C53" s="168">
        <f>SUM(C54:C56)</f>
        <v>0</v>
      </c>
      <c r="D53" s="168">
        <f>SUM(D54:D56)</f>
        <v>0</v>
      </c>
      <c r="E53" s="103">
        <f>SUM(E54:E56)</f>
        <v>0</v>
      </c>
    </row>
    <row r="54" spans="1:5" s="181" customFormat="1" ht="12" customHeight="1">
      <c r="A54" s="13" t="s">
        <v>63</v>
      </c>
      <c r="B54" s="182" t="s">
        <v>196</v>
      </c>
      <c r="C54" s="170"/>
      <c r="D54" s="170"/>
      <c r="E54" s="212">
        <f t="shared" si="0"/>
        <v>0</v>
      </c>
    </row>
    <row r="55" spans="1:5" s="181" customFormat="1" ht="12" customHeight="1">
      <c r="A55" s="12" t="s">
        <v>64</v>
      </c>
      <c r="B55" s="183" t="s">
        <v>327</v>
      </c>
      <c r="C55" s="169"/>
      <c r="D55" s="169"/>
      <c r="E55" s="212">
        <f t="shared" si="0"/>
        <v>0</v>
      </c>
    </row>
    <row r="56" spans="1:5" s="181" customFormat="1" ht="12" customHeight="1">
      <c r="A56" s="12" t="s">
        <v>199</v>
      </c>
      <c r="B56" s="183" t="s">
        <v>197</v>
      </c>
      <c r="C56" s="169"/>
      <c r="D56" s="169"/>
      <c r="E56" s="212">
        <f t="shared" si="0"/>
        <v>0</v>
      </c>
    </row>
    <row r="57" spans="1:5" s="181" customFormat="1" ht="12" customHeight="1" thickBot="1">
      <c r="A57" s="14" t="s">
        <v>200</v>
      </c>
      <c r="B57" s="106" t="s">
        <v>198</v>
      </c>
      <c r="C57" s="171"/>
      <c r="D57" s="171"/>
      <c r="E57" s="212">
        <f t="shared" si="0"/>
        <v>0</v>
      </c>
    </row>
    <row r="58" spans="1:5" s="181" customFormat="1" ht="12" customHeight="1" thickBot="1">
      <c r="A58" s="18" t="s">
        <v>14</v>
      </c>
      <c r="B58" s="104" t="s">
        <v>201</v>
      </c>
      <c r="C58" s="168">
        <f>SUM(C59:C61)</f>
        <v>0</v>
      </c>
      <c r="D58" s="168">
        <f>SUM(D59:D61)</f>
        <v>0</v>
      </c>
      <c r="E58" s="103">
        <f>SUM(E59:E61)</f>
        <v>0</v>
      </c>
    </row>
    <row r="59" spans="1:5" s="181" customFormat="1" ht="12" customHeight="1">
      <c r="A59" s="13" t="s">
        <v>108</v>
      </c>
      <c r="B59" s="182" t="s">
        <v>203</v>
      </c>
      <c r="C59" s="172"/>
      <c r="D59" s="172"/>
      <c r="E59" s="308">
        <f t="shared" si="0"/>
        <v>0</v>
      </c>
    </row>
    <row r="60" spans="1:5" s="181" customFormat="1" ht="12" customHeight="1">
      <c r="A60" s="12" t="s">
        <v>109</v>
      </c>
      <c r="B60" s="183" t="s">
        <v>328</v>
      </c>
      <c r="C60" s="172"/>
      <c r="D60" s="172"/>
      <c r="E60" s="308">
        <f t="shared" si="0"/>
        <v>0</v>
      </c>
    </row>
    <row r="61" spans="1:5" s="181" customFormat="1" ht="12" customHeight="1">
      <c r="A61" s="12" t="s">
        <v>132</v>
      </c>
      <c r="B61" s="183" t="s">
        <v>204</v>
      </c>
      <c r="C61" s="172"/>
      <c r="D61" s="172"/>
      <c r="E61" s="308">
        <f t="shared" si="0"/>
        <v>0</v>
      </c>
    </row>
    <row r="62" spans="1:5" s="181" customFormat="1" ht="12" customHeight="1" thickBot="1">
      <c r="A62" s="14" t="s">
        <v>202</v>
      </c>
      <c r="B62" s="106" t="s">
        <v>205</v>
      </c>
      <c r="C62" s="172"/>
      <c r="D62" s="172"/>
      <c r="E62" s="308">
        <f t="shared" si="0"/>
        <v>0</v>
      </c>
    </row>
    <row r="63" spans="1:5" s="181" customFormat="1" ht="12" customHeight="1" thickBot="1">
      <c r="A63" s="238" t="s">
        <v>375</v>
      </c>
      <c r="B63" s="19" t="s">
        <v>206</v>
      </c>
      <c r="C63" s="174">
        <f>+C6+C13+C20+C27+C35+C47+C53+C58</f>
        <v>450437</v>
      </c>
      <c r="D63" s="174">
        <f>+D6+D13+D20+D27+D35+D47+D53+D58</f>
        <v>32883</v>
      </c>
      <c r="E63" s="211">
        <f>+E6+E13+E20+E27+E35+E47+E53+E58</f>
        <v>483320</v>
      </c>
    </row>
    <row r="64" spans="1:5" s="181" customFormat="1" ht="12" customHeight="1" thickBot="1">
      <c r="A64" s="225" t="s">
        <v>207</v>
      </c>
      <c r="B64" s="104" t="s">
        <v>208</v>
      </c>
      <c r="C64" s="168">
        <f>SUM(C65:C67)</f>
        <v>0</v>
      </c>
      <c r="D64" s="168">
        <f>SUM(D65:D67)</f>
        <v>0</v>
      </c>
      <c r="E64" s="103">
        <f>SUM(E65:E67)</f>
        <v>0</v>
      </c>
    </row>
    <row r="65" spans="1:5" s="181" customFormat="1" ht="12" customHeight="1">
      <c r="A65" s="13" t="s">
        <v>239</v>
      </c>
      <c r="B65" s="182" t="s">
        <v>209</v>
      </c>
      <c r="C65" s="172"/>
      <c r="D65" s="172"/>
      <c r="E65" s="308">
        <f t="shared" ref="E65:E86" si="1">C65+D65</f>
        <v>0</v>
      </c>
    </row>
    <row r="66" spans="1:5" s="181" customFormat="1" ht="12" customHeight="1">
      <c r="A66" s="12" t="s">
        <v>248</v>
      </c>
      <c r="B66" s="183" t="s">
        <v>210</v>
      </c>
      <c r="C66" s="172"/>
      <c r="D66" s="172"/>
      <c r="E66" s="308">
        <f t="shared" si="1"/>
        <v>0</v>
      </c>
    </row>
    <row r="67" spans="1:5" s="181" customFormat="1" ht="12" customHeight="1" thickBot="1">
      <c r="A67" s="14" t="s">
        <v>249</v>
      </c>
      <c r="B67" s="234" t="s">
        <v>360</v>
      </c>
      <c r="C67" s="172"/>
      <c r="D67" s="172"/>
      <c r="E67" s="308">
        <f t="shared" si="1"/>
        <v>0</v>
      </c>
    </row>
    <row r="68" spans="1:5" s="181" customFormat="1" ht="12" customHeight="1" thickBot="1">
      <c r="A68" s="225" t="s">
        <v>212</v>
      </c>
      <c r="B68" s="104" t="s">
        <v>213</v>
      </c>
      <c r="C68" s="168">
        <f>SUM(C69:C72)</f>
        <v>0</v>
      </c>
      <c r="D68" s="168">
        <f>SUM(D69:D72)</f>
        <v>0</v>
      </c>
      <c r="E68" s="103">
        <f>SUM(E69:E72)</f>
        <v>0</v>
      </c>
    </row>
    <row r="69" spans="1:5" s="181" customFormat="1" ht="12" customHeight="1">
      <c r="A69" s="13" t="s">
        <v>86</v>
      </c>
      <c r="B69" s="182" t="s">
        <v>214</v>
      </c>
      <c r="C69" s="172"/>
      <c r="D69" s="172"/>
      <c r="E69" s="308">
        <f t="shared" si="1"/>
        <v>0</v>
      </c>
    </row>
    <row r="70" spans="1:5" s="181" customFormat="1" ht="12" customHeight="1">
      <c r="A70" s="12" t="s">
        <v>87</v>
      </c>
      <c r="B70" s="183" t="s">
        <v>215</v>
      </c>
      <c r="C70" s="172"/>
      <c r="D70" s="172"/>
      <c r="E70" s="308">
        <f t="shared" si="1"/>
        <v>0</v>
      </c>
    </row>
    <row r="71" spans="1:5" s="181" customFormat="1" ht="12" customHeight="1">
      <c r="A71" s="12" t="s">
        <v>240</v>
      </c>
      <c r="B71" s="183" t="s">
        <v>216</v>
      </c>
      <c r="C71" s="172"/>
      <c r="D71" s="172"/>
      <c r="E71" s="308">
        <f t="shared" si="1"/>
        <v>0</v>
      </c>
    </row>
    <row r="72" spans="1:5" s="181" customFormat="1" ht="12" customHeight="1" thickBot="1">
      <c r="A72" s="14" t="s">
        <v>241</v>
      </c>
      <c r="B72" s="106" t="s">
        <v>217</v>
      </c>
      <c r="C72" s="172"/>
      <c r="D72" s="172"/>
      <c r="E72" s="308">
        <f t="shared" si="1"/>
        <v>0</v>
      </c>
    </row>
    <row r="73" spans="1:5" s="181" customFormat="1" ht="12" customHeight="1" thickBot="1">
      <c r="A73" s="225" t="s">
        <v>218</v>
      </c>
      <c r="B73" s="104" t="s">
        <v>219</v>
      </c>
      <c r="C73" s="168">
        <f>SUM(C74:C75)</f>
        <v>0</v>
      </c>
      <c r="D73" s="168">
        <f>SUM(D74:D75)</f>
        <v>594</v>
      </c>
      <c r="E73" s="103">
        <f>SUM(E74:E75)</f>
        <v>594</v>
      </c>
    </row>
    <row r="74" spans="1:5" s="181" customFormat="1" ht="12" customHeight="1">
      <c r="A74" s="13" t="s">
        <v>242</v>
      </c>
      <c r="B74" s="182" t="s">
        <v>220</v>
      </c>
      <c r="C74" s="172"/>
      <c r="D74" s="172">
        <v>594</v>
      </c>
      <c r="E74" s="308">
        <f t="shared" si="1"/>
        <v>594</v>
      </c>
    </row>
    <row r="75" spans="1:5" s="181" customFormat="1" ht="12" customHeight="1" thickBot="1">
      <c r="A75" s="14" t="s">
        <v>243</v>
      </c>
      <c r="B75" s="106" t="s">
        <v>221</v>
      </c>
      <c r="C75" s="172"/>
      <c r="D75" s="172"/>
      <c r="E75" s="308">
        <f t="shared" si="1"/>
        <v>0</v>
      </c>
    </row>
    <row r="76" spans="1:5" s="181" customFormat="1" ht="12" customHeight="1" thickBot="1">
      <c r="A76" s="225" t="s">
        <v>222</v>
      </c>
      <c r="B76" s="104" t="s">
        <v>223</v>
      </c>
      <c r="C76" s="168">
        <f>SUM(C77:C79)</f>
        <v>0</v>
      </c>
      <c r="D76" s="168">
        <f>SUM(D77:D79)</f>
        <v>0</v>
      </c>
      <c r="E76" s="103">
        <f>SUM(E77:E79)</f>
        <v>0</v>
      </c>
    </row>
    <row r="77" spans="1:5" s="181" customFormat="1" ht="12" customHeight="1">
      <c r="A77" s="13" t="s">
        <v>244</v>
      </c>
      <c r="B77" s="182" t="s">
        <v>224</v>
      </c>
      <c r="C77" s="172"/>
      <c r="D77" s="172"/>
      <c r="E77" s="308">
        <f t="shared" si="1"/>
        <v>0</v>
      </c>
    </row>
    <row r="78" spans="1:5" s="181" customFormat="1" ht="12" customHeight="1">
      <c r="A78" s="12" t="s">
        <v>245</v>
      </c>
      <c r="B78" s="183" t="s">
        <v>225</v>
      </c>
      <c r="C78" s="172"/>
      <c r="D78" s="172"/>
      <c r="E78" s="308">
        <f t="shared" si="1"/>
        <v>0</v>
      </c>
    </row>
    <row r="79" spans="1:5" s="181" customFormat="1" ht="12" customHeight="1" thickBot="1">
      <c r="A79" s="14" t="s">
        <v>246</v>
      </c>
      <c r="B79" s="106" t="s">
        <v>226</v>
      </c>
      <c r="C79" s="172"/>
      <c r="D79" s="172"/>
      <c r="E79" s="308">
        <f t="shared" si="1"/>
        <v>0</v>
      </c>
    </row>
    <row r="80" spans="1:5" s="181" customFormat="1" ht="12" customHeight="1" thickBot="1">
      <c r="A80" s="225" t="s">
        <v>227</v>
      </c>
      <c r="B80" s="104" t="s">
        <v>247</v>
      </c>
      <c r="C80" s="168">
        <f>SUM(C81:C84)</f>
        <v>0</v>
      </c>
      <c r="D80" s="168">
        <f>SUM(D81:D84)</f>
        <v>0</v>
      </c>
      <c r="E80" s="103">
        <f>SUM(E81:E84)</f>
        <v>0</v>
      </c>
    </row>
    <row r="81" spans="1:5" s="181" customFormat="1" ht="12" customHeight="1">
      <c r="A81" s="186" t="s">
        <v>228</v>
      </c>
      <c r="B81" s="182" t="s">
        <v>229</v>
      </c>
      <c r="C81" s="172"/>
      <c r="D81" s="172"/>
      <c r="E81" s="308">
        <f t="shared" si="1"/>
        <v>0</v>
      </c>
    </row>
    <row r="82" spans="1:5" s="181" customFormat="1" ht="12" customHeight="1">
      <c r="A82" s="187" t="s">
        <v>230</v>
      </c>
      <c r="B82" s="183" t="s">
        <v>231</v>
      </c>
      <c r="C82" s="172"/>
      <c r="D82" s="172"/>
      <c r="E82" s="308">
        <f t="shared" si="1"/>
        <v>0</v>
      </c>
    </row>
    <row r="83" spans="1:5" s="181" customFormat="1" ht="12" customHeight="1">
      <c r="A83" s="187" t="s">
        <v>232</v>
      </c>
      <c r="B83" s="183" t="s">
        <v>233</v>
      </c>
      <c r="C83" s="172"/>
      <c r="D83" s="172"/>
      <c r="E83" s="308">
        <f t="shared" si="1"/>
        <v>0</v>
      </c>
    </row>
    <row r="84" spans="1:5" s="181" customFormat="1" ht="12" customHeight="1" thickBot="1">
      <c r="A84" s="188" t="s">
        <v>234</v>
      </c>
      <c r="B84" s="106" t="s">
        <v>235</v>
      </c>
      <c r="C84" s="172"/>
      <c r="D84" s="172"/>
      <c r="E84" s="308">
        <f t="shared" si="1"/>
        <v>0</v>
      </c>
    </row>
    <row r="85" spans="1:5" s="181" customFormat="1" ht="12" customHeight="1" thickBot="1">
      <c r="A85" s="225" t="s">
        <v>236</v>
      </c>
      <c r="B85" s="104" t="s">
        <v>374</v>
      </c>
      <c r="C85" s="227"/>
      <c r="D85" s="227"/>
      <c r="E85" s="103">
        <f t="shared" si="1"/>
        <v>0</v>
      </c>
    </row>
    <row r="86" spans="1:5" s="181" customFormat="1" ht="13.5" customHeight="1" thickBot="1">
      <c r="A86" s="225" t="s">
        <v>238</v>
      </c>
      <c r="B86" s="104" t="s">
        <v>237</v>
      </c>
      <c r="C86" s="227"/>
      <c r="D86" s="227"/>
      <c r="E86" s="103">
        <f t="shared" si="1"/>
        <v>0</v>
      </c>
    </row>
    <row r="87" spans="1:5" s="181" customFormat="1" ht="15.75" customHeight="1" thickBot="1">
      <c r="A87" s="225" t="s">
        <v>250</v>
      </c>
      <c r="B87" s="189" t="s">
        <v>377</v>
      </c>
      <c r="C87" s="174">
        <f>+C64+C68+C73+C76+C80+C86+C85</f>
        <v>0</v>
      </c>
      <c r="D87" s="174">
        <f>+D64+D68+D73+D76+D80+D86+D85</f>
        <v>594</v>
      </c>
      <c r="E87" s="211">
        <f>+E64+E68+E73+E76+E80+E86+E85</f>
        <v>594</v>
      </c>
    </row>
    <row r="88" spans="1:5" s="181" customFormat="1" ht="25.5" customHeight="1" thickBot="1">
      <c r="A88" s="226" t="s">
        <v>376</v>
      </c>
      <c r="B88" s="190" t="s">
        <v>378</v>
      </c>
      <c r="C88" s="174">
        <f>+C63+C87</f>
        <v>450437</v>
      </c>
      <c r="D88" s="174">
        <f>+D63+D87</f>
        <v>33477</v>
      </c>
      <c r="E88" s="211">
        <f>+E63+E87</f>
        <v>483914</v>
      </c>
    </row>
    <row r="89" spans="1:5" s="181" customFormat="1" ht="83.25" customHeight="1">
      <c r="A89" s="3"/>
      <c r="B89" s="4"/>
      <c r="C89" s="108"/>
    </row>
    <row r="90" spans="1:5" ht="16.5" customHeight="1">
      <c r="A90" s="344" t="s">
        <v>35</v>
      </c>
      <c r="B90" s="344"/>
      <c r="C90" s="344"/>
      <c r="D90" s="344"/>
      <c r="E90" s="344"/>
    </row>
    <row r="91" spans="1:5" s="191" customFormat="1" ht="16.5" customHeight="1" thickBot="1">
      <c r="A91" s="346" t="s">
        <v>89</v>
      </c>
      <c r="B91" s="346"/>
      <c r="C91" s="65"/>
      <c r="E91" s="65" t="s">
        <v>131</v>
      </c>
    </row>
    <row r="92" spans="1:5">
      <c r="A92" s="347" t="s">
        <v>53</v>
      </c>
      <c r="B92" s="349" t="s">
        <v>421</v>
      </c>
      <c r="C92" s="351" t="str">
        <f>+CONCATENATE(LEFT(ÖSSZEFÜGGÉSEK!A6,4),". évi")</f>
        <v>2016. évi</v>
      </c>
      <c r="D92" s="352"/>
      <c r="E92" s="353"/>
    </row>
    <row r="93" spans="1:5" ht="36.75" thickBot="1">
      <c r="A93" s="348"/>
      <c r="B93" s="350"/>
      <c r="C93" s="254" t="s">
        <v>420</v>
      </c>
      <c r="D93" s="252" t="s">
        <v>527</v>
      </c>
      <c r="E93" s="253" t="str">
        <f>+CONCATENATE(LEFT(ÖSSZEFÜGGÉSEK!A6,4),". ….",CHAR(10),"Módosítás utáni")</f>
        <v>2016. ….
Módosítás utáni</v>
      </c>
    </row>
    <row r="94" spans="1:5" s="180" customFormat="1" ht="12" customHeight="1" thickBot="1">
      <c r="A94" s="25" t="s">
        <v>386</v>
      </c>
      <c r="B94" s="26" t="s">
        <v>387</v>
      </c>
      <c r="C94" s="26" t="s">
        <v>388</v>
      </c>
      <c r="D94" s="26" t="s">
        <v>390</v>
      </c>
      <c r="E94" s="326" t="s">
        <v>493</v>
      </c>
    </row>
    <row r="95" spans="1:5" ht="12" customHeight="1" thickBot="1">
      <c r="A95" s="20" t="s">
        <v>7</v>
      </c>
      <c r="B95" s="24" t="s">
        <v>336</v>
      </c>
      <c r="C95" s="167">
        <f>C96+C97+C98+C99+C100+C113</f>
        <v>450437</v>
      </c>
      <c r="D95" s="167">
        <f>D96+D97+D98+D99+D100+D113</f>
        <v>14919</v>
      </c>
      <c r="E95" s="241">
        <f>E96+E97+E98+E99+E100+E113</f>
        <v>465356</v>
      </c>
    </row>
    <row r="96" spans="1:5" ht="12" customHeight="1">
      <c r="A96" s="15" t="s">
        <v>65</v>
      </c>
      <c r="B96" s="8" t="s">
        <v>36</v>
      </c>
      <c r="C96" s="245">
        <v>218784</v>
      </c>
      <c r="D96" s="245">
        <v>9468</v>
      </c>
      <c r="E96" s="311">
        <f t="shared" ref="E96:E129" si="2">C96+D96</f>
        <v>228252</v>
      </c>
    </row>
    <row r="97" spans="1:5" ht="12" customHeight="1">
      <c r="A97" s="12" t="s">
        <v>66</v>
      </c>
      <c r="B97" s="6" t="s">
        <v>110</v>
      </c>
      <c r="C97" s="169">
        <v>52149</v>
      </c>
      <c r="D97" s="169">
        <v>2556</v>
      </c>
      <c r="E97" s="306">
        <f t="shared" si="2"/>
        <v>54705</v>
      </c>
    </row>
    <row r="98" spans="1:5" ht="12" customHeight="1">
      <c r="A98" s="12" t="s">
        <v>67</v>
      </c>
      <c r="B98" s="6" t="s">
        <v>84</v>
      </c>
      <c r="C98" s="171">
        <v>177004</v>
      </c>
      <c r="D98" s="171">
        <v>2895</v>
      </c>
      <c r="E98" s="307">
        <f t="shared" si="2"/>
        <v>179899</v>
      </c>
    </row>
    <row r="99" spans="1:5" ht="12" customHeight="1">
      <c r="A99" s="12" t="s">
        <v>68</v>
      </c>
      <c r="B99" s="9" t="s">
        <v>111</v>
      </c>
      <c r="C99" s="171">
        <v>2500</v>
      </c>
      <c r="D99" s="171"/>
      <c r="E99" s="307">
        <f t="shared" si="2"/>
        <v>2500</v>
      </c>
    </row>
    <row r="100" spans="1:5" ht="12" customHeight="1">
      <c r="A100" s="12" t="s">
        <v>76</v>
      </c>
      <c r="B100" s="17" t="s">
        <v>112</v>
      </c>
      <c r="C100" s="171"/>
      <c r="D100" s="171"/>
      <c r="E100" s="307">
        <f t="shared" si="2"/>
        <v>0</v>
      </c>
    </row>
    <row r="101" spans="1:5" ht="12" customHeight="1">
      <c r="A101" s="12" t="s">
        <v>69</v>
      </c>
      <c r="B101" s="6" t="s">
        <v>341</v>
      </c>
      <c r="C101" s="171"/>
      <c r="D101" s="171"/>
      <c r="E101" s="307">
        <f t="shared" si="2"/>
        <v>0</v>
      </c>
    </row>
    <row r="102" spans="1:5" ht="12" customHeight="1">
      <c r="A102" s="12" t="s">
        <v>70</v>
      </c>
      <c r="B102" s="69" t="s">
        <v>340</v>
      </c>
      <c r="C102" s="171"/>
      <c r="D102" s="171"/>
      <c r="E102" s="307">
        <f t="shared" si="2"/>
        <v>0</v>
      </c>
    </row>
    <row r="103" spans="1:5" ht="12" customHeight="1">
      <c r="A103" s="12" t="s">
        <v>77</v>
      </c>
      <c r="B103" s="69" t="s">
        <v>339</v>
      </c>
      <c r="C103" s="171"/>
      <c r="D103" s="171"/>
      <c r="E103" s="307">
        <f t="shared" si="2"/>
        <v>0</v>
      </c>
    </row>
    <row r="104" spans="1:5" ht="12" customHeight="1">
      <c r="A104" s="12" t="s">
        <v>78</v>
      </c>
      <c r="B104" s="67" t="s">
        <v>253</v>
      </c>
      <c r="C104" s="171"/>
      <c r="D104" s="171"/>
      <c r="E104" s="307">
        <f t="shared" si="2"/>
        <v>0</v>
      </c>
    </row>
    <row r="105" spans="1:5" ht="12" customHeight="1">
      <c r="A105" s="12" t="s">
        <v>79</v>
      </c>
      <c r="B105" s="68" t="s">
        <v>254</v>
      </c>
      <c r="C105" s="171"/>
      <c r="D105" s="171"/>
      <c r="E105" s="307">
        <f t="shared" si="2"/>
        <v>0</v>
      </c>
    </row>
    <row r="106" spans="1:5" ht="12" customHeight="1">
      <c r="A106" s="12" t="s">
        <v>80</v>
      </c>
      <c r="B106" s="68" t="s">
        <v>255</v>
      </c>
      <c r="C106" s="171"/>
      <c r="D106" s="171"/>
      <c r="E106" s="307">
        <f t="shared" si="2"/>
        <v>0</v>
      </c>
    </row>
    <row r="107" spans="1:5" ht="12" customHeight="1">
      <c r="A107" s="12" t="s">
        <v>82</v>
      </c>
      <c r="B107" s="67" t="s">
        <v>256</v>
      </c>
      <c r="C107" s="171"/>
      <c r="D107" s="171"/>
      <c r="E107" s="307">
        <f t="shared" si="2"/>
        <v>0</v>
      </c>
    </row>
    <row r="108" spans="1:5" ht="12" customHeight="1">
      <c r="A108" s="12" t="s">
        <v>113</v>
      </c>
      <c r="B108" s="67" t="s">
        <v>257</v>
      </c>
      <c r="C108" s="171"/>
      <c r="D108" s="171"/>
      <c r="E108" s="307">
        <f t="shared" si="2"/>
        <v>0</v>
      </c>
    </row>
    <row r="109" spans="1:5" ht="12" customHeight="1">
      <c r="A109" s="12" t="s">
        <v>251</v>
      </c>
      <c r="B109" s="68" t="s">
        <v>258</v>
      </c>
      <c r="C109" s="171"/>
      <c r="D109" s="171"/>
      <c r="E109" s="307">
        <f t="shared" si="2"/>
        <v>0</v>
      </c>
    </row>
    <row r="110" spans="1:5" ht="12" customHeight="1">
      <c r="A110" s="11" t="s">
        <v>252</v>
      </c>
      <c r="B110" s="69" t="s">
        <v>259</v>
      </c>
      <c r="C110" s="171"/>
      <c r="D110" s="171"/>
      <c r="E110" s="307">
        <f t="shared" si="2"/>
        <v>0</v>
      </c>
    </row>
    <row r="111" spans="1:5" ht="12" customHeight="1">
      <c r="A111" s="12" t="s">
        <v>337</v>
      </c>
      <c r="B111" s="69" t="s">
        <v>260</v>
      </c>
      <c r="C111" s="171"/>
      <c r="D111" s="171"/>
      <c r="E111" s="307">
        <f t="shared" si="2"/>
        <v>0</v>
      </c>
    </row>
    <row r="112" spans="1:5" ht="12" customHeight="1">
      <c r="A112" s="14" t="s">
        <v>338</v>
      </c>
      <c r="B112" s="69" t="s">
        <v>261</v>
      </c>
      <c r="C112" s="171"/>
      <c r="D112" s="171"/>
      <c r="E112" s="307">
        <f t="shared" si="2"/>
        <v>0</v>
      </c>
    </row>
    <row r="113" spans="1:5" ht="12" customHeight="1">
      <c r="A113" s="12" t="s">
        <v>342</v>
      </c>
      <c r="B113" s="9" t="s">
        <v>37</v>
      </c>
      <c r="C113" s="169"/>
      <c r="D113" s="169"/>
      <c r="E113" s="306">
        <f t="shared" si="2"/>
        <v>0</v>
      </c>
    </row>
    <row r="114" spans="1:5" ht="12" customHeight="1">
      <c r="A114" s="12" t="s">
        <v>343</v>
      </c>
      <c r="B114" s="6" t="s">
        <v>345</v>
      </c>
      <c r="C114" s="169"/>
      <c r="D114" s="169"/>
      <c r="E114" s="306">
        <f t="shared" si="2"/>
        <v>0</v>
      </c>
    </row>
    <row r="115" spans="1:5" ht="12" customHeight="1" thickBot="1">
      <c r="A115" s="16" t="s">
        <v>344</v>
      </c>
      <c r="B115" s="237" t="s">
        <v>346</v>
      </c>
      <c r="C115" s="246"/>
      <c r="D115" s="246"/>
      <c r="E115" s="312">
        <f t="shared" si="2"/>
        <v>0</v>
      </c>
    </row>
    <row r="116" spans="1:5" ht="12" customHeight="1" thickBot="1">
      <c r="A116" s="235" t="s">
        <v>8</v>
      </c>
      <c r="B116" s="236" t="s">
        <v>262</v>
      </c>
      <c r="C116" s="247">
        <f>+C117+C119+C121</f>
        <v>0</v>
      </c>
      <c r="D116" s="168">
        <f>+D117+D119+D121</f>
        <v>0</v>
      </c>
      <c r="E116" s="242">
        <f>+E117+E119+E121</f>
        <v>0</v>
      </c>
    </row>
    <row r="117" spans="1:5" ht="12" customHeight="1">
      <c r="A117" s="13" t="s">
        <v>71</v>
      </c>
      <c r="B117" s="6" t="s">
        <v>130</v>
      </c>
      <c r="C117" s="170"/>
      <c r="D117" s="257"/>
      <c r="E117" s="212">
        <f t="shared" si="2"/>
        <v>0</v>
      </c>
    </row>
    <row r="118" spans="1:5" ht="12" customHeight="1">
      <c r="A118" s="13" t="s">
        <v>72</v>
      </c>
      <c r="B118" s="10" t="s">
        <v>266</v>
      </c>
      <c r="C118" s="170"/>
      <c r="D118" s="257"/>
      <c r="E118" s="212">
        <f t="shared" si="2"/>
        <v>0</v>
      </c>
    </row>
    <row r="119" spans="1:5" ht="12" customHeight="1">
      <c r="A119" s="13" t="s">
        <v>73</v>
      </c>
      <c r="B119" s="10" t="s">
        <v>114</v>
      </c>
      <c r="C119" s="169"/>
      <c r="D119" s="258"/>
      <c r="E119" s="306">
        <f t="shared" si="2"/>
        <v>0</v>
      </c>
    </row>
    <row r="120" spans="1:5" ht="12" customHeight="1">
      <c r="A120" s="13" t="s">
        <v>74</v>
      </c>
      <c r="B120" s="10" t="s">
        <v>267</v>
      </c>
      <c r="C120" s="169"/>
      <c r="D120" s="258"/>
      <c r="E120" s="306">
        <f t="shared" si="2"/>
        <v>0</v>
      </c>
    </row>
    <row r="121" spans="1:5" ht="12" customHeight="1">
      <c r="A121" s="13" t="s">
        <v>75</v>
      </c>
      <c r="B121" s="106" t="s">
        <v>133</v>
      </c>
      <c r="C121" s="169"/>
      <c r="D121" s="258"/>
      <c r="E121" s="306">
        <f t="shared" si="2"/>
        <v>0</v>
      </c>
    </row>
    <row r="122" spans="1:5" ht="12" customHeight="1">
      <c r="A122" s="13" t="s">
        <v>81</v>
      </c>
      <c r="B122" s="105" t="s">
        <v>329</v>
      </c>
      <c r="C122" s="169"/>
      <c r="D122" s="258"/>
      <c r="E122" s="306">
        <f t="shared" si="2"/>
        <v>0</v>
      </c>
    </row>
    <row r="123" spans="1:5" ht="12" customHeight="1">
      <c r="A123" s="13" t="s">
        <v>83</v>
      </c>
      <c r="B123" s="178" t="s">
        <v>272</v>
      </c>
      <c r="C123" s="169"/>
      <c r="D123" s="258"/>
      <c r="E123" s="306">
        <f t="shared" si="2"/>
        <v>0</v>
      </c>
    </row>
    <row r="124" spans="1:5" ht="22.5">
      <c r="A124" s="13" t="s">
        <v>115</v>
      </c>
      <c r="B124" s="68" t="s">
        <v>255</v>
      </c>
      <c r="C124" s="169"/>
      <c r="D124" s="258"/>
      <c r="E124" s="306">
        <f t="shared" si="2"/>
        <v>0</v>
      </c>
    </row>
    <row r="125" spans="1:5" ht="12" customHeight="1">
      <c r="A125" s="13" t="s">
        <v>116</v>
      </c>
      <c r="B125" s="68" t="s">
        <v>271</v>
      </c>
      <c r="C125" s="169"/>
      <c r="D125" s="258"/>
      <c r="E125" s="306">
        <f t="shared" si="2"/>
        <v>0</v>
      </c>
    </row>
    <row r="126" spans="1:5" ht="12" customHeight="1">
      <c r="A126" s="13" t="s">
        <v>117</v>
      </c>
      <c r="B126" s="68" t="s">
        <v>270</v>
      </c>
      <c r="C126" s="169"/>
      <c r="D126" s="258"/>
      <c r="E126" s="306">
        <f t="shared" si="2"/>
        <v>0</v>
      </c>
    </row>
    <row r="127" spans="1:5" ht="12" customHeight="1">
      <c r="A127" s="13" t="s">
        <v>263</v>
      </c>
      <c r="B127" s="68" t="s">
        <v>258</v>
      </c>
      <c r="C127" s="169"/>
      <c r="D127" s="258"/>
      <c r="E127" s="306">
        <f t="shared" si="2"/>
        <v>0</v>
      </c>
    </row>
    <row r="128" spans="1:5" ht="12" customHeight="1">
      <c r="A128" s="13" t="s">
        <v>264</v>
      </c>
      <c r="B128" s="68" t="s">
        <v>269</v>
      </c>
      <c r="C128" s="169"/>
      <c r="D128" s="258"/>
      <c r="E128" s="306">
        <f t="shared" si="2"/>
        <v>0</v>
      </c>
    </row>
    <row r="129" spans="1:5" ht="23.25" thickBot="1">
      <c r="A129" s="11" t="s">
        <v>265</v>
      </c>
      <c r="B129" s="68" t="s">
        <v>268</v>
      </c>
      <c r="C129" s="171"/>
      <c r="D129" s="259"/>
      <c r="E129" s="307">
        <f t="shared" si="2"/>
        <v>0</v>
      </c>
    </row>
    <row r="130" spans="1:5" ht="12" customHeight="1" thickBot="1">
      <c r="A130" s="18" t="s">
        <v>9</v>
      </c>
      <c r="B130" s="61" t="s">
        <v>347</v>
      </c>
      <c r="C130" s="168">
        <f>+C95+C116</f>
        <v>450437</v>
      </c>
      <c r="D130" s="256">
        <f>+D95+D116</f>
        <v>14919</v>
      </c>
      <c r="E130" s="103">
        <f>+E95+E116</f>
        <v>465356</v>
      </c>
    </row>
    <row r="131" spans="1:5" ht="12" customHeight="1" thickBot="1">
      <c r="A131" s="18" t="s">
        <v>10</v>
      </c>
      <c r="B131" s="61" t="s">
        <v>422</v>
      </c>
      <c r="C131" s="168">
        <f>+C132+C133+C134</f>
        <v>0</v>
      </c>
      <c r="D131" s="256">
        <f>+D132+D133+D134</f>
        <v>0</v>
      </c>
      <c r="E131" s="103">
        <f>+E132+E133+E134</f>
        <v>0</v>
      </c>
    </row>
    <row r="132" spans="1:5" ht="12" customHeight="1">
      <c r="A132" s="13" t="s">
        <v>167</v>
      </c>
      <c r="B132" s="10" t="s">
        <v>355</v>
      </c>
      <c r="C132" s="169"/>
      <c r="D132" s="258"/>
      <c r="E132" s="306">
        <f t="shared" ref="E132:E154" si="3">C132+D132</f>
        <v>0</v>
      </c>
    </row>
    <row r="133" spans="1:5" ht="12" customHeight="1">
      <c r="A133" s="13" t="s">
        <v>168</v>
      </c>
      <c r="B133" s="10" t="s">
        <v>356</v>
      </c>
      <c r="C133" s="169"/>
      <c r="D133" s="258"/>
      <c r="E133" s="306">
        <f t="shared" si="3"/>
        <v>0</v>
      </c>
    </row>
    <row r="134" spans="1:5" ht="12" customHeight="1" thickBot="1">
      <c r="A134" s="11" t="s">
        <v>169</v>
      </c>
      <c r="B134" s="10" t="s">
        <v>357</v>
      </c>
      <c r="C134" s="169"/>
      <c r="D134" s="258"/>
      <c r="E134" s="306">
        <f t="shared" si="3"/>
        <v>0</v>
      </c>
    </row>
    <row r="135" spans="1:5" ht="12" customHeight="1" thickBot="1">
      <c r="A135" s="18" t="s">
        <v>11</v>
      </c>
      <c r="B135" s="61" t="s">
        <v>349</v>
      </c>
      <c r="C135" s="168">
        <f>SUM(C136:C141)</f>
        <v>0</v>
      </c>
      <c r="D135" s="256">
        <f>SUM(D136:D141)</f>
        <v>0</v>
      </c>
      <c r="E135" s="103">
        <f>SUM(E136:E141)</f>
        <v>0</v>
      </c>
    </row>
    <row r="136" spans="1:5" ht="12" customHeight="1">
      <c r="A136" s="13" t="s">
        <v>58</v>
      </c>
      <c r="B136" s="7" t="s">
        <v>358</v>
      </c>
      <c r="C136" s="169"/>
      <c r="D136" s="258"/>
      <c r="E136" s="306">
        <f t="shared" si="3"/>
        <v>0</v>
      </c>
    </row>
    <row r="137" spans="1:5" ht="12" customHeight="1">
      <c r="A137" s="13" t="s">
        <v>59</v>
      </c>
      <c r="B137" s="7" t="s">
        <v>350</v>
      </c>
      <c r="C137" s="169"/>
      <c r="D137" s="258"/>
      <c r="E137" s="306">
        <f t="shared" si="3"/>
        <v>0</v>
      </c>
    </row>
    <row r="138" spans="1:5" ht="12" customHeight="1">
      <c r="A138" s="13" t="s">
        <v>60</v>
      </c>
      <c r="B138" s="7" t="s">
        <v>351</v>
      </c>
      <c r="C138" s="169"/>
      <c r="D138" s="258"/>
      <c r="E138" s="306">
        <f t="shared" si="3"/>
        <v>0</v>
      </c>
    </row>
    <row r="139" spans="1:5" ht="12" customHeight="1">
      <c r="A139" s="13" t="s">
        <v>102</v>
      </c>
      <c r="B139" s="7" t="s">
        <v>352</v>
      </c>
      <c r="C139" s="169"/>
      <c r="D139" s="258"/>
      <c r="E139" s="306">
        <f t="shared" si="3"/>
        <v>0</v>
      </c>
    </row>
    <row r="140" spans="1:5" ht="12" customHeight="1">
      <c r="A140" s="13" t="s">
        <v>103</v>
      </c>
      <c r="B140" s="7" t="s">
        <v>353</v>
      </c>
      <c r="C140" s="169"/>
      <c r="D140" s="258"/>
      <c r="E140" s="306">
        <f t="shared" si="3"/>
        <v>0</v>
      </c>
    </row>
    <row r="141" spans="1:5" ht="12" customHeight="1" thickBot="1">
      <c r="A141" s="11" t="s">
        <v>104</v>
      </c>
      <c r="B141" s="7" t="s">
        <v>354</v>
      </c>
      <c r="C141" s="169"/>
      <c r="D141" s="258"/>
      <c r="E141" s="306">
        <f t="shared" si="3"/>
        <v>0</v>
      </c>
    </row>
    <row r="142" spans="1:5" ht="12" customHeight="1" thickBot="1">
      <c r="A142" s="18" t="s">
        <v>12</v>
      </c>
      <c r="B142" s="61" t="s">
        <v>362</v>
      </c>
      <c r="C142" s="174">
        <f>+C143+C144+C145+C146</f>
        <v>0</v>
      </c>
      <c r="D142" s="260">
        <f>+D143+D144+D145+D146</f>
        <v>0</v>
      </c>
      <c r="E142" s="211">
        <f>+E143+E144+E145+E146</f>
        <v>0</v>
      </c>
    </row>
    <row r="143" spans="1:5" ht="12" customHeight="1">
      <c r="A143" s="13" t="s">
        <v>61</v>
      </c>
      <c r="B143" s="7" t="s">
        <v>273</v>
      </c>
      <c r="C143" s="169"/>
      <c r="D143" s="258"/>
      <c r="E143" s="306">
        <f t="shared" si="3"/>
        <v>0</v>
      </c>
    </row>
    <row r="144" spans="1:5" ht="12" customHeight="1">
      <c r="A144" s="13" t="s">
        <v>62</v>
      </c>
      <c r="B144" s="7" t="s">
        <v>274</v>
      </c>
      <c r="C144" s="169"/>
      <c r="D144" s="258"/>
      <c r="E144" s="306">
        <f t="shared" si="3"/>
        <v>0</v>
      </c>
    </row>
    <row r="145" spans="1:9" ht="12" customHeight="1">
      <c r="A145" s="13" t="s">
        <v>187</v>
      </c>
      <c r="B145" s="7" t="s">
        <v>363</v>
      </c>
      <c r="C145" s="169"/>
      <c r="D145" s="258"/>
      <c r="E145" s="306">
        <f t="shared" si="3"/>
        <v>0</v>
      </c>
    </row>
    <row r="146" spans="1:9" ht="12" customHeight="1" thickBot="1">
      <c r="A146" s="11" t="s">
        <v>188</v>
      </c>
      <c r="B146" s="5" t="s">
        <v>293</v>
      </c>
      <c r="C146" s="169"/>
      <c r="D146" s="258"/>
      <c r="E146" s="306">
        <f t="shared" si="3"/>
        <v>0</v>
      </c>
    </row>
    <row r="147" spans="1:9" ht="12" customHeight="1" thickBot="1">
      <c r="A147" s="18" t="s">
        <v>13</v>
      </c>
      <c r="B147" s="61" t="s">
        <v>364</v>
      </c>
      <c r="C147" s="248">
        <f>SUM(C148:C152)</f>
        <v>0</v>
      </c>
      <c r="D147" s="261">
        <f>SUM(D148:D152)</f>
        <v>0</v>
      </c>
      <c r="E147" s="243">
        <f>SUM(E148:E152)</f>
        <v>0</v>
      </c>
    </row>
    <row r="148" spans="1:9" ht="12" customHeight="1">
      <c r="A148" s="13" t="s">
        <v>63</v>
      </c>
      <c r="B148" s="7" t="s">
        <v>359</v>
      </c>
      <c r="C148" s="169"/>
      <c r="D148" s="258"/>
      <c r="E148" s="306">
        <f t="shared" si="3"/>
        <v>0</v>
      </c>
    </row>
    <row r="149" spans="1:9" ht="12" customHeight="1">
      <c r="A149" s="13" t="s">
        <v>64</v>
      </c>
      <c r="B149" s="7" t="s">
        <v>366</v>
      </c>
      <c r="C149" s="169"/>
      <c r="D149" s="258"/>
      <c r="E149" s="306">
        <f t="shared" si="3"/>
        <v>0</v>
      </c>
    </row>
    <row r="150" spans="1:9" ht="12" customHeight="1">
      <c r="A150" s="13" t="s">
        <v>199</v>
      </c>
      <c r="B150" s="7" t="s">
        <v>361</v>
      </c>
      <c r="C150" s="169"/>
      <c r="D150" s="258"/>
      <c r="E150" s="306">
        <f t="shared" si="3"/>
        <v>0</v>
      </c>
    </row>
    <row r="151" spans="1:9" ht="12" customHeight="1">
      <c r="A151" s="13" t="s">
        <v>200</v>
      </c>
      <c r="B151" s="7" t="s">
        <v>367</v>
      </c>
      <c r="C151" s="169"/>
      <c r="D151" s="258"/>
      <c r="E151" s="306">
        <f t="shared" si="3"/>
        <v>0</v>
      </c>
    </row>
    <row r="152" spans="1:9" ht="12" customHeight="1" thickBot="1">
      <c r="A152" s="13" t="s">
        <v>365</v>
      </c>
      <c r="B152" s="7" t="s">
        <v>368</v>
      </c>
      <c r="C152" s="169"/>
      <c r="D152" s="258"/>
      <c r="E152" s="307">
        <f t="shared" si="3"/>
        <v>0</v>
      </c>
    </row>
    <row r="153" spans="1:9" ht="12" customHeight="1" thickBot="1">
      <c r="A153" s="18" t="s">
        <v>14</v>
      </c>
      <c r="B153" s="61" t="s">
        <v>369</v>
      </c>
      <c r="C153" s="249"/>
      <c r="D153" s="262"/>
      <c r="E153" s="314">
        <f t="shared" si="3"/>
        <v>0</v>
      </c>
    </row>
    <row r="154" spans="1:9" ht="12" customHeight="1" thickBot="1">
      <c r="A154" s="18" t="s">
        <v>15</v>
      </c>
      <c r="B154" s="61" t="s">
        <v>370</v>
      </c>
      <c r="C154" s="249"/>
      <c r="D154" s="262"/>
      <c r="E154" s="212">
        <f t="shared" si="3"/>
        <v>0</v>
      </c>
    </row>
    <row r="155" spans="1:9" ht="15" customHeight="1" thickBot="1">
      <c r="A155" s="18" t="s">
        <v>16</v>
      </c>
      <c r="B155" s="61" t="s">
        <v>372</v>
      </c>
      <c r="C155" s="250">
        <f>+C131+C135+C142+C147+C153+C154</f>
        <v>0</v>
      </c>
      <c r="D155" s="263">
        <f>+D131+D135+D142+D147+D153+D154</f>
        <v>0</v>
      </c>
      <c r="E155" s="244">
        <f>+E131+E135+E142+E147+E153+E154</f>
        <v>0</v>
      </c>
      <c r="F155" s="192"/>
      <c r="G155" s="193"/>
      <c r="H155" s="193"/>
      <c r="I155" s="193"/>
    </row>
    <row r="156" spans="1:9" s="181" customFormat="1" ht="12.95" customHeight="1" thickBot="1">
      <c r="A156" s="107" t="s">
        <v>17</v>
      </c>
      <c r="B156" s="155" t="s">
        <v>371</v>
      </c>
      <c r="C156" s="250">
        <f>+C130+C155</f>
        <v>450437</v>
      </c>
      <c r="D156" s="263">
        <f>+D130+D155</f>
        <v>14919</v>
      </c>
      <c r="E156" s="244">
        <f>+E130+E155</f>
        <v>465356</v>
      </c>
    </row>
    <row r="157" spans="1:9" ht="7.5" customHeight="1"/>
    <row r="158" spans="1:9">
      <c r="A158" s="354" t="s">
        <v>275</v>
      </c>
      <c r="B158" s="354"/>
      <c r="C158" s="354"/>
      <c r="D158" s="354"/>
      <c r="E158" s="354"/>
    </row>
    <row r="159" spans="1:9" ht="15" customHeight="1" thickBot="1">
      <c r="A159" s="345" t="s">
        <v>90</v>
      </c>
      <c r="B159" s="345"/>
      <c r="C159" s="109"/>
      <c r="E159" s="109" t="s">
        <v>131</v>
      </c>
    </row>
    <row r="160" spans="1:9" ht="25.5" customHeight="1" thickBot="1">
      <c r="A160" s="18">
        <v>1</v>
      </c>
      <c r="B160" s="23" t="s">
        <v>373</v>
      </c>
      <c r="C160" s="255">
        <f>+C63-C130</f>
        <v>0</v>
      </c>
      <c r="D160" s="168">
        <f>+D63-D130</f>
        <v>17964</v>
      </c>
      <c r="E160" s="103">
        <f>+E63-E130</f>
        <v>17964</v>
      </c>
    </row>
    <row r="161" spans="1:5" ht="32.25" customHeight="1" thickBot="1">
      <c r="A161" s="18" t="s">
        <v>8</v>
      </c>
      <c r="B161" s="23" t="s">
        <v>379</v>
      </c>
      <c r="C161" s="168">
        <f>+C87-C155</f>
        <v>0</v>
      </c>
      <c r="D161" s="168">
        <f>+D87-D155</f>
        <v>594</v>
      </c>
      <c r="E161" s="103">
        <f>+E87-E155</f>
        <v>594</v>
      </c>
    </row>
  </sheetData>
  <mergeCells count="12">
    <mergeCell ref="A158:E158"/>
    <mergeCell ref="A159:B159"/>
    <mergeCell ref="A90:E90"/>
    <mergeCell ref="A91:B91"/>
    <mergeCell ref="A92:A93"/>
    <mergeCell ref="B92:B93"/>
    <mergeCell ref="C92:E92"/>
    <mergeCell ref="A2:B2"/>
    <mergeCell ref="A3:A4"/>
    <mergeCell ref="B3:B4"/>
    <mergeCell ref="C3:E3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CE,Félkövér"&amp;12Sajóbábony Város Önkormányzat2016. ÉVI KÖLTSÉGVETÉSKÖTELEZŐ FELADATAINAK MÓDOSÍTOTT MÉRLEGE&amp;10&amp;R&amp;"Times New Roman CE,Félkövér dőlt"&amp;11 1.2. melléklet </oddHeader>
  </headerFooter>
  <rowBreaks count="2" manualBreakCount="2">
    <brk id="75" max="4" man="1"/>
    <brk id="8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view="pageLayout" topLeftCell="A140" zoomScaleNormal="130" zoomScaleSheetLayoutView="100" workbookViewId="0">
      <selection activeCell="D93" sqref="D93"/>
    </sheetView>
  </sheetViews>
  <sheetFormatPr defaultRowHeight="15.75"/>
  <cols>
    <col min="1" max="1" width="9.5" style="156" customWidth="1"/>
    <col min="2" max="2" width="59.6640625" style="156" customWidth="1"/>
    <col min="3" max="3" width="17.33203125" style="157" customWidth="1"/>
    <col min="4" max="5" width="17.33203125" style="179" customWidth="1"/>
    <col min="6" max="16384" width="9.33203125" style="179"/>
  </cols>
  <sheetData>
    <row r="1" spans="1:5" ht="15.95" customHeight="1">
      <c r="A1" s="344" t="s">
        <v>5</v>
      </c>
      <c r="B1" s="344"/>
      <c r="C1" s="344"/>
      <c r="D1" s="344"/>
      <c r="E1" s="344"/>
    </row>
    <row r="2" spans="1:5" ht="15.95" customHeight="1" thickBot="1">
      <c r="A2" s="345" t="s">
        <v>88</v>
      </c>
      <c r="B2" s="345"/>
      <c r="C2" s="251"/>
      <c r="E2" s="251" t="s">
        <v>131</v>
      </c>
    </row>
    <row r="3" spans="1:5">
      <c r="A3" s="347" t="s">
        <v>53</v>
      </c>
      <c r="B3" s="349" t="s">
        <v>6</v>
      </c>
      <c r="C3" s="351" t="str">
        <f>+CONCATENATE(LEFT(ÖSSZEFÜGGÉSEK!A6,4),". évi")</f>
        <v>2016. évi</v>
      </c>
      <c r="D3" s="352"/>
      <c r="E3" s="353"/>
    </row>
    <row r="4" spans="1:5" ht="24.75" thickBot="1">
      <c r="A4" s="348"/>
      <c r="B4" s="350"/>
      <c r="C4" s="254" t="s">
        <v>420</v>
      </c>
      <c r="D4" s="252" t="s">
        <v>527</v>
      </c>
      <c r="E4" s="253" t="str">
        <f>+CONCATENATE(LEFT(ÖSSZEFÜGGÉSEK!A6,4),"……….",CHAR(10),"Módosítás utáni")</f>
        <v>2016……….
Módosítás utáni</v>
      </c>
    </row>
    <row r="5" spans="1:5" s="180" customFormat="1" ht="12" customHeight="1" thickBot="1">
      <c r="A5" s="176" t="s">
        <v>386</v>
      </c>
      <c r="B5" s="177" t="s">
        <v>387</v>
      </c>
      <c r="C5" s="177" t="s">
        <v>388</v>
      </c>
      <c r="D5" s="177" t="s">
        <v>390</v>
      </c>
      <c r="E5" s="341" t="s">
        <v>493</v>
      </c>
    </row>
    <row r="6" spans="1:5" s="181" customFormat="1" ht="12" customHeight="1" thickBot="1">
      <c r="A6" s="18" t="s">
        <v>7</v>
      </c>
      <c r="B6" s="19" t="s">
        <v>152</v>
      </c>
      <c r="C6" s="168">
        <f>+C7+C8+C9+C10+C11+C12</f>
        <v>0</v>
      </c>
      <c r="D6" s="168">
        <f>+D7+D8+D9+D10+D11+D12</f>
        <v>0</v>
      </c>
      <c r="E6" s="103">
        <f>+E7+E8+E9+E10+E11+E12</f>
        <v>0</v>
      </c>
    </row>
    <row r="7" spans="1:5" s="181" customFormat="1" ht="12" customHeight="1">
      <c r="A7" s="13" t="s">
        <v>65</v>
      </c>
      <c r="B7" s="182" t="s">
        <v>153</v>
      </c>
      <c r="C7" s="170"/>
      <c r="D7" s="170"/>
      <c r="E7" s="212">
        <f>C7+D7</f>
        <v>0</v>
      </c>
    </row>
    <row r="8" spans="1:5" s="181" customFormat="1" ht="12" customHeight="1">
      <c r="A8" s="12" t="s">
        <v>66</v>
      </c>
      <c r="B8" s="183" t="s">
        <v>154</v>
      </c>
      <c r="C8" s="169"/>
      <c r="D8" s="169"/>
      <c r="E8" s="212">
        <f t="shared" ref="E8:E62" si="0">C8+D8</f>
        <v>0</v>
      </c>
    </row>
    <row r="9" spans="1:5" s="181" customFormat="1" ht="12" customHeight="1">
      <c r="A9" s="12" t="s">
        <v>67</v>
      </c>
      <c r="B9" s="183" t="s">
        <v>155</v>
      </c>
      <c r="C9" s="169"/>
      <c r="D9" s="169"/>
      <c r="E9" s="212">
        <f t="shared" si="0"/>
        <v>0</v>
      </c>
    </row>
    <row r="10" spans="1:5" s="181" customFormat="1" ht="12" customHeight="1">
      <c r="A10" s="12" t="s">
        <v>68</v>
      </c>
      <c r="B10" s="183" t="s">
        <v>156</v>
      </c>
      <c r="C10" s="169"/>
      <c r="D10" s="169"/>
      <c r="E10" s="212">
        <f t="shared" si="0"/>
        <v>0</v>
      </c>
    </row>
    <row r="11" spans="1:5" s="181" customFormat="1" ht="12" customHeight="1">
      <c r="A11" s="12" t="s">
        <v>85</v>
      </c>
      <c r="B11" s="105" t="s">
        <v>331</v>
      </c>
      <c r="C11" s="169"/>
      <c r="D11" s="169"/>
      <c r="E11" s="212">
        <f t="shared" si="0"/>
        <v>0</v>
      </c>
    </row>
    <row r="12" spans="1:5" s="181" customFormat="1" ht="12" customHeight="1" thickBot="1">
      <c r="A12" s="14" t="s">
        <v>69</v>
      </c>
      <c r="B12" s="106" t="s">
        <v>332</v>
      </c>
      <c r="C12" s="169"/>
      <c r="D12" s="169"/>
      <c r="E12" s="212">
        <f t="shared" si="0"/>
        <v>0</v>
      </c>
    </row>
    <row r="13" spans="1:5" s="181" customFormat="1" ht="12" customHeight="1" thickBot="1">
      <c r="A13" s="18" t="s">
        <v>8</v>
      </c>
      <c r="B13" s="104" t="s">
        <v>157</v>
      </c>
      <c r="C13" s="168">
        <f>+C14+C15+C16+C17+C18</f>
        <v>0</v>
      </c>
      <c r="D13" s="168">
        <f>+D14+D15+D16+D17+D18</f>
        <v>0</v>
      </c>
      <c r="E13" s="103">
        <f>+E14+E15+E16+E17+E18</f>
        <v>0</v>
      </c>
    </row>
    <row r="14" spans="1:5" s="181" customFormat="1" ht="12" customHeight="1">
      <c r="A14" s="13" t="s">
        <v>71</v>
      </c>
      <c r="B14" s="182" t="s">
        <v>158</v>
      </c>
      <c r="C14" s="170"/>
      <c r="D14" s="170"/>
      <c r="E14" s="212">
        <f t="shared" si="0"/>
        <v>0</v>
      </c>
    </row>
    <row r="15" spans="1:5" s="181" customFormat="1" ht="12" customHeight="1">
      <c r="A15" s="12" t="s">
        <v>72</v>
      </c>
      <c r="B15" s="183" t="s">
        <v>159</v>
      </c>
      <c r="C15" s="169"/>
      <c r="D15" s="169"/>
      <c r="E15" s="212">
        <f t="shared" si="0"/>
        <v>0</v>
      </c>
    </row>
    <row r="16" spans="1:5" s="181" customFormat="1" ht="12" customHeight="1">
      <c r="A16" s="12" t="s">
        <v>73</v>
      </c>
      <c r="B16" s="183" t="s">
        <v>323</v>
      </c>
      <c r="C16" s="169"/>
      <c r="D16" s="169"/>
      <c r="E16" s="212">
        <f t="shared" si="0"/>
        <v>0</v>
      </c>
    </row>
    <row r="17" spans="1:5" s="181" customFormat="1" ht="12" customHeight="1">
      <c r="A17" s="12" t="s">
        <v>74</v>
      </c>
      <c r="B17" s="183" t="s">
        <v>324</v>
      </c>
      <c r="C17" s="169"/>
      <c r="D17" s="169"/>
      <c r="E17" s="212">
        <f t="shared" si="0"/>
        <v>0</v>
      </c>
    </row>
    <row r="18" spans="1:5" s="181" customFormat="1" ht="12" customHeight="1">
      <c r="A18" s="12" t="s">
        <v>75</v>
      </c>
      <c r="B18" s="183" t="s">
        <v>160</v>
      </c>
      <c r="C18" s="169"/>
      <c r="D18" s="169"/>
      <c r="E18" s="212">
        <f t="shared" si="0"/>
        <v>0</v>
      </c>
    </row>
    <row r="19" spans="1:5" s="181" customFormat="1" ht="12" customHeight="1" thickBot="1">
      <c r="A19" s="14" t="s">
        <v>81</v>
      </c>
      <c r="B19" s="106" t="s">
        <v>161</v>
      </c>
      <c r="C19" s="171"/>
      <c r="D19" s="171"/>
      <c r="E19" s="212">
        <f t="shared" si="0"/>
        <v>0</v>
      </c>
    </row>
    <row r="20" spans="1:5" s="181" customFormat="1" ht="12" customHeight="1" thickBot="1">
      <c r="A20" s="18" t="s">
        <v>9</v>
      </c>
      <c r="B20" s="19" t="s">
        <v>162</v>
      </c>
      <c r="C20" s="168">
        <f>+C21+C22+C23+C24+C25</f>
        <v>0</v>
      </c>
      <c r="D20" s="168">
        <f>+D21+D22+D23+D24+D25</f>
        <v>0</v>
      </c>
      <c r="E20" s="103">
        <f>+E21+E22+E23+E24+E25</f>
        <v>0</v>
      </c>
    </row>
    <row r="21" spans="1:5" s="181" customFormat="1" ht="12" customHeight="1">
      <c r="A21" s="13" t="s">
        <v>54</v>
      </c>
      <c r="B21" s="182" t="s">
        <v>163</v>
      </c>
      <c r="C21" s="170"/>
      <c r="D21" s="170"/>
      <c r="E21" s="212">
        <f t="shared" si="0"/>
        <v>0</v>
      </c>
    </row>
    <row r="22" spans="1:5" s="181" customFormat="1" ht="12" customHeight="1">
      <c r="A22" s="12" t="s">
        <v>55</v>
      </c>
      <c r="B22" s="183" t="s">
        <v>164</v>
      </c>
      <c r="C22" s="169"/>
      <c r="D22" s="169"/>
      <c r="E22" s="212">
        <f t="shared" si="0"/>
        <v>0</v>
      </c>
    </row>
    <row r="23" spans="1:5" s="181" customFormat="1" ht="12" customHeight="1">
      <c r="A23" s="12" t="s">
        <v>56</v>
      </c>
      <c r="B23" s="183" t="s">
        <v>325</v>
      </c>
      <c r="C23" s="169"/>
      <c r="D23" s="169"/>
      <c r="E23" s="212">
        <f t="shared" si="0"/>
        <v>0</v>
      </c>
    </row>
    <row r="24" spans="1:5" s="181" customFormat="1" ht="12" customHeight="1">
      <c r="A24" s="12" t="s">
        <v>57</v>
      </c>
      <c r="B24" s="183" t="s">
        <v>326</v>
      </c>
      <c r="C24" s="169"/>
      <c r="D24" s="169"/>
      <c r="E24" s="212">
        <f t="shared" si="0"/>
        <v>0</v>
      </c>
    </row>
    <row r="25" spans="1:5" s="181" customFormat="1" ht="12" customHeight="1">
      <c r="A25" s="12" t="s">
        <v>98</v>
      </c>
      <c r="B25" s="183" t="s">
        <v>165</v>
      </c>
      <c r="C25" s="169"/>
      <c r="D25" s="169"/>
      <c r="E25" s="212">
        <f t="shared" si="0"/>
        <v>0</v>
      </c>
    </row>
    <row r="26" spans="1:5" s="181" customFormat="1" ht="12" customHeight="1" thickBot="1">
      <c r="A26" s="14" t="s">
        <v>99</v>
      </c>
      <c r="B26" s="184" t="s">
        <v>166</v>
      </c>
      <c r="C26" s="171"/>
      <c r="D26" s="171"/>
      <c r="E26" s="212">
        <f t="shared" si="0"/>
        <v>0</v>
      </c>
    </row>
    <row r="27" spans="1:5" s="181" customFormat="1" ht="12" customHeight="1" thickBot="1">
      <c r="A27" s="18" t="s">
        <v>100</v>
      </c>
      <c r="B27" s="19" t="s">
        <v>475</v>
      </c>
      <c r="C27" s="174">
        <f>+C28+C29+C30+C31+C32+C33+C34</f>
        <v>41230</v>
      </c>
      <c r="D27" s="174">
        <f>+D28+D29+D30+D31+D32+D33+D34</f>
        <v>0</v>
      </c>
      <c r="E27" s="211">
        <f>+E28+E29+E30+E31+E32+E33+E34</f>
        <v>41230</v>
      </c>
    </row>
    <row r="28" spans="1:5" s="181" customFormat="1" ht="12" customHeight="1">
      <c r="A28" s="13" t="s">
        <v>167</v>
      </c>
      <c r="B28" s="182" t="s">
        <v>468</v>
      </c>
      <c r="C28" s="213">
        <v>18480</v>
      </c>
      <c r="D28" s="213">
        <f>+D29+D30+D31</f>
        <v>0</v>
      </c>
      <c r="E28" s="212">
        <f t="shared" si="0"/>
        <v>18480</v>
      </c>
    </row>
    <row r="29" spans="1:5" s="181" customFormat="1" ht="12" customHeight="1">
      <c r="A29" s="12" t="s">
        <v>168</v>
      </c>
      <c r="B29" s="183" t="s">
        <v>469</v>
      </c>
      <c r="C29" s="169"/>
      <c r="D29" s="169"/>
      <c r="E29" s="212">
        <f t="shared" si="0"/>
        <v>0</v>
      </c>
    </row>
    <row r="30" spans="1:5" s="181" customFormat="1" ht="12" customHeight="1">
      <c r="A30" s="12" t="s">
        <v>169</v>
      </c>
      <c r="B30" s="183" t="s">
        <v>470</v>
      </c>
      <c r="C30" s="169">
        <v>22750</v>
      </c>
      <c r="D30" s="169"/>
      <c r="E30" s="212">
        <f t="shared" si="0"/>
        <v>22750</v>
      </c>
    </row>
    <row r="31" spans="1:5" s="181" customFormat="1" ht="12" customHeight="1">
      <c r="A31" s="12" t="s">
        <v>170</v>
      </c>
      <c r="B31" s="183" t="s">
        <v>471</v>
      </c>
      <c r="C31" s="169"/>
      <c r="D31" s="169"/>
      <c r="E31" s="212">
        <f t="shared" si="0"/>
        <v>0</v>
      </c>
    </row>
    <row r="32" spans="1:5" s="181" customFormat="1" ht="12" customHeight="1">
      <c r="A32" s="12" t="s">
        <v>472</v>
      </c>
      <c r="B32" s="183" t="s">
        <v>171</v>
      </c>
      <c r="C32" s="169"/>
      <c r="D32" s="169"/>
      <c r="E32" s="212">
        <f t="shared" si="0"/>
        <v>0</v>
      </c>
    </row>
    <row r="33" spans="1:5" s="181" customFormat="1" ht="12" customHeight="1">
      <c r="A33" s="12" t="s">
        <v>473</v>
      </c>
      <c r="B33" s="183" t="s">
        <v>172</v>
      </c>
      <c r="C33" s="169"/>
      <c r="D33" s="169"/>
      <c r="E33" s="212">
        <f t="shared" si="0"/>
        <v>0</v>
      </c>
    </row>
    <row r="34" spans="1:5" s="181" customFormat="1" ht="12" customHeight="1" thickBot="1">
      <c r="A34" s="14" t="s">
        <v>474</v>
      </c>
      <c r="B34" s="184" t="s">
        <v>173</v>
      </c>
      <c r="C34" s="171"/>
      <c r="D34" s="171"/>
      <c r="E34" s="212">
        <f t="shared" si="0"/>
        <v>0</v>
      </c>
    </row>
    <row r="35" spans="1:5" s="181" customFormat="1" ht="12" customHeight="1" thickBot="1">
      <c r="A35" s="18" t="s">
        <v>11</v>
      </c>
      <c r="B35" s="19" t="s">
        <v>333</v>
      </c>
      <c r="C35" s="168">
        <f>SUM(C36:C46)</f>
        <v>600</v>
      </c>
      <c r="D35" s="168">
        <f>SUM(D36:D46)</f>
        <v>0</v>
      </c>
      <c r="E35" s="103">
        <f>SUM(E36:E46)</f>
        <v>600</v>
      </c>
    </row>
    <row r="36" spans="1:5" s="181" customFormat="1" ht="12" customHeight="1">
      <c r="A36" s="13" t="s">
        <v>58</v>
      </c>
      <c r="B36" s="182" t="s">
        <v>176</v>
      </c>
      <c r="C36" s="170"/>
      <c r="D36" s="170"/>
      <c r="E36" s="212">
        <f t="shared" si="0"/>
        <v>0</v>
      </c>
    </row>
    <row r="37" spans="1:5" s="181" customFormat="1" ht="12" customHeight="1">
      <c r="A37" s="12" t="s">
        <v>59</v>
      </c>
      <c r="B37" s="183" t="s">
        <v>177</v>
      </c>
      <c r="C37" s="169">
        <v>600</v>
      </c>
      <c r="D37" s="169"/>
      <c r="E37" s="212">
        <f t="shared" si="0"/>
        <v>600</v>
      </c>
    </row>
    <row r="38" spans="1:5" s="181" customFormat="1" ht="12" customHeight="1">
      <c r="A38" s="12" t="s">
        <v>60</v>
      </c>
      <c r="B38" s="183" t="s">
        <v>178</v>
      </c>
      <c r="C38" s="169"/>
      <c r="D38" s="169"/>
      <c r="E38" s="212">
        <f t="shared" si="0"/>
        <v>0</v>
      </c>
    </row>
    <row r="39" spans="1:5" s="181" customFormat="1" ht="12" customHeight="1">
      <c r="A39" s="12" t="s">
        <v>102</v>
      </c>
      <c r="B39" s="183" t="s">
        <v>179</v>
      </c>
      <c r="C39" s="169"/>
      <c r="D39" s="169"/>
      <c r="E39" s="212">
        <f t="shared" si="0"/>
        <v>0</v>
      </c>
    </row>
    <row r="40" spans="1:5" s="181" customFormat="1" ht="12" customHeight="1">
      <c r="A40" s="12" t="s">
        <v>103</v>
      </c>
      <c r="B40" s="183" t="s">
        <v>180</v>
      </c>
      <c r="C40" s="169"/>
      <c r="D40" s="169"/>
      <c r="E40" s="212">
        <f t="shared" si="0"/>
        <v>0</v>
      </c>
    </row>
    <row r="41" spans="1:5" s="181" customFormat="1" ht="12" customHeight="1">
      <c r="A41" s="12" t="s">
        <v>104</v>
      </c>
      <c r="B41" s="183" t="s">
        <v>181</v>
      </c>
      <c r="C41" s="169"/>
      <c r="D41" s="169"/>
      <c r="E41" s="212">
        <f t="shared" si="0"/>
        <v>0</v>
      </c>
    </row>
    <row r="42" spans="1:5" s="181" customFormat="1" ht="12" customHeight="1">
      <c r="A42" s="12" t="s">
        <v>105</v>
      </c>
      <c r="B42" s="183" t="s">
        <v>182</v>
      </c>
      <c r="C42" s="169"/>
      <c r="D42" s="169"/>
      <c r="E42" s="212">
        <f t="shared" si="0"/>
        <v>0</v>
      </c>
    </row>
    <row r="43" spans="1:5" s="181" customFormat="1" ht="12" customHeight="1">
      <c r="A43" s="12" t="s">
        <v>106</v>
      </c>
      <c r="B43" s="183" t="s">
        <v>183</v>
      </c>
      <c r="C43" s="169"/>
      <c r="D43" s="169"/>
      <c r="E43" s="212">
        <f t="shared" si="0"/>
        <v>0</v>
      </c>
    </row>
    <row r="44" spans="1:5" s="181" customFormat="1" ht="12" customHeight="1">
      <c r="A44" s="12" t="s">
        <v>174</v>
      </c>
      <c r="B44" s="183" t="s">
        <v>184</v>
      </c>
      <c r="C44" s="172"/>
      <c r="D44" s="172"/>
      <c r="E44" s="212">
        <f t="shared" si="0"/>
        <v>0</v>
      </c>
    </row>
    <row r="45" spans="1:5" s="181" customFormat="1" ht="12" customHeight="1">
      <c r="A45" s="14" t="s">
        <v>175</v>
      </c>
      <c r="B45" s="184" t="s">
        <v>335</v>
      </c>
      <c r="C45" s="173"/>
      <c r="D45" s="173"/>
      <c r="E45" s="212">
        <f t="shared" si="0"/>
        <v>0</v>
      </c>
    </row>
    <row r="46" spans="1:5" s="181" customFormat="1" ht="12" customHeight="1" thickBot="1">
      <c r="A46" s="14" t="s">
        <v>334</v>
      </c>
      <c r="B46" s="106" t="s">
        <v>185</v>
      </c>
      <c r="C46" s="173"/>
      <c r="D46" s="173"/>
      <c r="E46" s="212">
        <f t="shared" si="0"/>
        <v>0</v>
      </c>
    </row>
    <row r="47" spans="1:5" s="181" customFormat="1" ht="12" customHeight="1" thickBot="1">
      <c r="A47" s="18" t="s">
        <v>12</v>
      </c>
      <c r="B47" s="19" t="s">
        <v>186</v>
      </c>
      <c r="C47" s="168">
        <f>SUM(C48:C52)</f>
        <v>0</v>
      </c>
      <c r="D47" s="168">
        <f>SUM(D48:D52)</f>
        <v>14500</v>
      </c>
      <c r="E47" s="103">
        <f>SUM(E48:E52)</f>
        <v>14500</v>
      </c>
    </row>
    <row r="48" spans="1:5" s="181" customFormat="1" ht="12" customHeight="1">
      <c r="A48" s="13" t="s">
        <v>61</v>
      </c>
      <c r="B48" s="182" t="s">
        <v>190</v>
      </c>
      <c r="C48" s="224"/>
      <c r="D48" s="224"/>
      <c r="E48" s="310">
        <f t="shared" si="0"/>
        <v>0</v>
      </c>
    </row>
    <row r="49" spans="1:5" s="181" customFormat="1" ht="12" customHeight="1">
      <c r="A49" s="12" t="s">
        <v>62</v>
      </c>
      <c r="B49" s="183" t="s">
        <v>191</v>
      </c>
      <c r="C49" s="172"/>
      <c r="D49" s="172">
        <v>14500</v>
      </c>
      <c r="E49" s="310">
        <f t="shared" si="0"/>
        <v>14500</v>
      </c>
    </row>
    <row r="50" spans="1:5" s="181" customFormat="1" ht="12" customHeight="1">
      <c r="A50" s="12" t="s">
        <v>187</v>
      </c>
      <c r="B50" s="183" t="s">
        <v>192</v>
      </c>
      <c r="C50" s="172"/>
      <c r="D50" s="172"/>
      <c r="E50" s="310">
        <f t="shared" si="0"/>
        <v>0</v>
      </c>
    </row>
    <row r="51" spans="1:5" s="181" customFormat="1" ht="12" customHeight="1">
      <c r="A51" s="12" t="s">
        <v>188</v>
      </c>
      <c r="B51" s="183" t="s">
        <v>193</v>
      </c>
      <c r="C51" s="172"/>
      <c r="D51" s="172"/>
      <c r="E51" s="310">
        <f t="shared" si="0"/>
        <v>0</v>
      </c>
    </row>
    <row r="52" spans="1:5" s="181" customFormat="1" ht="12" customHeight="1" thickBot="1">
      <c r="A52" s="14" t="s">
        <v>189</v>
      </c>
      <c r="B52" s="106" t="s">
        <v>194</v>
      </c>
      <c r="C52" s="173"/>
      <c r="D52" s="173"/>
      <c r="E52" s="310">
        <f t="shared" si="0"/>
        <v>0</v>
      </c>
    </row>
    <row r="53" spans="1:5" s="181" customFormat="1" ht="12" customHeight="1" thickBot="1">
      <c r="A53" s="18" t="s">
        <v>107</v>
      </c>
      <c r="B53" s="19" t="s">
        <v>195</v>
      </c>
      <c r="C53" s="168">
        <f>SUM(C54:C56)</f>
        <v>0</v>
      </c>
      <c r="D53" s="168">
        <f>SUM(D54:D56)</f>
        <v>0</v>
      </c>
      <c r="E53" s="103">
        <f>SUM(E54:E56)</f>
        <v>0</v>
      </c>
    </row>
    <row r="54" spans="1:5" s="181" customFormat="1" ht="12" customHeight="1">
      <c r="A54" s="13" t="s">
        <v>63</v>
      </c>
      <c r="B54" s="182" t="s">
        <v>196</v>
      </c>
      <c r="C54" s="170"/>
      <c r="D54" s="170"/>
      <c r="E54" s="212">
        <f t="shared" si="0"/>
        <v>0</v>
      </c>
    </row>
    <row r="55" spans="1:5" s="181" customFormat="1" ht="12" customHeight="1">
      <c r="A55" s="12" t="s">
        <v>64</v>
      </c>
      <c r="B55" s="183" t="s">
        <v>327</v>
      </c>
      <c r="C55" s="169"/>
      <c r="D55" s="169"/>
      <c r="E55" s="212">
        <f t="shared" si="0"/>
        <v>0</v>
      </c>
    </row>
    <row r="56" spans="1:5" s="181" customFormat="1" ht="12" customHeight="1">
      <c r="A56" s="12" t="s">
        <v>199</v>
      </c>
      <c r="B56" s="183" t="s">
        <v>197</v>
      </c>
      <c r="C56" s="169"/>
      <c r="D56" s="169"/>
      <c r="E56" s="212">
        <f t="shared" si="0"/>
        <v>0</v>
      </c>
    </row>
    <row r="57" spans="1:5" s="181" customFormat="1" ht="12" customHeight="1" thickBot="1">
      <c r="A57" s="14" t="s">
        <v>200</v>
      </c>
      <c r="B57" s="106" t="s">
        <v>198</v>
      </c>
      <c r="C57" s="171"/>
      <c r="D57" s="171"/>
      <c r="E57" s="212">
        <f t="shared" si="0"/>
        <v>0</v>
      </c>
    </row>
    <row r="58" spans="1:5" s="181" customFormat="1" ht="12" customHeight="1" thickBot="1">
      <c r="A58" s="18" t="s">
        <v>14</v>
      </c>
      <c r="B58" s="104" t="s">
        <v>201</v>
      </c>
      <c r="C58" s="168">
        <f>SUM(C59:C61)</f>
        <v>17500</v>
      </c>
      <c r="D58" s="168">
        <f>SUM(D59:D61)</f>
        <v>0</v>
      </c>
      <c r="E58" s="103">
        <f>SUM(E59:E61)</f>
        <v>17500</v>
      </c>
    </row>
    <row r="59" spans="1:5" s="181" customFormat="1" ht="12" customHeight="1">
      <c r="A59" s="13" t="s">
        <v>108</v>
      </c>
      <c r="B59" s="182" t="s">
        <v>203</v>
      </c>
      <c r="C59" s="172"/>
      <c r="D59" s="172"/>
      <c r="E59" s="308">
        <f t="shared" si="0"/>
        <v>0</v>
      </c>
    </row>
    <row r="60" spans="1:5" s="181" customFormat="1" ht="12" customHeight="1">
      <c r="A60" s="12" t="s">
        <v>109</v>
      </c>
      <c r="B60" s="183" t="s">
        <v>328</v>
      </c>
      <c r="C60" s="172">
        <v>17500</v>
      </c>
      <c r="D60" s="172"/>
      <c r="E60" s="308">
        <f t="shared" si="0"/>
        <v>17500</v>
      </c>
    </row>
    <row r="61" spans="1:5" s="181" customFormat="1" ht="12" customHeight="1">
      <c r="A61" s="12" t="s">
        <v>132</v>
      </c>
      <c r="B61" s="183" t="s">
        <v>204</v>
      </c>
      <c r="C61" s="172"/>
      <c r="D61" s="172"/>
      <c r="E61" s="308">
        <f t="shared" si="0"/>
        <v>0</v>
      </c>
    </row>
    <row r="62" spans="1:5" s="181" customFormat="1" ht="12" customHeight="1" thickBot="1">
      <c r="A62" s="14" t="s">
        <v>202</v>
      </c>
      <c r="B62" s="106" t="s">
        <v>205</v>
      </c>
      <c r="C62" s="172"/>
      <c r="D62" s="172"/>
      <c r="E62" s="308">
        <f t="shared" si="0"/>
        <v>0</v>
      </c>
    </row>
    <row r="63" spans="1:5" s="181" customFormat="1" ht="12" customHeight="1" thickBot="1">
      <c r="A63" s="238" t="s">
        <v>375</v>
      </c>
      <c r="B63" s="19" t="s">
        <v>206</v>
      </c>
      <c r="C63" s="174">
        <f>+C6+C13+C20+C27+C35+C47+C53+C58</f>
        <v>59330</v>
      </c>
      <c r="D63" s="174">
        <f>+D6+D13+D20+D27+D35+D47+D53+D58</f>
        <v>14500</v>
      </c>
      <c r="E63" s="211">
        <f>+E6+E13+E20+E27+E35+E47+E53+E58</f>
        <v>73830</v>
      </c>
    </row>
    <row r="64" spans="1:5" s="181" customFormat="1" ht="12" customHeight="1" thickBot="1">
      <c r="A64" s="225" t="s">
        <v>207</v>
      </c>
      <c r="B64" s="104" t="s">
        <v>208</v>
      </c>
      <c r="C64" s="168">
        <f>SUM(C65:C67)</f>
        <v>0</v>
      </c>
      <c r="D64" s="168">
        <f>SUM(D65:D67)</f>
        <v>0</v>
      </c>
      <c r="E64" s="103">
        <f>SUM(E65:E67)</f>
        <v>0</v>
      </c>
    </row>
    <row r="65" spans="1:5" s="181" customFormat="1" ht="12" customHeight="1">
      <c r="A65" s="13" t="s">
        <v>239</v>
      </c>
      <c r="B65" s="182" t="s">
        <v>209</v>
      </c>
      <c r="C65" s="172"/>
      <c r="D65" s="172"/>
      <c r="E65" s="308">
        <f t="shared" ref="E65:E86" si="1">C65+D65</f>
        <v>0</v>
      </c>
    </row>
    <row r="66" spans="1:5" s="181" customFormat="1" ht="12" customHeight="1">
      <c r="A66" s="12" t="s">
        <v>248</v>
      </c>
      <c r="B66" s="183" t="s">
        <v>210</v>
      </c>
      <c r="C66" s="172"/>
      <c r="D66" s="172"/>
      <c r="E66" s="308">
        <f t="shared" si="1"/>
        <v>0</v>
      </c>
    </row>
    <row r="67" spans="1:5" s="181" customFormat="1" ht="12" customHeight="1" thickBot="1">
      <c r="A67" s="14" t="s">
        <v>249</v>
      </c>
      <c r="B67" s="234" t="s">
        <v>360</v>
      </c>
      <c r="C67" s="172"/>
      <c r="D67" s="172"/>
      <c r="E67" s="308">
        <f t="shared" si="1"/>
        <v>0</v>
      </c>
    </row>
    <row r="68" spans="1:5" s="181" customFormat="1" ht="12" customHeight="1" thickBot="1">
      <c r="A68" s="225" t="s">
        <v>212</v>
      </c>
      <c r="B68" s="104" t="s">
        <v>213</v>
      </c>
      <c r="C68" s="168">
        <f>SUM(C69:C72)</f>
        <v>0</v>
      </c>
      <c r="D68" s="168">
        <f>SUM(D69:D72)</f>
        <v>0</v>
      </c>
      <c r="E68" s="103">
        <f>SUM(E69:E72)</f>
        <v>0</v>
      </c>
    </row>
    <row r="69" spans="1:5" s="181" customFormat="1" ht="12" customHeight="1">
      <c r="A69" s="13" t="s">
        <v>86</v>
      </c>
      <c r="B69" s="182" t="s">
        <v>214</v>
      </c>
      <c r="C69" s="172"/>
      <c r="D69" s="172"/>
      <c r="E69" s="308">
        <f t="shared" si="1"/>
        <v>0</v>
      </c>
    </row>
    <row r="70" spans="1:5" s="181" customFormat="1" ht="12" customHeight="1">
      <c r="A70" s="12" t="s">
        <v>87</v>
      </c>
      <c r="B70" s="183" t="s">
        <v>215</v>
      </c>
      <c r="C70" s="172"/>
      <c r="D70" s="172"/>
      <c r="E70" s="308">
        <f t="shared" si="1"/>
        <v>0</v>
      </c>
    </row>
    <row r="71" spans="1:5" s="181" customFormat="1" ht="12" customHeight="1">
      <c r="A71" s="12" t="s">
        <v>240</v>
      </c>
      <c r="B71" s="183" t="s">
        <v>216</v>
      </c>
      <c r="C71" s="172"/>
      <c r="D71" s="172"/>
      <c r="E71" s="308">
        <f t="shared" si="1"/>
        <v>0</v>
      </c>
    </row>
    <row r="72" spans="1:5" s="181" customFormat="1" ht="12" customHeight="1" thickBot="1">
      <c r="A72" s="14" t="s">
        <v>241</v>
      </c>
      <c r="B72" s="106" t="s">
        <v>217</v>
      </c>
      <c r="C72" s="172"/>
      <c r="D72" s="172"/>
      <c r="E72" s="308">
        <f t="shared" si="1"/>
        <v>0</v>
      </c>
    </row>
    <row r="73" spans="1:5" s="181" customFormat="1" ht="12" customHeight="1" thickBot="1">
      <c r="A73" s="225" t="s">
        <v>218</v>
      </c>
      <c r="B73" s="104" t="s">
        <v>219</v>
      </c>
      <c r="C73" s="168">
        <f>SUM(C74:C75)</f>
        <v>186406</v>
      </c>
      <c r="D73" s="168">
        <f>SUM(D74:D75)</f>
        <v>16638</v>
      </c>
      <c r="E73" s="103">
        <f>SUM(E74:E75)</f>
        <v>203044</v>
      </c>
    </row>
    <row r="74" spans="1:5" s="181" customFormat="1" ht="12" customHeight="1">
      <c r="A74" s="13" t="s">
        <v>242</v>
      </c>
      <c r="B74" s="182" t="s">
        <v>220</v>
      </c>
      <c r="C74" s="172">
        <v>186406</v>
      </c>
      <c r="D74" s="172">
        <v>16638</v>
      </c>
      <c r="E74" s="308">
        <f t="shared" si="1"/>
        <v>203044</v>
      </c>
    </row>
    <row r="75" spans="1:5" s="181" customFormat="1" ht="12" customHeight="1" thickBot="1">
      <c r="A75" s="14" t="s">
        <v>243</v>
      </c>
      <c r="B75" s="106" t="s">
        <v>221</v>
      </c>
      <c r="C75" s="172"/>
      <c r="D75" s="172"/>
      <c r="E75" s="308">
        <f t="shared" si="1"/>
        <v>0</v>
      </c>
    </row>
    <row r="76" spans="1:5" s="181" customFormat="1" ht="12" customHeight="1" thickBot="1">
      <c r="A76" s="225" t="s">
        <v>222</v>
      </c>
      <c r="B76" s="104" t="s">
        <v>223</v>
      </c>
      <c r="C76" s="168">
        <f>SUM(C77:C79)</f>
        <v>0</v>
      </c>
      <c r="D76" s="168">
        <f>SUM(D77:D79)</f>
        <v>0</v>
      </c>
      <c r="E76" s="103">
        <f>SUM(E77:E79)</f>
        <v>0</v>
      </c>
    </row>
    <row r="77" spans="1:5" s="181" customFormat="1" ht="12" customHeight="1">
      <c r="A77" s="13" t="s">
        <v>244</v>
      </c>
      <c r="B77" s="182" t="s">
        <v>224</v>
      </c>
      <c r="C77" s="172"/>
      <c r="D77" s="172"/>
      <c r="E77" s="308">
        <f t="shared" si="1"/>
        <v>0</v>
      </c>
    </row>
    <row r="78" spans="1:5" s="181" customFormat="1" ht="12" customHeight="1">
      <c r="A78" s="12" t="s">
        <v>245</v>
      </c>
      <c r="B78" s="183" t="s">
        <v>225</v>
      </c>
      <c r="C78" s="172"/>
      <c r="D78" s="172"/>
      <c r="E78" s="308">
        <f t="shared" si="1"/>
        <v>0</v>
      </c>
    </row>
    <row r="79" spans="1:5" s="181" customFormat="1" ht="12" customHeight="1" thickBot="1">
      <c r="A79" s="14" t="s">
        <v>246</v>
      </c>
      <c r="B79" s="106" t="s">
        <v>226</v>
      </c>
      <c r="C79" s="172"/>
      <c r="D79" s="172"/>
      <c r="E79" s="308">
        <f t="shared" si="1"/>
        <v>0</v>
      </c>
    </row>
    <row r="80" spans="1:5" s="181" customFormat="1" ht="12" customHeight="1" thickBot="1">
      <c r="A80" s="225" t="s">
        <v>227</v>
      </c>
      <c r="B80" s="104" t="s">
        <v>247</v>
      </c>
      <c r="C80" s="168">
        <f>SUM(C81:C84)</f>
        <v>0</v>
      </c>
      <c r="D80" s="168">
        <f>SUM(D81:D84)</f>
        <v>0</v>
      </c>
      <c r="E80" s="103">
        <f>SUM(E81:E84)</f>
        <v>0</v>
      </c>
    </row>
    <row r="81" spans="1:5" s="181" customFormat="1" ht="12" customHeight="1">
      <c r="A81" s="186" t="s">
        <v>228</v>
      </c>
      <c r="B81" s="182" t="s">
        <v>229</v>
      </c>
      <c r="C81" s="172"/>
      <c r="D81" s="172"/>
      <c r="E81" s="308">
        <f t="shared" si="1"/>
        <v>0</v>
      </c>
    </row>
    <row r="82" spans="1:5" s="181" customFormat="1" ht="12" customHeight="1">
      <c r="A82" s="187" t="s">
        <v>230</v>
      </c>
      <c r="B82" s="183" t="s">
        <v>231</v>
      </c>
      <c r="C82" s="172"/>
      <c r="D82" s="172"/>
      <c r="E82" s="308">
        <f t="shared" si="1"/>
        <v>0</v>
      </c>
    </row>
    <row r="83" spans="1:5" s="181" customFormat="1" ht="12" customHeight="1">
      <c r="A83" s="187" t="s">
        <v>232</v>
      </c>
      <c r="B83" s="183" t="s">
        <v>233</v>
      </c>
      <c r="C83" s="172"/>
      <c r="D83" s="172"/>
      <c r="E83" s="308">
        <f t="shared" si="1"/>
        <v>0</v>
      </c>
    </row>
    <row r="84" spans="1:5" s="181" customFormat="1" ht="12" customHeight="1" thickBot="1">
      <c r="A84" s="188" t="s">
        <v>234</v>
      </c>
      <c r="B84" s="106" t="s">
        <v>235</v>
      </c>
      <c r="C84" s="172"/>
      <c r="D84" s="172"/>
      <c r="E84" s="308">
        <f t="shared" si="1"/>
        <v>0</v>
      </c>
    </row>
    <row r="85" spans="1:5" s="181" customFormat="1" ht="12" customHeight="1" thickBot="1">
      <c r="A85" s="225" t="s">
        <v>236</v>
      </c>
      <c r="B85" s="104" t="s">
        <v>374</v>
      </c>
      <c r="C85" s="227"/>
      <c r="D85" s="227"/>
      <c r="E85" s="103">
        <f t="shared" si="1"/>
        <v>0</v>
      </c>
    </row>
    <row r="86" spans="1:5" s="181" customFormat="1" ht="13.5" customHeight="1" thickBot="1">
      <c r="A86" s="225" t="s">
        <v>238</v>
      </c>
      <c r="B86" s="104" t="s">
        <v>237</v>
      </c>
      <c r="C86" s="227"/>
      <c r="D86" s="227"/>
      <c r="E86" s="103">
        <f t="shared" si="1"/>
        <v>0</v>
      </c>
    </row>
    <row r="87" spans="1:5" s="181" customFormat="1" ht="15.75" customHeight="1" thickBot="1">
      <c r="A87" s="225" t="s">
        <v>250</v>
      </c>
      <c r="B87" s="189" t="s">
        <v>377</v>
      </c>
      <c r="C87" s="174">
        <f>+C64+C68+C73+C76+C80+C86+C85</f>
        <v>186406</v>
      </c>
      <c r="D87" s="174">
        <f>+D64+D68+D73+D76+D80+D86+D85</f>
        <v>16638</v>
      </c>
      <c r="E87" s="211">
        <f>+E64+E68+E73+E76+E80+E86+E85</f>
        <v>203044</v>
      </c>
    </row>
    <row r="88" spans="1:5" s="181" customFormat="1" ht="25.5" customHeight="1" thickBot="1">
      <c r="A88" s="226" t="s">
        <v>376</v>
      </c>
      <c r="B88" s="190" t="s">
        <v>378</v>
      </c>
      <c r="C88" s="174">
        <f>+C63+C87</f>
        <v>245736</v>
      </c>
      <c r="D88" s="174">
        <f>+D63+D87</f>
        <v>31138</v>
      </c>
      <c r="E88" s="211">
        <f>+E63+E87</f>
        <v>276874</v>
      </c>
    </row>
    <row r="89" spans="1:5" s="181" customFormat="1" ht="83.25" customHeight="1">
      <c r="A89" s="3"/>
      <c r="B89" s="4"/>
      <c r="C89" s="108"/>
    </row>
    <row r="90" spans="1:5" ht="16.5" customHeight="1">
      <c r="A90" s="344" t="s">
        <v>35</v>
      </c>
      <c r="B90" s="344"/>
      <c r="C90" s="344"/>
      <c r="D90" s="344"/>
      <c r="E90" s="344"/>
    </row>
    <row r="91" spans="1:5" s="191" customFormat="1" ht="16.5" customHeight="1" thickBot="1">
      <c r="A91" s="346" t="s">
        <v>89</v>
      </c>
      <c r="B91" s="346"/>
      <c r="C91" s="65"/>
      <c r="E91" s="65" t="s">
        <v>131</v>
      </c>
    </row>
    <row r="92" spans="1:5">
      <c r="A92" s="347" t="s">
        <v>53</v>
      </c>
      <c r="B92" s="349" t="s">
        <v>421</v>
      </c>
      <c r="C92" s="351" t="str">
        <f>+CONCATENATE(LEFT(ÖSSZEFÜGGÉSEK!A6,4),". évi")</f>
        <v>2016. évi</v>
      </c>
      <c r="D92" s="352"/>
      <c r="E92" s="353"/>
    </row>
    <row r="93" spans="1:5" ht="36.75" thickBot="1">
      <c r="A93" s="348"/>
      <c r="B93" s="350"/>
      <c r="C93" s="254" t="s">
        <v>420</v>
      </c>
      <c r="D93" s="252" t="s">
        <v>527</v>
      </c>
      <c r="E93" s="253" t="str">
        <f>+CONCATENATE(LEFT(ÖSSZEFÜGGÉSEK!A6,4),". ….",CHAR(10),"Módosítás utáni")</f>
        <v>2016. ….
Módosítás utáni</v>
      </c>
    </row>
    <row r="94" spans="1:5" s="180" customFormat="1" ht="12" customHeight="1" thickBot="1">
      <c r="A94" s="25" t="s">
        <v>386</v>
      </c>
      <c r="B94" s="26" t="s">
        <v>387</v>
      </c>
      <c r="C94" s="26" t="s">
        <v>388</v>
      </c>
      <c r="D94" s="26" t="s">
        <v>390</v>
      </c>
      <c r="E94" s="326" t="s">
        <v>493</v>
      </c>
    </row>
    <row r="95" spans="1:5" ht="12" customHeight="1" thickBot="1">
      <c r="A95" s="20" t="s">
        <v>7</v>
      </c>
      <c r="B95" s="24" t="s">
        <v>336</v>
      </c>
      <c r="C95" s="167">
        <f>C96+C97+C98+C99+C100+C113</f>
        <v>181768</v>
      </c>
      <c r="D95" s="167">
        <f>D96+D97+D98+D99+D100+D113</f>
        <v>43833</v>
      </c>
      <c r="E95" s="241">
        <f>E96+E97+E98+E99+E100+E113</f>
        <v>225601</v>
      </c>
    </row>
    <row r="96" spans="1:5" ht="12" customHeight="1">
      <c r="A96" s="15" t="s">
        <v>65</v>
      </c>
      <c r="B96" s="8" t="s">
        <v>36</v>
      </c>
      <c r="C96" s="245">
        <v>37962</v>
      </c>
      <c r="D96" s="245">
        <v>732</v>
      </c>
      <c r="E96" s="311">
        <f t="shared" ref="E96:E129" si="2">C96+D96</f>
        <v>38694</v>
      </c>
    </row>
    <row r="97" spans="1:5" ht="12" customHeight="1">
      <c r="A97" s="12" t="s">
        <v>66</v>
      </c>
      <c r="B97" s="6" t="s">
        <v>110</v>
      </c>
      <c r="C97" s="169">
        <v>10905</v>
      </c>
      <c r="D97" s="169">
        <v>197</v>
      </c>
      <c r="E97" s="306">
        <f t="shared" si="2"/>
        <v>11102</v>
      </c>
    </row>
    <row r="98" spans="1:5" ht="12" customHeight="1">
      <c r="A98" s="12" t="s">
        <v>67</v>
      </c>
      <c r="B98" s="6" t="s">
        <v>84</v>
      </c>
      <c r="C98" s="171">
        <v>54582</v>
      </c>
      <c r="D98" s="171">
        <v>5054</v>
      </c>
      <c r="E98" s="307">
        <f t="shared" si="2"/>
        <v>59636</v>
      </c>
    </row>
    <row r="99" spans="1:5" ht="12" customHeight="1">
      <c r="A99" s="12" t="s">
        <v>68</v>
      </c>
      <c r="B99" s="9" t="s">
        <v>111</v>
      </c>
      <c r="C99" s="171">
        <v>18950</v>
      </c>
      <c r="D99" s="171"/>
      <c r="E99" s="307">
        <f t="shared" si="2"/>
        <v>18950</v>
      </c>
    </row>
    <row r="100" spans="1:5" ht="12" customHeight="1">
      <c r="A100" s="12" t="s">
        <v>76</v>
      </c>
      <c r="B100" s="17" t="s">
        <v>112</v>
      </c>
      <c r="C100" s="171">
        <v>20540</v>
      </c>
      <c r="D100" s="171">
        <v>18952</v>
      </c>
      <c r="E100" s="307">
        <f t="shared" si="2"/>
        <v>39492</v>
      </c>
    </row>
    <row r="101" spans="1:5" ht="12" customHeight="1">
      <c r="A101" s="12" t="s">
        <v>69</v>
      </c>
      <c r="B101" s="6" t="s">
        <v>341</v>
      </c>
      <c r="C101" s="171"/>
      <c r="D101" s="171"/>
      <c r="E101" s="307">
        <f t="shared" si="2"/>
        <v>0</v>
      </c>
    </row>
    <row r="102" spans="1:5" ht="12" customHeight="1">
      <c r="A102" s="12" t="s">
        <v>70</v>
      </c>
      <c r="B102" s="69" t="s">
        <v>340</v>
      </c>
      <c r="C102" s="171"/>
      <c r="D102" s="171"/>
      <c r="E102" s="307">
        <f t="shared" si="2"/>
        <v>0</v>
      </c>
    </row>
    <row r="103" spans="1:5" ht="12" customHeight="1">
      <c r="A103" s="12" t="s">
        <v>77</v>
      </c>
      <c r="B103" s="69" t="s">
        <v>339</v>
      </c>
      <c r="C103" s="171"/>
      <c r="D103" s="171"/>
      <c r="E103" s="307">
        <f t="shared" si="2"/>
        <v>0</v>
      </c>
    </row>
    <row r="104" spans="1:5" ht="12" customHeight="1">
      <c r="A104" s="12" t="s">
        <v>78</v>
      </c>
      <c r="B104" s="67" t="s">
        <v>253</v>
      </c>
      <c r="C104" s="171"/>
      <c r="D104" s="171"/>
      <c r="E104" s="307">
        <f t="shared" si="2"/>
        <v>0</v>
      </c>
    </row>
    <row r="105" spans="1:5" ht="12" customHeight="1">
      <c r="A105" s="12" t="s">
        <v>79</v>
      </c>
      <c r="B105" s="68" t="s">
        <v>254</v>
      </c>
      <c r="C105" s="171"/>
      <c r="D105" s="171"/>
      <c r="E105" s="307">
        <f t="shared" si="2"/>
        <v>0</v>
      </c>
    </row>
    <row r="106" spans="1:5" ht="12" customHeight="1">
      <c r="A106" s="12" t="s">
        <v>80</v>
      </c>
      <c r="B106" s="68" t="s">
        <v>255</v>
      </c>
      <c r="C106" s="171"/>
      <c r="D106" s="171"/>
      <c r="E106" s="307">
        <f t="shared" si="2"/>
        <v>0</v>
      </c>
    </row>
    <row r="107" spans="1:5" ht="12" customHeight="1">
      <c r="A107" s="12" t="s">
        <v>82</v>
      </c>
      <c r="B107" s="67" t="s">
        <v>256</v>
      </c>
      <c r="C107" s="171"/>
      <c r="D107" s="171"/>
      <c r="E107" s="307">
        <f t="shared" si="2"/>
        <v>0</v>
      </c>
    </row>
    <row r="108" spans="1:5" ht="12" customHeight="1">
      <c r="A108" s="12" t="s">
        <v>113</v>
      </c>
      <c r="B108" s="67" t="s">
        <v>257</v>
      </c>
      <c r="C108" s="171"/>
      <c r="D108" s="171"/>
      <c r="E108" s="307">
        <f t="shared" si="2"/>
        <v>0</v>
      </c>
    </row>
    <row r="109" spans="1:5" ht="12" customHeight="1">
      <c r="A109" s="12" t="s">
        <v>251</v>
      </c>
      <c r="B109" s="68" t="s">
        <v>258</v>
      </c>
      <c r="C109" s="171"/>
      <c r="D109" s="171"/>
      <c r="E109" s="307">
        <f t="shared" si="2"/>
        <v>0</v>
      </c>
    </row>
    <row r="110" spans="1:5" ht="12" customHeight="1">
      <c r="A110" s="11" t="s">
        <v>252</v>
      </c>
      <c r="B110" s="69" t="s">
        <v>259</v>
      </c>
      <c r="C110" s="171"/>
      <c r="D110" s="171"/>
      <c r="E110" s="307">
        <f t="shared" si="2"/>
        <v>0</v>
      </c>
    </row>
    <row r="111" spans="1:5" ht="12" customHeight="1">
      <c r="A111" s="12" t="s">
        <v>337</v>
      </c>
      <c r="B111" s="69" t="s">
        <v>260</v>
      </c>
      <c r="C111" s="171"/>
      <c r="D111" s="171"/>
      <c r="E111" s="307">
        <f t="shared" si="2"/>
        <v>0</v>
      </c>
    </row>
    <row r="112" spans="1:5" ht="12" customHeight="1">
      <c r="A112" s="14" t="s">
        <v>338</v>
      </c>
      <c r="B112" s="69" t="s">
        <v>261</v>
      </c>
      <c r="C112" s="171">
        <v>20540</v>
      </c>
      <c r="D112" s="171">
        <v>18952</v>
      </c>
      <c r="E112" s="307">
        <f t="shared" si="2"/>
        <v>39492</v>
      </c>
    </row>
    <row r="113" spans="1:5" ht="12" customHeight="1">
      <c r="A113" s="12" t="s">
        <v>342</v>
      </c>
      <c r="B113" s="9" t="s">
        <v>37</v>
      </c>
      <c r="C113" s="169">
        <v>38829</v>
      </c>
      <c r="D113" s="169">
        <v>18898</v>
      </c>
      <c r="E113" s="306">
        <f t="shared" si="2"/>
        <v>57727</v>
      </c>
    </row>
    <row r="114" spans="1:5" ht="12" customHeight="1">
      <c r="A114" s="12" t="s">
        <v>343</v>
      </c>
      <c r="B114" s="6" t="s">
        <v>345</v>
      </c>
      <c r="C114" s="169">
        <v>38829</v>
      </c>
      <c r="D114" s="169">
        <v>18898</v>
      </c>
      <c r="E114" s="306">
        <f t="shared" si="2"/>
        <v>57727</v>
      </c>
    </row>
    <row r="115" spans="1:5" ht="12" customHeight="1" thickBot="1">
      <c r="A115" s="16" t="s">
        <v>344</v>
      </c>
      <c r="B115" s="237" t="s">
        <v>346</v>
      </c>
      <c r="C115" s="246"/>
      <c r="D115" s="246"/>
      <c r="E115" s="312">
        <f t="shared" si="2"/>
        <v>0</v>
      </c>
    </row>
    <row r="116" spans="1:5" ht="12" customHeight="1" thickBot="1">
      <c r="A116" s="235" t="s">
        <v>8</v>
      </c>
      <c r="B116" s="236" t="s">
        <v>262</v>
      </c>
      <c r="C116" s="247">
        <f>+C117+C119+C121</f>
        <v>63968</v>
      </c>
      <c r="D116" s="168">
        <f>+D117+D119+D121</f>
        <v>5708</v>
      </c>
      <c r="E116" s="242">
        <f>+E117+E119+E121</f>
        <v>69676</v>
      </c>
    </row>
    <row r="117" spans="1:5" ht="12" customHeight="1">
      <c r="A117" s="13" t="s">
        <v>71</v>
      </c>
      <c r="B117" s="6" t="s">
        <v>130</v>
      </c>
      <c r="C117" s="170">
        <v>48968</v>
      </c>
      <c r="D117" s="257">
        <v>5594</v>
      </c>
      <c r="E117" s="212">
        <f t="shared" si="2"/>
        <v>54562</v>
      </c>
    </row>
    <row r="118" spans="1:5" ht="12" customHeight="1">
      <c r="A118" s="13" t="s">
        <v>72</v>
      </c>
      <c r="B118" s="10" t="s">
        <v>266</v>
      </c>
      <c r="C118" s="170"/>
      <c r="D118" s="257"/>
      <c r="E118" s="212">
        <f t="shared" si="2"/>
        <v>0</v>
      </c>
    </row>
    <row r="119" spans="1:5" ht="12" customHeight="1">
      <c r="A119" s="13" t="s">
        <v>73</v>
      </c>
      <c r="B119" s="10" t="s">
        <v>114</v>
      </c>
      <c r="C119" s="169">
        <v>9000</v>
      </c>
      <c r="D119" s="258">
        <v>114</v>
      </c>
      <c r="E119" s="306">
        <f t="shared" si="2"/>
        <v>9114</v>
      </c>
    </row>
    <row r="120" spans="1:5" ht="12" customHeight="1">
      <c r="A120" s="13" t="s">
        <v>74</v>
      </c>
      <c r="B120" s="10" t="s">
        <v>267</v>
      </c>
      <c r="C120" s="169"/>
      <c r="D120" s="258"/>
      <c r="E120" s="306">
        <f t="shared" si="2"/>
        <v>0</v>
      </c>
    </row>
    <row r="121" spans="1:5" ht="12" customHeight="1">
      <c r="A121" s="13" t="s">
        <v>75</v>
      </c>
      <c r="B121" s="106" t="s">
        <v>133</v>
      </c>
      <c r="C121" s="169">
        <v>6000</v>
      </c>
      <c r="D121" s="258"/>
      <c r="E121" s="306">
        <f t="shared" si="2"/>
        <v>6000</v>
      </c>
    </row>
    <row r="122" spans="1:5" ht="12" customHeight="1">
      <c r="A122" s="13" t="s">
        <v>81</v>
      </c>
      <c r="B122" s="105" t="s">
        <v>329</v>
      </c>
      <c r="C122" s="169"/>
      <c r="D122" s="258"/>
      <c r="E122" s="306">
        <f t="shared" si="2"/>
        <v>0</v>
      </c>
    </row>
    <row r="123" spans="1:5" ht="12" customHeight="1">
      <c r="A123" s="13" t="s">
        <v>83</v>
      </c>
      <c r="B123" s="178" t="s">
        <v>272</v>
      </c>
      <c r="C123" s="169"/>
      <c r="D123" s="258"/>
      <c r="E123" s="306">
        <f t="shared" si="2"/>
        <v>0</v>
      </c>
    </row>
    <row r="124" spans="1:5" ht="22.5">
      <c r="A124" s="13" t="s">
        <v>115</v>
      </c>
      <c r="B124" s="68" t="s">
        <v>255</v>
      </c>
      <c r="C124" s="169"/>
      <c r="D124" s="258"/>
      <c r="E124" s="306">
        <f t="shared" si="2"/>
        <v>0</v>
      </c>
    </row>
    <row r="125" spans="1:5" ht="12" customHeight="1">
      <c r="A125" s="13" t="s">
        <v>116</v>
      </c>
      <c r="B125" s="68" t="s">
        <v>271</v>
      </c>
      <c r="C125" s="169">
        <v>6000</v>
      </c>
      <c r="D125" s="258"/>
      <c r="E125" s="306">
        <f t="shared" si="2"/>
        <v>6000</v>
      </c>
    </row>
    <row r="126" spans="1:5" ht="12" customHeight="1">
      <c r="A126" s="13" t="s">
        <v>117</v>
      </c>
      <c r="B126" s="68" t="s">
        <v>270</v>
      </c>
      <c r="C126" s="169"/>
      <c r="D126" s="258"/>
      <c r="E126" s="306">
        <f t="shared" si="2"/>
        <v>0</v>
      </c>
    </row>
    <row r="127" spans="1:5" ht="12" customHeight="1">
      <c r="A127" s="13" t="s">
        <v>263</v>
      </c>
      <c r="B127" s="68" t="s">
        <v>258</v>
      </c>
      <c r="C127" s="169"/>
      <c r="D127" s="258"/>
      <c r="E127" s="306">
        <f t="shared" si="2"/>
        <v>0</v>
      </c>
    </row>
    <row r="128" spans="1:5" ht="12" customHeight="1">
      <c r="A128" s="13" t="s">
        <v>264</v>
      </c>
      <c r="B128" s="68" t="s">
        <v>269</v>
      </c>
      <c r="C128" s="169"/>
      <c r="D128" s="258"/>
      <c r="E128" s="306">
        <f t="shared" si="2"/>
        <v>0</v>
      </c>
    </row>
    <row r="129" spans="1:5" ht="23.25" thickBot="1">
      <c r="A129" s="11" t="s">
        <v>265</v>
      </c>
      <c r="B129" s="68" t="s">
        <v>268</v>
      </c>
      <c r="C129" s="171"/>
      <c r="D129" s="259"/>
      <c r="E129" s="307">
        <f t="shared" si="2"/>
        <v>0</v>
      </c>
    </row>
    <row r="130" spans="1:5" ht="12" customHeight="1" thickBot="1">
      <c r="A130" s="18" t="s">
        <v>9</v>
      </c>
      <c r="B130" s="61" t="s">
        <v>347</v>
      </c>
      <c r="C130" s="168">
        <f>+C95+C116</f>
        <v>245736</v>
      </c>
      <c r="D130" s="256">
        <f>+D95+D116</f>
        <v>49541</v>
      </c>
      <c r="E130" s="103">
        <f>+E95+E116</f>
        <v>295277</v>
      </c>
    </row>
    <row r="131" spans="1:5" ht="12" customHeight="1" thickBot="1">
      <c r="A131" s="18" t="s">
        <v>10</v>
      </c>
      <c r="B131" s="61" t="s">
        <v>422</v>
      </c>
      <c r="C131" s="168">
        <f>+C132+C133+C134</f>
        <v>0</v>
      </c>
      <c r="D131" s="256">
        <f>+D132+D133+D134</f>
        <v>0</v>
      </c>
      <c r="E131" s="103">
        <f>+E132+E133+E134</f>
        <v>0</v>
      </c>
    </row>
    <row r="132" spans="1:5" ht="12" customHeight="1">
      <c r="A132" s="13" t="s">
        <v>167</v>
      </c>
      <c r="B132" s="10" t="s">
        <v>355</v>
      </c>
      <c r="C132" s="169"/>
      <c r="D132" s="258"/>
      <c r="E132" s="306">
        <f t="shared" ref="E132:E154" si="3">C132+D132</f>
        <v>0</v>
      </c>
    </row>
    <row r="133" spans="1:5" ht="12" customHeight="1">
      <c r="A133" s="13" t="s">
        <v>168</v>
      </c>
      <c r="B133" s="10" t="s">
        <v>356</v>
      </c>
      <c r="C133" s="169"/>
      <c r="D133" s="258"/>
      <c r="E133" s="306">
        <f t="shared" si="3"/>
        <v>0</v>
      </c>
    </row>
    <row r="134" spans="1:5" ht="12" customHeight="1" thickBot="1">
      <c r="A134" s="11" t="s">
        <v>169</v>
      </c>
      <c r="B134" s="10" t="s">
        <v>357</v>
      </c>
      <c r="C134" s="169"/>
      <c r="D134" s="258"/>
      <c r="E134" s="306">
        <f t="shared" si="3"/>
        <v>0</v>
      </c>
    </row>
    <row r="135" spans="1:5" ht="12" customHeight="1" thickBot="1">
      <c r="A135" s="18" t="s">
        <v>11</v>
      </c>
      <c r="B135" s="61" t="s">
        <v>349</v>
      </c>
      <c r="C135" s="168">
        <f>SUM(C136:C141)</f>
        <v>0</v>
      </c>
      <c r="D135" s="256">
        <f>SUM(D136:D141)</f>
        <v>0</v>
      </c>
      <c r="E135" s="103">
        <f>SUM(E136:E141)</f>
        <v>0</v>
      </c>
    </row>
    <row r="136" spans="1:5" ht="12" customHeight="1">
      <c r="A136" s="13" t="s">
        <v>58</v>
      </c>
      <c r="B136" s="7" t="s">
        <v>358</v>
      </c>
      <c r="C136" s="169"/>
      <c r="D136" s="258"/>
      <c r="E136" s="306">
        <f t="shared" si="3"/>
        <v>0</v>
      </c>
    </row>
    <row r="137" spans="1:5" ht="12" customHeight="1">
      <c r="A137" s="13" t="s">
        <v>59</v>
      </c>
      <c r="B137" s="7" t="s">
        <v>350</v>
      </c>
      <c r="C137" s="169"/>
      <c r="D137" s="258"/>
      <c r="E137" s="306">
        <f t="shared" si="3"/>
        <v>0</v>
      </c>
    </row>
    <row r="138" spans="1:5" ht="12" customHeight="1">
      <c r="A138" s="13" t="s">
        <v>60</v>
      </c>
      <c r="B138" s="7" t="s">
        <v>351</v>
      </c>
      <c r="C138" s="169"/>
      <c r="D138" s="258"/>
      <c r="E138" s="306">
        <f t="shared" si="3"/>
        <v>0</v>
      </c>
    </row>
    <row r="139" spans="1:5" ht="12" customHeight="1">
      <c r="A139" s="13" t="s">
        <v>102</v>
      </c>
      <c r="B139" s="7" t="s">
        <v>352</v>
      </c>
      <c r="C139" s="169"/>
      <c r="D139" s="258"/>
      <c r="E139" s="306">
        <f t="shared" si="3"/>
        <v>0</v>
      </c>
    </row>
    <row r="140" spans="1:5" ht="12" customHeight="1">
      <c r="A140" s="13" t="s">
        <v>103</v>
      </c>
      <c r="B140" s="7" t="s">
        <v>353</v>
      </c>
      <c r="C140" s="169"/>
      <c r="D140" s="258"/>
      <c r="E140" s="306">
        <f t="shared" si="3"/>
        <v>0</v>
      </c>
    </row>
    <row r="141" spans="1:5" ht="12" customHeight="1" thickBot="1">
      <c r="A141" s="11" t="s">
        <v>104</v>
      </c>
      <c r="B141" s="7" t="s">
        <v>354</v>
      </c>
      <c r="C141" s="169"/>
      <c r="D141" s="258"/>
      <c r="E141" s="306">
        <f t="shared" si="3"/>
        <v>0</v>
      </c>
    </row>
    <row r="142" spans="1:5" ht="12" customHeight="1" thickBot="1">
      <c r="A142" s="18" t="s">
        <v>12</v>
      </c>
      <c r="B142" s="61" t="s">
        <v>362</v>
      </c>
      <c r="C142" s="174">
        <f>+C143+C144+C145+C146</f>
        <v>0</v>
      </c>
      <c r="D142" s="260">
        <f>+D143+D144+D145+D146</f>
        <v>0</v>
      </c>
      <c r="E142" s="211">
        <f>+E143+E144+E145+E146</f>
        <v>0</v>
      </c>
    </row>
    <row r="143" spans="1:5" ht="12" customHeight="1">
      <c r="A143" s="13" t="s">
        <v>61</v>
      </c>
      <c r="B143" s="7" t="s">
        <v>273</v>
      </c>
      <c r="C143" s="169"/>
      <c r="D143" s="258"/>
      <c r="E143" s="306">
        <f t="shared" si="3"/>
        <v>0</v>
      </c>
    </row>
    <row r="144" spans="1:5" ht="12" customHeight="1">
      <c r="A144" s="13" t="s">
        <v>62</v>
      </c>
      <c r="B144" s="7" t="s">
        <v>274</v>
      </c>
      <c r="C144" s="169"/>
      <c r="D144" s="258"/>
      <c r="E144" s="306">
        <f t="shared" si="3"/>
        <v>0</v>
      </c>
    </row>
    <row r="145" spans="1:9" ht="12" customHeight="1">
      <c r="A145" s="13" t="s">
        <v>187</v>
      </c>
      <c r="B145" s="7" t="s">
        <v>363</v>
      </c>
      <c r="C145" s="169"/>
      <c r="D145" s="258"/>
      <c r="E145" s="306">
        <f t="shared" si="3"/>
        <v>0</v>
      </c>
    </row>
    <row r="146" spans="1:9" ht="12" customHeight="1" thickBot="1">
      <c r="A146" s="11" t="s">
        <v>188</v>
      </c>
      <c r="B146" s="5" t="s">
        <v>293</v>
      </c>
      <c r="C146" s="169"/>
      <c r="D146" s="258"/>
      <c r="E146" s="306">
        <f t="shared" si="3"/>
        <v>0</v>
      </c>
    </row>
    <row r="147" spans="1:9" ht="12" customHeight="1" thickBot="1">
      <c r="A147" s="18" t="s">
        <v>13</v>
      </c>
      <c r="B147" s="61" t="s">
        <v>364</v>
      </c>
      <c r="C147" s="248">
        <f>SUM(C148:C152)</f>
        <v>0</v>
      </c>
      <c r="D147" s="261">
        <f>SUM(D148:D152)</f>
        <v>0</v>
      </c>
      <c r="E147" s="243">
        <f>SUM(E148:E152)</f>
        <v>0</v>
      </c>
    </row>
    <row r="148" spans="1:9" ht="12" customHeight="1">
      <c r="A148" s="13" t="s">
        <v>63</v>
      </c>
      <c r="B148" s="7" t="s">
        <v>359</v>
      </c>
      <c r="C148" s="169"/>
      <c r="D148" s="258"/>
      <c r="E148" s="306">
        <f t="shared" si="3"/>
        <v>0</v>
      </c>
    </row>
    <row r="149" spans="1:9" ht="12" customHeight="1">
      <c r="A149" s="13" t="s">
        <v>64</v>
      </c>
      <c r="B149" s="7" t="s">
        <v>366</v>
      </c>
      <c r="C149" s="169"/>
      <c r="D149" s="258"/>
      <c r="E149" s="306">
        <f t="shared" si="3"/>
        <v>0</v>
      </c>
    </row>
    <row r="150" spans="1:9" ht="12" customHeight="1">
      <c r="A150" s="13" t="s">
        <v>199</v>
      </c>
      <c r="B150" s="7" t="s">
        <v>361</v>
      </c>
      <c r="C150" s="169"/>
      <c r="D150" s="258"/>
      <c r="E150" s="306">
        <f t="shared" si="3"/>
        <v>0</v>
      </c>
    </row>
    <row r="151" spans="1:9" ht="12" customHeight="1">
      <c r="A151" s="13" t="s">
        <v>200</v>
      </c>
      <c r="B151" s="7" t="s">
        <v>367</v>
      </c>
      <c r="C151" s="169"/>
      <c r="D151" s="258"/>
      <c r="E151" s="306">
        <f t="shared" si="3"/>
        <v>0</v>
      </c>
    </row>
    <row r="152" spans="1:9" ht="12" customHeight="1" thickBot="1">
      <c r="A152" s="13" t="s">
        <v>365</v>
      </c>
      <c r="B152" s="7" t="s">
        <v>368</v>
      </c>
      <c r="C152" s="169"/>
      <c r="D152" s="258"/>
      <c r="E152" s="307">
        <f t="shared" si="3"/>
        <v>0</v>
      </c>
    </row>
    <row r="153" spans="1:9" ht="12" customHeight="1" thickBot="1">
      <c r="A153" s="18" t="s">
        <v>14</v>
      </c>
      <c r="B153" s="61" t="s">
        <v>369</v>
      </c>
      <c r="C153" s="249"/>
      <c r="D153" s="262"/>
      <c r="E153" s="314">
        <f t="shared" si="3"/>
        <v>0</v>
      </c>
    </row>
    <row r="154" spans="1:9" ht="12" customHeight="1" thickBot="1">
      <c r="A154" s="18" t="s">
        <v>15</v>
      </c>
      <c r="B154" s="61" t="s">
        <v>370</v>
      </c>
      <c r="C154" s="249"/>
      <c r="D154" s="262"/>
      <c r="E154" s="212">
        <f t="shared" si="3"/>
        <v>0</v>
      </c>
    </row>
    <row r="155" spans="1:9" ht="15" customHeight="1" thickBot="1">
      <c r="A155" s="18" t="s">
        <v>16</v>
      </c>
      <c r="B155" s="61" t="s">
        <v>372</v>
      </c>
      <c r="C155" s="250">
        <f>+C131+C135+C142+C147+C153+C154</f>
        <v>0</v>
      </c>
      <c r="D155" s="263">
        <f>+D131+D135+D142+D147+D153+D154</f>
        <v>0</v>
      </c>
      <c r="E155" s="244">
        <f>+E131+E135+E142+E147+E153+E154</f>
        <v>0</v>
      </c>
      <c r="F155" s="192"/>
      <c r="G155" s="193"/>
      <c r="H155" s="193"/>
      <c r="I155" s="193"/>
    </row>
    <row r="156" spans="1:9" s="181" customFormat="1" ht="12.95" customHeight="1" thickBot="1">
      <c r="A156" s="107" t="s">
        <v>17</v>
      </c>
      <c r="B156" s="155" t="s">
        <v>371</v>
      </c>
      <c r="C156" s="250">
        <f>+C130+C155</f>
        <v>245736</v>
      </c>
      <c r="D156" s="263">
        <f>+D130+D155</f>
        <v>49541</v>
      </c>
      <c r="E156" s="244">
        <f>+E130+E155</f>
        <v>295277</v>
      </c>
    </row>
    <row r="157" spans="1:9" ht="7.5" customHeight="1"/>
    <row r="158" spans="1:9">
      <c r="A158" s="354" t="s">
        <v>275</v>
      </c>
      <c r="B158" s="354"/>
      <c r="C158" s="354"/>
      <c r="D158" s="354"/>
      <c r="E158" s="354"/>
    </row>
    <row r="159" spans="1:9" ht="15" customHeight="1" thickBot="1">
      <c r="A159" s="345" t="s">
        <v>90</v>
      </c>
      <c r="B159" s="345"/>
      <c r="C159" s="109"/>
      <c r="E159" s="109" t="s">
        <v>131</v>
      </c>
    </row>
    <row r="160" spans="1:9" ht="25.5" customHeight="1" thickBot="1">
      <c r="A160" s="18">
        <v>1</v>
      </c>
      <c r="B160" s="23" t="s">
        <v>373</v>
      </c>
      <c r="C160" s="255">
        <f>+C63-C130</f>
        <v>-186406</v>
      </c>
      <c r="D160" s="168">
        <f>+D63-D130</f>
        <v>-35041</v>
      </c>
      <c r="E160" s="103">
        <f>+E63-E130</f>
        <v>-221447</v>
      </c>
    </row>
    <row r="161" spans="1:5" ht="32.25" customHeight="1" thickBot="1">
      <c r="A161" s="18" t="s">
        <v>8</v>
      </c>
      <c r="B161" s="23" t="s">
        <v>379</v>
      </c>
      <c r="C161" s="168">
        <f>+C87-C155</f>
        <v>186406</v>
      </c>
      <c r="D161" s="168">
        <f>+D87-D155</f>
        <v>16638</v>
      </c>
      <c r="E161" s="103">
        <f>+E87-E155</f>
        <v>203044</v>
      </c>
    </row>
  </sheetData>
  <mergeCells count="12">
    <mergeCell ref="A158:E158"/>
    <mergeCell ref="A159:B159"/>
    <mergeCell ref="A90:E90"/>
    <mergeCell ref="A91:B91"/>
    <mergeCell ref="A92:A93"/>
    <mergeCell ref="B92:B93"/>
    <mergeCell ref="C92:E92"/>
    <mergeCell ref="A2:B2"/>
    <mergeCell ref="A3:A4"/>
    <mergeCell ref="B3:B4"/>
    <mergeCell ref="C3:E3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CE,Félkövér"&amp;12Sajóbábony Város Önkormányzat2016. ÉVI KÖLTSÉGVETÉSÖNKÉNT VÁLLALT FELADATAINAK MÓDOSÍTOTT MÉRLEGE&amp;10&amp;R&amp;"Times New Roman CE,Félkövér dőlt"&amp;11 1.3. melléklet </oddHeader>
  </headerFooter>
  <rowBreaks count="2" manualBreakCount="2">
    <brk id="75" max="4" man="1"/>
    <brk id="89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view="pageLayout" topLeftCell="A100" zoomScaleNormal="130" zoomScaleSheetLayoutView="100" workbookViewId="0">
      <selection activeCell="D93" sqref="D93"/>
    </sheetView>
  </sheetViews>
  <sheetFormatPr defaultRowHeight="15.75"/>
  <cols>
    <col min="1" max="1" width="9.5" style="156" customWidth="1"/>
    <col min="2" max="2" width="59.6640625" style="156" customWidth="1"/>
    <col min="3" max="3" width="17.33203125" style="157" customWidth="1"/>
    <col min="4" max="5" width="17.33203125" style="179" customWidth="1"/>
    <col min="6" max="16384" width="9.33203125" style="179"/>
  </cols>
  <sheetData>
    <row r="1" spans="1:5" ht="15.95" customHeight="1">
      <c r="A1" s="344" t="s">
        <v>5</v>
      </c>
      <c r="B1" s="344"/>
      <c r="C1" s="344"/>
      <c r="D1" s="344"/>
      <c r="E1" s="344"/>
    </row>
    <row r="2" spans="1:5" ht="15.95" customHeight="1" thickBot="1">
      <c r="A2" s="345" t="s">
        <v>88</v>
      </c>
      <c r="B2" s="345"/>
      <c r="C2" s="251"/>
      <c r="E2" s="251" t="s">
        <v>131</v>
      </c>
    </row>
    <row r="3" spans="1:5">
      <c r="A3" s="347" t="s">
        <v>53</v>
      </c>
      <c r="B3" s="349" t="s">
        <v>6</v>
      </c>
      <c r="C3" s="351" t="str">
        <f>+CONCATENATE(LEFT(ÖSSZEFÜGGÉSEK!A6,4),". évi")</f>
        <v>2016. évi</v>
      </c>
      <c r="D3" s="352"/>
      <c r="E3" s="353"/>
    </row>
    <row r="4" spans="1:5" ht="24.75" thickBot="1">
      <c r="A4" s="348"/>
      <c r="B4" s="350"/>
      <c r="C4" s="254" t="s">
        <v>420</v>
      </c>
      <c r="D4" s="252" t="s">
        <v>527</v>
      </c>
      <c r="E4" s="253" t="str">
        <f>+CONCATENATE(LEFT(ÖSSZEFÜGGÉSEK!A6,4),"……….",CHAR(10),"Módosítás utáni")</f>
        <v>2016……….
Módosítás utáni</v>
      </c>
    </row>
    <row r="5" spans="1:5" s="180" customFormat="1" ht="12" customHeight="1" thickBot="1">
      <c r="A5" s="176" t="s">
        <v>386</v>
      </c>
      <c r="B5" s="177" t="s">
        <v>387</v>
      </c>
      <c r="C5" s="177" t="s">
        <v>388</v>
      </c>
      <c r="D5" s="177" t="s">
        <v>390</v>
      </c>
      <c r="E5" s="341" t="s">
        <v>493</v>
      </c>
    </row>
    <row r="6" spans="1:5" s="181" customFormat="1" ht="12" customHeight="1" thickBot="1">
      <c r="A6" s="18" t="s">
        <v>7</v>
      </c>
      <c r="B6" s="19" t="s">
        <v>152</v>
      </c>
      <c r="C6" s="168">
        <f>+C7+C8+C9+C10+C11+C12</f>
        <v>25253</v>
      </c>
      <c r="D6" s="168">
        <f>+D7+D8+D9+D10+D11+D12</f>
        <v>895</v>
      </c>
      <c r="E6" s="103">
        <f>+E7+E8+E9+E10+E11+E12</f>
        <v>26148</v>
      </c>
    </row>
    <row r="7" spans="1:5" s="181" customFormat="1" ht="12" customHeight="1">
      <c r="A7" s="13" t="s">
        <v>65</v>
      </c>
      <c r="B7" s="182" t="s">
        <v>153</v>
      </c>
      <c r="C7" s="170">
        <v>3204</v>
      </c>
      <c r="D7" s="170">
        <v>151</v>
      </c>
      <c r="E7" s="212">
        <f>C7+D7</f>
        <v>3355</v>
      </c>
    </row>
    <row r="8" spans="1:5" s="181" customFormat="1" ht="12" customHeight="1">
      <c r="A8" s="12" t="s">
        <v>66</v>
      </c>
      <c r="B8" s="183" t="s">
        <v>154</v>
      </c>
      <c r="C8" s="169"/>
      <c r="D8" s="169"/>
      <c r="E8" s="212">
        <f t="shared" ref="E8:E62" si="0">C8+D8</f>
        <v>0</v>
      </c>
    </row>
    <row r="9" spans="1:5" s="181" customFormat="1" ht="12" customHeight="1">
      <c r="A9" s="12" t="s">
        <v>67</v>
      </c>
      <c r="B9" s="183" t="s">
        <v>155</v>
      </c>
      <c r="C9" s="169">
        <v>22049</v>
      </c>
      <c r="D9" s="169">
        <v>232</v>
      </c>
      <c r="E9" s="212">
        <f t="shared" si="0"/>
        <v>22281</v>
      </c>
    </row>
    <row r="10" spans="1:5" s="181" customFormat="1" ht="12" customHeight="1">
      <c r="A10" s="12" t="s">
        <v>68</v>
      </c>
      <c r="B10" s="183" t="s">
        <v>156</v>
      </c>
      <c r="C10" s="169"/>
      <c r="D10" s="169"/>
      <c r="E10" s="212">
        <f t="shared" si="0"/>
        <v>0</v>
      </c>
    </row>
    <row r="11" spans="1:5" s="181" customFormat="1" ht="12" customHeight="1">
      <c r="A11" s="12" t="s">
        <v>85</v>
      </c>
      <c r="B11" s="105" t="s">
        <v>331</v>
      </c>
      <c r="C11" s="169"/>
      <c r="D11" s="169">
        <v>512</v>
      </c>
      <c r="E11" s="212">
        <f t="shared" si="0"/>
        <v>512</v>
      </c>
    </row>
    <row r="12" spans="1:5" s="181" customFormat="1" ht="12" customHeight="1" thickBot="1">
      <c r="A12" s="14" t="s">
        <v>69</v>
      </c>
      <c r="B12" s="106" t="s">
        <v>332</v>
      </c>
      <c r="C12" s="169"/>
      <c r="D12" s="169"/>
      <c r="E12" s="212">
        <f t="shared" si="0"/>
        <v>0</v>
      </c>
    </row>
    <row r="13" spans="1:5" s="181" customFormat="1" ht="12" customHeight="1" thickBot="1">
      <c r="A13" s="18" t="s">
        <v>8</v>
      </c>
      <c r="B13" s="104" t="s">
        <v>157</v>
      </c>
      <c r="C13" s="168">
        <f>+C14+C15+C16+C17+C18</f>
        <v>0</v>
      </c>
      <c r="D13" s="168">
        <f>+D14+D15+D16+D17+D18</f>
        <v>0</v>
      </c>
      <c r="E13" s="103">
        <f>+E14+E15+E16+E17+E18</f>
        <v>0</v>
      </c>
    </row>
    <row r="14" spans="1:5" s="181" customFormat="1" ht="12" customHeight="1">
      <c r="A14" s="13" t="s">
        <v>71</v>
      </c>
      <c r="B14" s="182" t="s">
        <v>158</v>
      </c>
      <c r="C14" s="170"/>
      <c r="D14" s="170"/>
      <c r="E14" s="212">
        <f t="shared" si="0"/>
        <v>0</v>
      </c>
    </row>
    <row r="15" spans="1:5" s="181" customFormat="1" ht="12" customHeight="1">
      <c r="A15" s="12" t="s">
        <v>72</v>
      </c>
      <c r="B15" s="183" t="s">
        <v>159</v>
      </c>
      <c r="C15" s="169"/>
      <c r="D15" s="169"/>
      <c r="E15" s="212">
        <f t="shared" si="0"/>
        <v>0</v>
      </c>
    </row>
    <row r="16" spans="1:5" s="181" customFormat="1" ht="12" customHeight="1">
      <c r="A16" s="12" t="s">
        <v>73</v>
      </c>
      <c r="B16" s="183" t="s">
        <v>323</v>
      </c>
      <c r="C16" s="169"/>
      <c r="D16" s="169"/>
      <c r="E16" s="212">
        <f t="shared" si="0"/>
        <v>0</v>
      </c>
    </row>
    <row r="17" spans="1:5" s="181" customFormat="1" ht="12" customHeight="1">
      <c r="A17" s="12" t="s">
        <v>74</v>
      </c>
      <c r="B17" s="183" t="s">
        <v>324</v>
      </c>
      <c r="C17" s="169"/>
      <c r="D17" s="169"/>
      <c r="E17" s="212">
        <f t="shared" si="0"/>
        <v>0</v>
      </c>
    </row>
    <row r="18" spans="1:5" s="181" customFormat="1" ht="12" customHeight="1">
      <c r="A18" s="12" t="s">
        <v>75</v>
      </c>
      <c r="B18" s="183" t="s">
        <v>160</v>
      </c>
      <c r="C18" s="169"/>
      <c r="D18" s="169"/>
      <c r="E18" s="212">
        <f t="shared" si="0"/>
        <v>0</v>
      </c>
    </row>
    <row r="19" spans="1:5" s="181" customFormat="1" ht="12" customHeight="1" thickBot="1">
      <c r="A19" s="14" t="s">
        <v>81</v>
      </c>
      <c r="B19" s="106" t="s">
        <v>161</v>
      </c>
      <c r="C19" s="171"/>
      <c r="D19" s="171"/>
      <c r="E19" s="212">
        <f t="shared" si="0"/>
        <v>0</v>
      </c>
    </row>
    <row r="20" spans="1:5" s="181" customFormat="1" ht="12" customHeight="1" thickBot="1">
      <c r="A20" s="18" t="s">
        <v>9</v>
      </c>
      <c r="B20" s="19" t="s">
        <v>162</v>
      </c>
      <c r="C20" s="168">
        <f>+C21+C22+C23+C24+C25</f>
        <v>0</v>
      </c>
      <c r="D20" s="168">
        <f>+D21+D22+D23+D24+D25</f>
        <v>0</v>
      </c>
      <c r="E20" s="103">
        <f>+E21+E22+E23+E24+E25</f>
        <v>0</v>
      </c>
    </row>
    <row r="21" spans="1:5" s="181" customFormat="1" ht="12" customHeight="1">
      <c r="A21" s="13" t="s">
        <v>54</v>
      </c>
      <c r="B21" s="182" t="s">
        <v>163</v>
      </c>
      <c r="C21" s="170"/>
      <c r="D21" s="170"/>
      <c r="E21" s="212">
        <f t="shared" si="0"/>
        <v>0</v>
      </c>
    </row>
    <row r="22" spans="1:5" s="181" customFormat="1" ht="12" customHeight="1">
      <c r="A22" s="12" t="s">
        <v>55</v>
      </c>
      <c r="B22" s="183" t="s">
        <v>164</v>
      </c>
      <c r="C22" s="169"/>
      <c r="D22" s="169"/>
      <c r="E22" s="212">
        <f t="shared" si="0"/>
        <v>0</v>
      </c>
    </row>
    <row r="23" spans="1:5" s="181" customFormat="1" ht="12" customHeight="1">
      <c r="A23" s="12" t="s">
        <v>56</v>
      </c>
      <c r="B23" s="183" t="s">
        <v>325</v>
      </c>
      <c r="C23" s="169"/>
      <c r="D23" s="169"/>
      <c r="E23" s="212">
        <f t="shared" si="0"/>
        <v>0</v>
      </c>
    </row>
    <row r="24" spans="1:5" s="181" customFormat="1" ht="12" customHeight="1">
      <c r="A24" s="12" t="s">
        <v>57</v>
      </c>
      <c r="B24" s="183" t="s">
        <v>326</v>
      </c>
      <c r="C24" s="169"/>
      <c r="D24" s="169"/>
      <c r="E24" s="212">
        <f t="shared" si="0"/>
        <v>0</v>
      </c>
    </row>
    <row r="25" spans="1:5" s="181" customFormat="1" ht="12" customHeight="1">
      <c r="A25" s="12" t="s">
        <v>98</v>
      </c>
      <c r="B25" s="183" t="s">
        <v>165</v>
      </c>
      <c r="C25" s="169"/>
      <c r="D25" s="169"/>
      <c r="E25" s="212">
        <f t="shared" si="0"/>
        <v>0</v>
      </c>
    </row>
    <row r="26" spans="1:5" s="181" customFormat="1" ht="12" customHeight="1" thickBot="1">
      <c r="A26" s="14" t="s">
        <v>99</v>
      </c>
      <c r="B26" s="184" t="s">
        <v>166</v>
      </c>
      <c r="C26" s="171"/>
      <c r="D26" s="171"/>
      <c r="E26" s="212">
        <f t="shared" si="0"/>
        <v>0</v>
      </c>
    </row>
    <row r="27" spans="1:5" s="181" customFormat="1" ht="12" customHeight="1" thickBot="1">
      <c r="A27" s="18" t="s">
        <v>100</v>
      </c>
      <c r="B27" s="19" t="s">
        <v>475</v>
      </c>
      <c r="C27" s="174">
        <f>+C28+C29+C30+C31+C32+C33+C34</f>
        <v>94169</v>
      </c>
      <c r="D27" s="174">
        <f>+D28+D29+D30+D31+D32+D33+D34</f>
        <v>0</v>
      </c>
      <c r="E27" s="211">
        <f>+E28+E29+E30+E31+E32+E33+E34</f>
        <v>94169</v>
      </c>
    </row>
    <row r="28" spans="1:5" s="181" customFormat="1" ht="12" customHeight="1">
      <c r="A28" s="13" t="s">
        <v>167</v>
      </c>
      <c r="B28" s="182" t="s">
        <v>468</v>
      </c>
      <c r="C28" s="213">
        <v>14169</v>
      </c>
      <c r="D28" s="213">
        <f>+D29+D30+D31</f>
        <v>0</v>
      </c>
      <c r="E28" s="212">
        <f t="shared" si="0"/>
        <v>14169</v>
      </c>
    </row>
    <row r="29" spans="1:5" s="181" customFormat="1" ht="12" customHeight="1">
      <c r="A29" s="12" t="s">
        <v>168</v>
      </c>
      <c r="B29" s="183" t="s">
        <v>469</v>
      </c>
      <c r="C29" s="169"/>
      <c r="D29" s="169"/>
      <c r="E29" s="212">
        <f t="shared" si="0"/>
        <v>0</v>
      </c>
    </row>
    <row r="30" spans="1:5" s="181" customFormat="1" ht="12" customHeight="1">
      <c r="A30" s="12" t="s">
        <v>169</v>
      </c>
      <c r="B30" s="183" t="s">
        <v>470</v>
      </c>
      <c r="C30" s="169">
        <v>75000</v>
      </c>
      <c r="D30" s="169"/>
      <c r="E30" s="212">
        <f t="shared" si="0"/>
        <v>75000</v>
      </c>
    </row>
    <row r="31" spans="1:5" s="181" customFormat="1" ht="12" customHeight="1">
      <c r="A31" s="12" t="s">
        <v>170</v>
      </c>
      <c r="B31" s="183" t="s">
        <v>471</v>
      </c>
      <c r="C31" s="169"/>
      <c r="D31" s="169"/>
      <c r="E31" s="212">
        <f t="shared" si="0"/>
        <v>0</v>
      </c>
    </row>
    <row r="32" spans="1:5" s="181" customFormat="1" ht="12" customHeight="1">
      <c r="A32" s="12" t="s">
        <v>472</v>
      </c>
      <c r="B32" s="183" t="s">
        <v>171</v>
      </c>
      <c r="C32" s="169">
        <v>5000</v>
      </c>
      <c r="D32" s="169"/>
      <c r="E32" s="212">
        <f t="shared" si="0"/>
        <v>5000</v>
      </c>
    </row>
    <row r="33" spans="1:5" s="181" customFormat="1" ht="12" customHeight="1">
      <c r="A33" s="12" t="s">
        <v>473</v>
      </c>
      <c r="B33" s="183" t="s">
        <v>172</v>
      </c>
      <c r="C33" s="169"/>
      <c r="D33" s="169"/>
      <c r="E33" s="212">
        <f t="shared" si="0"/>
        <v>0</v>
      </c>
    </row>
    <row r="34" spans="1:5" s="181" customFormat="1" ht="12" customHeight="1" thickBot="1">
      <c r="A34" s="14" t="s">
        <v>474</v>
      </c>
      <c r="B34" s="184" t="s">
        <v>173</v>
      </c>
      <c r="C34" s="171"/>
      <c r="D34" s="171"/>
      <c r="E34" s="212">
        <f t="shared" si="0"/>
        <v>0</v>
      </c>
    </row>
    <row r="35" spans="1:5" s="181" customFormat="1" ht="12" customHeight="1" thickBot="1">
      <c r="A35" s="18" t="s">
        <v>11</v>
      </c>
      <c r="B35" s="19" t="s">
        <v>333</v>
      </c>
      <c r="C35" s="168">
        <f>SUM(C36:C46)</f>
        <v>0</v>
      </c>
      <c r="D35" s="168">
        <f>SUM(D36:D46)</f>
        <v>0</v>
      </c>
      <c r="E35" s="103">
        <f>SUM(E36:E46)</f>
        <v>0</v>
      </c>
    </row>
    <row r="36" spans="1:5" s="181" customFormat="1" ht="12" customHeight="1">
      <c r="A36" s="13" t="s">
        <v>58</v>
      </c>
      <c r="B36" s="182" t="s">
        <v>176</v>
      </c>
      <c r="C36" s="170"/>
      <c r="D36" s="170"/>
      <c r="E36" s="212">
        <f t="shared" si="0"/>
        <v>0</v>
      </c>
    </row>
    <row r="37" spans="1:5" s="181" customFormat="1" ht="12" customHeight="1">
      <c r="A37" s="12" t="s">
        <v>59</v>
      </c>
      <c r="B37" s="183" t="s">
        <v>177</v>
      </c>
      <c r="C37" s="169"/>
      <c r="D37" s="169"/>
      <c r="E37" s="212">
        <f t="shared" si="0"/>
        <v>0</v>
      </c>
    </row>
    <row r="38" spans="1:5" s="181" customFormat="1" ht="12" customHeight="1">
      <c r="A38" s="12" t="s">
        <v>60</v>
      </c>
      <c r="B38" s="183" t="s">
        <v>178</v>
      </c>
      <c r="C38" s="169"/>
      <c r="D38" s="169"/>
      <c r="E38" s="212">
        <f t="shared" si="0"/>
        <v>0</v>
      </c>
    </row>
    <row r="39" spans="1:5" s="181" customFormat="1" ht="12" customHeight="1">
      <c r="A39" s="12" t="s">
        <v>102</v>
      </c>
      <c r="B39" s="183" t="s">
        <v>179</v>
      </c>
      <c r="C39" s="169"/>
      <c r="D39" s="169"/>
      <c r="E39" s="212">
        <f t="shared" si="0"/>
        <v>0</v>
      </c>
    </row>
    <row r="40" spans="1:5" s="181" customFormat="1" ht="12" customHeight="1">
      <c r="A40" s="12" t="s">
        <v>103</v>
      </c>
      <c r="B40" s="183" t="s">
        <v>180</v>
      </c>
      <c r="C40" s="169"/>
      <c r="D40" s="169"/>
      <c r="E40" s="212">
        <f t="shared" si="0"/>
        <v>0</v>
      </c>
    </row>
    <row r="41" spans="1:5" s="181" customFormat="1" ht="12" customHeight="1">
      <c r="A41" s="12" t="s">
        <v>104</v>
      </c>
      <c r="B41" s="183" t="s">
        <v>181</v>
      </c>
      <c r="C41" s="169"/>
      <c r="D41" s="169"/>
      <c r="E41" s="212">
        <f t="shared" si="0"/>
        <v>0</v>
      </c>
    </row>
    <row r="42" spans="1:5" s="181" customFormat="1" ht="12" customHeight="1">
      <c r="A42" s="12" t="s">
        <v>105</v>
      </c>
      <c r="B42" s="183" t="s">
        <v>182</v>
      </c>
      <c r="C42" s="169"/>
      <c r="D42" s="169"/>
      <c r="E42" s="212">
        <f t="shared" si="0"/>
        <v>0</v>
      </c>
    </row>
    <row r="43" spans="1:5" s="181" customFormat="1" ht="12" customHeight="1">
      <c r="A43" s="12" t="s">
        <v>106</v>
      </c>
      <c r="B43" s="183" t="s">
        <v>183</v>
      </c>
      <c r="C43" s="169"/>
      <c r="D43" s="169"/>
      <c r="E43" s="212">
        <f t="shared" si="0"/>
        <v>0</v>
      </c>
    </row>
    <row r="44" spans="1:5" s="181" customFormat="1" ht="12" customHeight="1">
      <c r="A44" s="12" t="s">
        <v>174</v>
      </c>
      <c r="B44" s="183" t="s">
        <v>184</v>
      </c>
      <c r="C44" s="172"/>
      <c r="D44" s="172"/>
      <c r="E44" s="212">
        <f t="shared" si="0"/>
        <v>0</v>
      </c>
    </row>
    <row r="45" spans="1:5" s="181" customFormat="1" ht="12" customHeight="1">
      <c r="A45" s="14" t="s">
        <v>175</v>
      </c>
      <c r="B45" s="184" t="s">
        <v>335</v>
      </c>
      <c r="C45" s="173"/>
      <c r="D45" s="173"/>
      <c r="E45" s="212">
        <f t="shared" si="0"/>
        <v>0</v>
      </c>
    </row>
    <row r="46" spans="1:5" s="181" customFormat="1" ht="12" customHeight="1" thickBot="1">
      <c r="A46" s="14" t="s">
        <v>334</v>
      </c>
      <c r="B46" s="106" t="s">
        <v>185</v>
      </c>
      <c r="C46" s="173"/>
      <c r="D46" s="173"/>
      <c r="E46" s="212">
        <f t="shared" si="0"/>
        <v>0</v>
      </c>
    </row>
    <row r="47" spans="1:5" s="181" customFormat="1" ht="12" customHeight="1" thickBot="1">
      <c r="A47" s="18" t="s">
        <v>12</v>
      </c>
      <c r="B47" s="19" t="s">
        <v>186</v>
      </c>
      <c r="C47" s="168">
        <f>SUM(C48:C52)</f>
        <v>0</v>
      </c>
      <c r="D47" s="168">
        <f>SUM(D48:D52)</f>
        <v>0</v>
      </c>
      <c r="E47" s="103">
        <f>SUM(E48:E52)</f>
        <v>0</v>
      </c>
    </row>
    <row r="48" spans="1:5" s="181" customFormat="1" ht="12" customHeight="1">
      <c r="A48" s="13" t="s">
        <v>61</v>
      </c>
      <c r="B48" s="182" t="s">
        <v>190</v>
      </c>
      <c r="C48" s="224"/>
      <c r="D48" s="224"/>
      <c r="E48" s="310">
        <f t="shared" si="0"/>
        <v>0</v>
      </c>
    </row>
    <row r="49" spans="1:5" s="181" customFormat="1" ht="12" customHeight="1">
      <c r="A49" s="12" t="s">
        <v>62</v>
      </c>
      <c r="B49" s="183" t="s">
        <v>191</v>
      </c>
      <c r="C49" s="172"/>
      <c r="D49" s="172"/>
      <c r="E49" s="310">
        <f t="shared" si="0"/>
        <v>0</v>
      </c>
    </row>
    <row r="50" spans="1:5" s="181" customFormat="1" ht="12" customHeight="1">
      <c r="A50" s="12" t="s">
        <v>187</v>
      </c>
      <c r="B50" s="183" t="s">
        <v>192</v>
      </c>
      <c r="C50" s="172"/>
      <c r="D50" s="172"/>
      <c r="E50" s="310">
        <f t="shared" si="0"/>
        <v>0</v>
      </c>
    </row>
    <row r="51" spans="1:5" s="181" customFormat="1" ht="12" customHeight="1">
      <c r="A51" s="12" t="s">
        <v>188</v>
      </c>
      <c r="B51" s="183" t="s">
        <v>193</v>
      </c>
      <c r="C51" s="172"/>
      <c r="D51" s="172"/>
      <c r="E51" s="310">
        <f t="shared" si="0"/>
        <v>0</v>
      </c>
    </row>
    <row r="52" spans="1:5" s="181" customFormat="1" ht="12" customHeight="1" thickBot="1">
      <c r="A52" s="14" t="s">
        <v>189</v>
      </c>
      <c r="B52" s="106" t="s">
        <v>194</v>
      </c>
      <c r="C52" s="173"/>
      <c r="D52" s="173"/>
      <c r="E52" s="310">
        <f t="shared" si="0"/>
        <v>0</v>
      </c>
    </row>
    <row r="53" spans="1:5" s="181" customFormat="1" ht="12" customHeight="1" thickBot="1">
      <c r="A53" s="18" t="s">
        <v>107</v>
      </c>
      <c r="B53" s="19" t="s">
        <v>195</v>
      </c>
      <c r="C53" s="168">
        <f>SUM(C54:C56)</f>
        <v>0</v>
      </c>
      <c r="D53" s="168">
        <f>SUM(D54:D56)</f>
        <v>0</v>
      </c>
      <c r="E53" s="103">
        <f>SUM(E54:E56)</f>
        <v>0</v>
      </c>
    </row>
    <row r="54" spans="1:5" s="181" customFormat="1" ht="12" customHeight="1">
      <c r="A54" s="13" t="s">
        <v>63</v>
      </c>
      <c r="B54" s="182" t="s">
        <v>196</v>
      </c>
      <c r="C54" s="170"/>
      <c r="D54" s="170"/>
      <c r="E54" s="212">
        <f t="shared" si="0"/>
        <v>0</v>
      </c>
    </row>
    <row r="55" spans="1:5" s="181" customFormat="1" ht="12" customHeight="1">
      <c r="A55" s="12" t="s">
        <v>64</v>
      </c>
      <c r="B55" s="183" t="s">
        <v>327</v>
      </c>
      <c r="C55" s="169"/>
      <c r="D55" s="169"/>
      <c r="E55" s="212">
        <f t="shared" si="0"/>
        <v>0</v>
      </c>
    </row>
    <row r="56" spans="1:5" s="181" customFormat="1" ht="12" customHeight="1">
      <c r="A56" s="12" t="s">
        <v>199</v>
      </c>
      <c r="B56" s="183" t="s">
        <v>197</v>
      </c>
      <c r="C56" s="169"/>
      <c r="D56" s="169"/>
      <c r="E56" s="212">
        <f t="shared" si="0"/>
        <v>0</v>
      </c>
    </row>
    <row r="57" spans="1:5" s="181" customFormat="1" ht="12" customHeight="1" thickBot="1">
      <c r="A57" s="14" t="s">
        <v>200</v>
      </c>
      <c r="B57" s="106" t="s">
        <v>198</v>
      </c>
      <c r="C57" s="171"/>
      <c r="D57" s="171"/>
      <c r="E57" s="212">
        <f t="shared" si="0"/>
        <v>0</v>
      </c>
    </row>
    <row r="58" spans="1:5" s="181" customFormat="1" ht="12" customHeight="1" thickBot="1">
      <c r="A58" s="18" t="s">
        <v>14</v>
      </c>
      <c r="B58" s="104" t="s">
        <v>201</v>
      </c>
      <c r="C58" s="168">
        <f>SUM(C59:C61)</f>
        <v>0</v>
      </c>
      <c r="D58" s="168">
        <f>SUM(D59:D61)</f>
        <v>0</v>
      </c>
      <c r="E58" s="103">
        <f>SUM(E59:E61)</f>
        <v>0</v>
      </c>
    </row>
    <row r="59" spans="1:5" s="181" customFormat="1" ht="12" customHeight="1">
      <c r="A59" s="13" t="s">
        <v>108</v>
      </c>
      <c r="B59" s="182" t="s">
        <v>203</v>
      </c>
      <c r="C59" s="172"/>
      <c r="D59" s="172"/>
      <c r="E59" s="308">
        <f t="shared" si="0"/>
        <v>0</v>
      </c>
    </row>
    <row r="60" spans="1:5" s="181" customFormat="1" ht="12" customHeight="1">
      <c r="A60" s="12" t="s">
        <v>109</v>
      </c>
      <c r="B60" s="183" t="s">
        <v>328</v>
      </c>
      <c r="C60" s="172"/>
      <c r="D60" s="172"/>
      <c r="E60" s="308">
        <f t="shared" si="0"/>
        <v>0</v>
      </c>
    </row>
    <row r="61" spans="1:5" s="181" customFormat="1" ht="12" customHeight="1">
      <c r="A61" s="12" t="s">
        <v>132</v>
      </c>
      <c r="B61" s="183" t="s">
        <v>204</v>
      </c>
      <c r="C61" s="172"/>
      <c r="D61" s="172"/>
      <c r="E61" s="308">
        <f t="shared" si="0"/>
        <v>0</v>
      </c>
    </row>
    <row r="62" spans="1:5" s="181" customFormat="1" ht="12" customHeight="1" thickBot="1">
      <c r="A62" s="14" t="s">
        <v>202</v>
      </c>
      <c r="B62" s="106" t="s">
        <v>205</v>
      </c>
      <c r="C62" s="172"/>
      <c r="D62" s="172"/>
      <c r="E62" s="308">
        <f t="shared" si="0"/>
        <v>0</v>
      </c>
    </row>
    <row r="63" spans="1:5" s="181" customFormat="1" ht="12" customHeight="1" thickBot="1">
      <c r="A63" s="238" t="s">
        <v>375</v>
      </c>
      <c r="B63" s="19" t="s">
        <v>206</v>
      </c>
      <c r="C63" s="174">
        <f>+C6+C13+C20+C27+C35+C47+C53+C58</f>
        <v>119422</v>
      </c>
      <c r="D63" s="174">
        <f>+D6+D13+D20+D27+D35+D47+D53+D58</f>
        <v>895</v>
      </c>
      <c r="E63" s="211">
        <f>+E6+E13+E20+E27+E35+E47+E53+E58</f>
        <v>120317</v>
      </c>
    </row>
    <row r="64" spans="1:5" s="181" customFormat="1" ht="12" customHeight="1" thickBot="1">
      <c r="A64" s="225" t="s">
        <v>207</v>
      </c>
      <c r="B64" s="104" t="s">
        <v>208</v>
      </c>
      <c r="C64" s="168">
        <f>SUM(C65:C67)</f>
        <v>0</v>
      </c>
      <c r="D64" s="168">
        <f>SUM(D65:D67)</f>
        <v>0</v>
      </c>
      <c r="E64" s="103">
        <f>SUM(E65:E67)</f>
        <v>0</v>
      </c>
    </row>
    <row r="65" spans="1:5" s="181" customFormat="1" ht="12" customHeight="1">
      <c r="A65" s="13" t="s">
        <v>239</v>
      </c>
      <c r="B65" s="182" t="s">
        <v>209</v>
      </c>
      <c r="C65" s="172"/>
      <c r="D65" s="172"/>
      <c r="E65" s="308">
        <f t="shared" ref="E65:E86" si="1">C65+D65</f>
        <v>0</v>
      </c>
    </row>
    <row r="66" spans="1:5" s="181" customFormat="1" ht="12" customHeight="1">
      <c r="A66" s="12" t="s">
        <v>248</v>
      </c>
      <c r="B66" s="183" t="s">
        <v>210</v>
      </c>
      <c r="C66" s="172"/>
      <c r="D66" s="172"/>
      <c r="E66" s="308">
        <f t="shared" si="1"/>
        <v>0</v>
      </c>
    </row>
    <row r="67" spans="1:5" s="181" customFormat="1" ht="12" customHeight="1" thickBot="1">
      <c r="A67" s="14" t="s">
        <v>249</v>
      </c>
      <c r="B67" s="234" t="s">
        <v>360</v>
      </c>
      <c r="C67" s="172"/>
      <c r="D67" s="172"/>
      <c r="E67" s="308">
        <f t="shared" si="1"/>
        <v>0</v>
      </c>
    </row>
    <row r="68" spans="1:5" s="181" customFormat="1" ht="12" customHeight="1" thickBot="1">
      <c r="A68" s="225" t="s">
        <v>212</v>
      </c>
      <c r="B68" s="104" t="s">
        <v>213</v>
      </c>
      <c r="C68" s="168">
        <f>SUM(C69:C72)</f>
        <v>0</v>
      </c>
      <c r="D68" s="168">
        <f>SUM(D69:D72)</f>
        <v>0</v>
      </c>
      <c r="E68" s="103">
        <f>SUM(E69:E72)</f>
        <v>0</v>
      </c>
    </row>
    <row r="69" spans="1:5" s="181" customFormat="1" ht="12" customHeight="1">
      <c r="A69" s="13" t="s">
        <v>86</v>
      </c>
      <c r="B69" s="182" t="s">
        <v>214</v>
      </c>
      <c r="C69" s="172"/>
      <c r="D69" s="172"/>
      <c r="E69" s="308">
        <f t="shared" si="1"/>
        <v>0</v>
      </c>
    </row>
    <row r="70" spans="1:5" s="181" customFormat="1" ht="12" customHeight="1">
      <c r="A70" s="12" t="s">
        <v>87</v>
      </c>
      <c r="B70" s="183" t="s">
        <v>215</v>
      </c>
      <c r="C70" s="172"/>
      <c r="D70" s="172"/>
      <c r="E70" s="308">
        <f t="shared" si="1"/>
        <v>0</v>
      </c>
    </row>
    <row r="71" spans="1:5" s="181" customFormat="1" ht="12" customHeight="1">
      <c r="A71" s="12" t="s">
        <v>240</v>
      </c>
      <c r="B71" s="183" t="s">
        <v>216</v>
      </c>
      <c r="C71" s="172"/>
      <c r="D71" s="172"/>
      <c r="E71" s="308">
        <f t="shared" si="1"/>
        <v>0</v>
      </c>
    </row>
    <row r="72" spans="1:5" s="181" customFormat="1" ht="12" customHeight="1" thickBot="1">
      <c r="A72" s="14" t="s">
        <v>241</v>
      </c>
      <c r="B72" s="106" t="s">
        <v>217</v>
      </c>
      <c r="C72" s="172"/>
      <c r="D72" s="172"/>
      <c r="E72" s="308">
        <f t="shared" si="1"/>
        <v>0</v>
      </c>
    </row>
    <row r="73" spans="1:5" s="181" customFormat="1" ht="12" customHeight="1" thickBot="1">
      <c r="A73" s="225" t="s">
        <v>218</v>
      </c>
      <c r="B73" s="104" t="s">
        <v>219</v>
      </c>
      <c r="C73" s="168">
        <f>SUM(C74:C75)</f>
        <v>0</v>
      </c>
      <c r="D73" s="168">
        <f>SUM(D74:D75)</f>
        <v>0</v>
      </c>
      <c r="E73" s="103">
        <f>SUM(E74:E75)</f>
        <v>0</v>
      </c>
    </row>
    <row r="74" spans="1:5" s="181" customFormat="1" ht="12" customHeight="1">
      <c r="A74" s="13" t="s">
        <v>242</v>
      </c>
      <c r="B74" s="182" t="s">
        <v>220</v>
      </c>
      <c r="C74" s="172"/>
      <c r="D74" s="172"/>
      <c r="E74" s="308">
        <f t="shared" si="1"/>
        <v>0</v>
      </c>
    </row>
    <row r="75" spans="1:5" s="181" customFormat="1" ht="12" customHeight="1" thickBot="1">
      <c r="A75" s="14" t="s">
        <v>243</v>
      </c>
      <c r="B75" s="106" t="s">
        <v>221</v>
      </c>
      <c r="C75" s="172"/>
      <c r="D75" s="172"/>
      <c r="E75" s="308">
        <f t="shared" si="1"/>
        <v>0</v>
      </c>
    </row>
    <row r="76" spans="1:5" s="181" customFormat="1" ht="12" customHeight="1" thickBot="1">
      <c r="A76" s="225" t="s">
        <v>222</v>
      </c>
      <c r="B76" s="104" t="s">
        <v>223</v>
      </c>
      <c r="C76" s="168">
        <f>SUM(C77:C79)</f>
        <v>0</v>
      </c>
      <c r="D76" s="168">
        <f>SUM(D77:D79)</f>
        <v>0</v>
      </c>
      <c r="E76" s="103">
        <f>SUM(E77:E79)</f>
        <v>0</v>
      </c>
    </row>
    <row r="77" spans="1:5" s="181" customFormat="1" ht="12" customHeight="1">
      <c r="A77" s="13" t="s">
        <v>244</v>
      </c>
      <c r="B77" s="182" t="s">
        <v>224</v>
      </c>
      <c r="C77" s="172"/>
      <c r="D77" s="172"/>
      <c r="E77" s="308">
        <f t="shared" si="1"/>
        <v>0</v>
      </c>
    </row>
    <row r="78" spans="1:5" s="181" customFormat="1" ht="12" customHeight="1">
      <c r="A78" s="12" t="s">
        <v>245</v>
      </c>
      <c r="B78" s="183" t="s">
        <v>225</v>
      </c>
      <c r="C78" s="172"/>
      <c r="D78" s="172"/>
      <c r="E78" s="308">
        <f t="shared" si="1"/>
        <v>0</v>
      </c>
    </row>
    <row r="79" spans="1:5" s="181" customFormat="1" ht="12" customHeight="1" thickBot="1">
      <c r="A79" s="14" t="s">
        <v>246</v>
      </c>
      <c r="B79" s="106" t="s">
        <v>226</v>
      </c>
      <c r="C79" s="172"/>
      <c r="D79" s="172"/>
      <c r="E79" s="308">
        <f t="shared" si="1"/>
        <v>0</v>
      </c>
    </row>
    <row r="80" spans="1:5" s="181" customFormat="1" ht="12" customHeight="1" thickBot="1">
      <c r="A80" s="225" t="s">
        <v>227</v>
      </c>
      <c r="B80" s="104" t="s">
        <v>247</v>
      </c>
      <c r="C80" s="168">
        <f>SUM(C81:C84)</f>
        <v>0</v>
      </c>
      <c r="D80" s="168">
        <f>SUM(D81:D84)</f>
        <v>0</v>
      </c>
      <c r="E80" s="103">
        <f>SUM(E81:E84)</f>
        <v>0</v>
      </c>
    </row>
    <row r="81" spans="1:5" s="181" customFormat="1" ht="12" customHeight="1">
      <c r="A81" s="186" t="s">
        <v>228</v>
      </c>
      <c r="B81" s="182" t="s">
        <v>229</v>
      </c>
      <c r="C81" s="172"/>
      <c r="D81" s="172"/>
      <c r="E81" s="308">
        <f t="shared" si="1"/>
        <v>0</v>
      </c>
    </row>
    <row r="82" spans="1:5" s="181" customFormat="1" ht="12" customHeight="1">
      <c r="A82" s="187" t="s">
        <v>230</v>
      </c>
      <c r="B82" s="183" t="s">
        <v>231</v>
      </c>
      <c r="C82" s="172"/>
      <c r="D82" s="172"/>
      <c r="E82" s="308">
        <f t="shared" si="1"/>
        <v>0</v>
      </c>
    </row>
    <row r="83" spans="1:5" s="181" customFormat="1" ht="12" customHeight="1">
      <c r="A83" s="187" t="s">
        <v>232</v>
      </c>
      <c r="B83" s="183" t="s">
        <v>233</v>
      </c>
      <c r="C83" s="172"/>
      <c r="D83" s="172"/>
      <c r="E83" s="308">
        <f t="shared" si="1"/>
        <v>0</v>
      </c>
    </row>
    <row r="84" spans="1:5" s="181" customFormat="1" ht="12" customHeight="1" thickBot="1">
      <c r="A84" s="188" t="s">
        <v>234</v>
      </c>
      <c r="B84" s="106" t="s">
        <v>235</v>
      </c>
      <c r="C84" s="172"/>
      <c r="D84" s="172"/>
      <c r="E84" s="308">
        <f t="shared" si="1"/>
        <v>0</v>
      </c>
    </row>
    <row r="85" spans="1:5" s="181" customFormat="1" ht="12" customHeight="1" thickBot="1">
      <c r="A85" s="225" t="s">
        <v>236</v>
      </c>
      <c r="B85" s="104" t="s">
        <v>374</v>
      </c>
      <c r="C85" s="227"/>
      <c r="D85" s="227"/>
      <c r="E85" s="103">
        <f t="shared" si="1"/>
        <v>0</v>
      </c>
    </row>
    <row r="86" spans="1:5" s="181" customFormat="1" ht="13.5" customHeight="1" thickBot="1">
      <c r="A86" s="225" t="s">
        <v>238</v>
      </c>
      <c r="B86" s="104" t="s">
        <v>237</v>
      </c>
      <c r="C86" s="227"/>
      <c r="D86" s="227"/>
      <c r="E86" s="103">
        <f t="shared" si="1"/>
        <v>0</v>
      </c>
    </row>
    <row r="87" spans="1:5" s="181" customFormat="1" ht="15.75" customHeight="1" thickBot="1">
      <c r="A87" s="225" t="s">
        <v>250</v>
      </c>
      <c r="B87" s="189" t="s">
        <v>377</v>
      </c>
      <c r="C87" s="174">
        <f>+C64+C68+C73+C76+C80+C86+C85</f>
        <v>0</v>
      </c>
      <c r="D87" s="174">
        <f>+D64+D68+D73+D76+D80+D86+D85</f>
        <v>0</v>
      </c>
      <c r="E87" s="211">
        <f>+E64+E68+E73+E76+E80+E86+E85</f>
        <v>0</v>
      </c>
    </row>
    <row r="88" spans="1:5" s="181" customFormat="1" ht="25.5" customHeight="1" thickBot="1">
      <c r="A88" s="226" t="s">
        <v>376</v>
      </c>
      <c r="B88" s="190" t="s">
        <v>378</v>
      </c>
      <c r="C88" s="174">
        <f>+C63+C87</f>
        <v>119422</v>
      </c>
      <c r="D88" s="174">
        <f>+D63+D87</f>
        <v>895</v>
      </c>
      <c r="E88" s="211">
        <f>+E63+E87</f>
        <v>120317</v>
      </c>
    </row>
    <row r="89" spans="1:5" s="181" customFormat="1" ht="83.25" customHeight="1">
      <c r="A89" s="3"/>
      <c r="B89" s="4"/>
      <c r="C89" s="108"/>
    </row>
    <row r="90" spans="1:5" ht="16.5" customHeight="1">
      <c r="A90" s="344" t="s">
        <v>35</v>
      </c>
      <c r="B90" s="344"/>
      <c r="C90" s="344"/>
      <c r="D90" s="344"/>
      <c r="E90" s="344"/>
    </row>
    <row r="91" spans="1:5" s="191" customFormat="1" ht="16.5" customHeight="1" thickBot="1">
      <c r="A91" s="346" t="s">
        <v>89</v>
      </c>
      <c r="B91" s="346"/>
      <c r="C91" s="65"/>
      <c r="E91" s="65" t="s">
        <v>131</v>
      </c>
    </row>
    <row r="92" spans="1:5">
      <c r="A92" s="347" t="s">
        <v>53</v>
      </c>
      <c r="B92" s="349" t="s">
        <v>421</v>
      </c>
      <c r="C92" s="351" t="str">
        <f>+CONCATENATE(LEFT(ÖSSZEFÜGGÉSEK!A6,4),". évi")</f>
        <v>2016. évi</v>
      </c>
      <c r="D92" s="352"/>
      <c r="E92" s="353"/>
    </row>
    <row r="93" spans="1:5" ht="36.75" thickBot="1">
      <c r="A93" s="348"/>
      <c r="B93" s="350"/>
      <c r="C93" s="254" t="s">
        <v>420</v>
      </c>
      <c r="D93" s="252" t="s">
        <v>527</v>
      </c>
      <c r="E93" s="253" t="str">
        <f>+CONCATENATE(LEFT(ÖSSZEFÜGGÉSEK!A6,4),". ….",CHAR(10),"Módosítás utáni")</f>
        <v>2016. ….
Módosítás utáni</v>
      </c>
    </row>
    <row r="94" spans="1:5" s="180" customFormat="1" ht="12" customHeight="1" thickBot="1">
      <c r="A94" s="25" t="s">
        <v>386</v>
      </c>
      <c r="B94" s="26" t="s">
        <v>387</v>
      </c>
      <c r="C94" s="26" t="s">
        <v>388</v>
      </c>
      <c r="D94" s="26" t="s">
        <v>390</v>
      </c>
      <c r="E94" s="326" t="s">
        <v>493</v>
      </c>
    </row>
    <row r="95" spans="1:5" ht="12" customHeight="1" thickBot="1">
      <c r="A95" s="20" t="s">
        <v>7</v>
      </c>
      <c r="B95" s="24" t="s">
        <v>336</v>
      </c>
      <c r="C95" s="167">
        <f>C96+C97+C98+C99+C100+C113</f>
        <v>119422</v>
      </c>
      <c r="D95" s="167">
        <f>D96+D97+D98+D99+D100+D113</f>
        <v>895</v>
      </c>
      <c r="E95" s="241">
        <f>E96+E97+E98+E99+E100+E113</f>
        <v>120317</v>
      </c>
    </row>
    <row r="96" spans="1:5" ht="12" customHeight="1">
      <c r="A96" s="15" t="s">
        <v>65</v>
      </c>
      <c r="B96" s="8" t="s">
        <v>36</v>
      </c>
      <c r="C96" s="245">
        <v>72331</v>
      </c>
      <c r="D96" s="245"/>
      <c r="E96" s="311">
        <f t="shared" ref="E96:E129" si="2">C96+D96</f>
        <v>72331</v>
      </c>
    </row>
    <row r="97" spans="1:5" ht="12" customHeight="1">
      <c r="A97" s="12" t="s">
        <v>66</v>
      </c>
      <c r="B97" s="6" t="s">
        <v>110</v>
      </c>
      <c r="C97" s="169">
        <v>19980</v>
      </c>
      <c r="D97" s="169"/>
      <c r="E97" s="306">
        <f t="shared" si="2"/>
        <v>19980</v>
      </c>
    </row>
    <row r="98" spans="1:5" ht="12" customHeight="1">
      <c r="A98" s="12" t="s">
        <v>67</v>
      </c>
      <c r="B98" s="6" t="s">
        <v>84</v>
      </c>
      <c r="C98" s="171">
        <v>24611</v>
      </c>
      <c r="D98" s="171"/>
      <c r="E98" s="307">
        <f t="shared" si="2"/>
        <v>24611</v>
      </c>
    </row>
    <row r="99" spans="1:5" ht="12" customHeight="1">
      <c r="A99" s="12" t="s">
        <v>68</v>
      </c>
      <c r="B99" s="9" t="s">
        <v>111</v>
      </c>
      <c r="C99" s="171">
        <v>2500</v>
      </c>
      <c r="D99" s="171">
        <v>895</v>
      </c>
      <c r="E99" s="307">
        <f t="shared" si="2"/>
        <v>3395</v>
      </c>
    </row>
    <row r="100" spans="1:5" ht="12" customHeight="1">
      <c r="A100" s="12" t="s">
        <v>76</v>
      </c>
      <c r="B100" s="17" t="s">
        <v>112</v>
      </c>
      <c r="C100" s="171"/>
      <c r="D100" s="171"/>
      <c r="E100" s="307">
        <f t="shared" si="2"/>
        <v>0</v>
      </c>
    </row>
    <row r="101" spans="1:5" ht="12" customHeight="1">
      <c r="A101" s="12" t="s">
        <v>69</v>
      </c>
      <c r="B101" s="6" t="s">
        <v>341</v>
      </c>
      <c r="C101" s="171"/>
      <c r="D101" s="171"/>
      <c r="E101" s="307">
        <f t="shared" si="2"/>
        <v>0</v>
      </c>
    </row>
    <row r="102" spans="1:5" ht="12" customHeight="1">
      <c r="A102" s="12" t="s">
        <v>70</v>
      </c>
      <c r="B102" s="69" t="s">
        <v>340</v>
      </c>
      <c r="C102" s="171"/>
      <c r="D102" s="171"/>
      <c r="E102" s="307">
        <f t="shared" si="2"/>
        <v>0</v>
      </c>
    </row>
    <row r="103" spans="1:5" ht="12" customHeight="1">
      <c r="A103" s="12" t="s">
        <v>77</v>
      </c>
      <c r="B103" s="69" t="s">
        <v>339</v>
      </c>
      <c r="C103" s="171"/>
      <c r="D103" s="171"/>
      <c r="E103" s="307">
        <f t="shared" si="2"/>
        <v>0</v>
      </c>
    </row>
    <row r="104" spans="1:5" ht="12" customHeight="1">
      <c r="A104" s="12" t="s">
        <v>78</v>
      </c>
      <c r="B104" s="67" t="s">
        <v>253</v>
      </c>
      <c r="C104" s="171"/>
      <c r="D104" s="171"/>
      <c r="E104" s="307">
        <f t="shared" si="2"/>
        <v>0</v>
      </c>
    </row>
    <row r="105" spans="1:5" ht="12" customHeight="1">
      <c r="A105" s="12" t="s">
        <v>79</v>
      </c>
      <c r="B105" s="68" t="s">
        <v>254</v>
      </c>
      <c r="C105" s="171"/>
      <c r="D105" s="171"/>
      <c r="E105" s="307">
        <f t="shared" si="2"/>
        <v>0</v>
      </c>
    </row>
    <row r="106" spans="1:5" ht="12" customHeight="1">
      <c r="A106" s="12" t="s">
        <v>80</v>
      </c>
      <c r="B106" s="68" t="s">
        <v>255</v>
      </c>
      <c r="C106" s="171"/>
      <c r="D106" s="171"/>
      <c r="E106" s="307">
        <f t="shared" si="2"/>
        <v>0</v>
      </c>
    </row>
    <row r="107" spans="1:5" ht="12" customHeight="1">
      <c r="A107" s="12" t="s">
        <v>82</v>
      </c>
      <c r="B107" s="67" t="s">
        <v>256</v>
      </c>
      <c r="C107" s="171"/>
      <c r="D107" s="171"/>
      <c r="E107" s="307">
        <f t="shared" si="2"/>
        <v>0</v>
      </c>
    </row>
    <row r="108" spans="1:5" ht="12" customHeight="1">
      <c r="A108" s="12" t="s">
        <v>113</v>
      </c>
      <c r="B108" s="67" t="s">
        <v>257</v>
      </c>
      <c r="C108" s="171"/>
      <c r="D108" s="171"/>
      <c r="E108" s="307">
        <f t="shared" si="2"/>
        <v>0</v>
      </c>
    </row>
    <row r="109" spans="1:5" ht="12" customHeight="1">
      <c r="A109" s="12" t="s">
        <v>251</v>
      </c>
      <c r="B109" s="68" t="s">
        <v>258</v>
      </c>
      <c r="C109" s="171"/>
      <c r="D109" s="171"/>
      <c r="E109" s="307">
        <f t="shared" si="2"/>
        <v>0</v>
      </c>
    </row>
    <row r="110" spans="1:5" ht="12" customHeight="1">
      <c r="A110" s="11" t="s">
        <v>252</v>
      </c>
      <c r="B110" s="69" t="s">
        <v>259</v>
      </c>
      <c r="C110" s="171"/>
      <c r="D110" s="171"/>
      <c r="E110" s="307">
        <f t="shared" si="2"/>
        <v>0</v>
      </c>
    </row>
    <row r="111" spans="1:5" ht="12" customHeight="1">
      <c r="A111" s="12" t="s">
        <v>337</v>
      </c>
      <c r="B111" s="69" t="s">
        <v>260</v>
      </c>
      <c r="C111" s="171"/>
      <c r="D111" s="171"/>
      <c r="E111" s="307">
        <f t="shared" si="2"/>
        <v>0</v>
      </c>
    </row>
    <row r="112" spans="1:5" ht="12" customHeight="1">
      <c r="A112" s="14" t="s">
        <v>338</v>
      </c>
      <c r="B112" s="69" t="s">
        <v>261</v>
      </c>
      <c r="C112" s="171"/>
      <c r="D112" s="171"/>
      <c r="E112" s="307">
        <f t="shared" si="2"/>
        <v>0</v>
      </c>
    </row>
    <row r="113" spans="1:5" ht="12" customHeight="1">
      <c r="A113" s="12" t="s">
        <v>342</v>
      </c>
      <c r="B113" s="9" t="s">
        <v>37</v>
      </c>
      <c r="C113" s="169"/>
      <c r="D113" s="169"/>
      <c r="E113" s="306">
        <f t="shared" si="2"/>
        <v>0</v>
      </c>
    </row>
    <row r="114" spans="1:5" ht="12" customHeight="1">
      <c r="A114" s="12" t="s">
        <v>343</v>
      </c>
      <c r="B114" s="6" t="s">
        <v>345</v>
      </c>
      <c r="C114" s="169"/>
      <c r="D114" s="169"/>
      <c r="E114" s="306">
        <f t="shared" si="2"/>
        <v>0</v>
      </c>
    </row>
    <row r="115" spans="1:5" ht="12" customHeight="1" thickBot="1">
      <c r="A115" s="16" t="s">
        <v>344</v>
      </c>
      <c r="B115" s="237" t="s">
        <v>346</v>
      </c>
      <c r="C115" s="246"/>
      <c r="D115" s="246"/>
      <c r="E115" s="312">
        <f t="shared" si="2"/>
        <v>0</v>
      </c>
    </row>
    <row r="116" spans="1:5" ht="12" customHeight="1" thickBot="1">
      <c r="A116" s="235" t="s">
        <v>8</v>
      </c>
      <c r="B116" s="236" t="s">
        <v>262</v>
      </c>
      <c r="C116" s="247">
        <f>+C117+C119+C121</f>
        <v>0</v>
      </c>
      <c r="D116" s="168">
        <f>+D117+D119+D121</f>
        <v>0</v>
      </c>
      <c r="E116" s="242">
        <f>+E117+E119+E121</f>
        <v>0</v>
      </c>
    </row>
    <row r="117" spans="1:5" ht="12" customHeight="1">
      <c r="A117" s="13" t="s">
        <v>71</v>
      </c>
      <c r="B117" s="6" t="s">
        <v>130</v>
      </c>
      <c r="C117" s="170"/>
      <c r="D117" s="257"/>
      <c r="E117" s="212">
        <f t="shared" si="2"/>
        <v>0</v>
      </c>
    </row>
    <row r="118" spans="1:5" ht="12" customHeight="1">
      <c r="A118" s="13" t="s">
        <v>72</v>
      </c>
      <c r="B118" s="10" t="s">
        <v>266</v>
      </c>
      <c r="C118" s="170"/>
      <c r="D118" s="257"/>
      <c r="E118" s="212">
        <f t="shared" si="2"/>
        <v>0</v>
      </c>
    </row>
    <row r="119" spans="1:5" ht="12" customHeight="1">
      <c r="A119" s="13" t="s">
        <v>73</v>
      </c>
      <c r="B119" s="10" t="s">
        <v>114</v>
      </c>
      <c r="C119" s="169"/>
      <c r="D119" s="258"/>
      <c r="E119" s="306">
        <f t="shared" si="2"/>
        <v>0</v>
      </c>
    </row>
    <row r="120" spans="1:5" ht="12" customHeight="1">
      <c r="A120" s="13" t="s">
        <v>74</v>
      </c>
      <c r="B120" s="10" t="s">
        <v>267</v>
      </c>
      <c r="C120" s="169"/>
      <c r="D120" s="258"/>
      <c r="E120" s="306">
        <f t="shared" si="2"/>
        <v>0</v>
      </c>
    </row>
    <row r="121" spans="1:5" ht="12" customHeight="1">
      <c r="A121" s="13" t="s">
        <v>75</v>
      </c>
      <c r="B121" s="106" t="s">
        <v>133</v>
      </c>
      <c r="C121" s="169"/>
      <c r="D121" s="258"/>
      <c r="E121" s="306">
        <f t="shared" si="2"/>
        <v>0</v>
      </c>
    </row>
    <row r="122" spans="1:5" ht="12" customHeight="1">
      <c r="A122" s="13" t="s">
        <v>81</v>
      </c>
      <c r="B122" s="105" t="s">
        <v>329</v>
      </c>
      <c r="C122" s="169"/>
      <c r="D122" s="258"/>
      <c r="E122" s="306">
        <f t="shared" si="2"/>
        <v>0</v>
      </c>
    </row>
    <row r="123" spans="1:5" ht="12" customHeight="1">
      <c r="A123" s="13" t="s">
        <v>83</v>
      </c>
      <c r="B123" s="178" t="s">
        <v>272</v>
      </c>
      <c r="C123" s="169"/>
      <c r="D123" s="258"/>
      <c r="E123" s="306">
        <f t="shared" si="2"/>
        <v>0</v>
      </c>
    </row>
    <row r="124" spans="1:5" ht="22.5">
      <c r="A124" s="13" t="s">
        <v>115</v>
      </c>
      <c r="B124" s="68" t="s">
        <v>255</v>
      </c>
      <c r="C124" s="169"/>
      <c r="D124" s="258"/>
      <c r="E124" s="306">
        <f t="shared" si="2"/>
        <v>0</v>
      </c>
    </row>
    <row r="125" spans="1:5" ht="12" customHeight="1">
      <c r="A125" s="13" t="s">
        <v>116</v>
      </c>
      <c r="B125" s="68" t="s">
        <v>271</v>
      </c>
      <c r="C125" s="169"/>
      <c r="D125" s="258"/>
      <c r="E125" s="306">
        <f t="shared" si="2"/>
        <v>0</v>
      </c>
    </row>
    <row r="126" spans="1:5" ht="12" customHeight="1">
      <c r="A126" s="13" t="s">
        <v>117</v>
      </c>
      <c r="B126" s="68" t="s">
        <v>270</v>
      </c>
      <c r="C126" s="169"/>
      <c r="D126" s="258"/>
      <c r="E126" s="306">
        <f t="shared" si="2"/>
        <v>0</v>
      </c>
    </row>
    <row r="127" spans="1:5" ht="12" customHeight="1">
      <c r="A127" s="13" t="s">
        <v>263</v>
      </c>
      <c r="B127" s="68" t="s">
        <v>258</v>
      </c>
      <c r="C127" s="169"/>
      <c r="D127" s="258"/>
      <c r="E127" s="306">
        <f t="shared" si="2"/>
        <v>0</v>
      </c>
    </row>
    <row r="128" spans="1:5" ht="12" customHeight="1">
      <c r="A128" s="13" t="s">
        <v>264</v>
      </c>
      <c r="B128" s="68" t="s">
        <v>269</v>
      </c>
      <c r="C128" s="169"/>
      <c r="D128" s="258"/>
      <c r="E128" s="306">
        <f t="shared" si="2"/>
        <v>0</v>
      </c>
    </row>
    <row r="129" spans="1:5" ht="23.25" thickBot="1">
      <c r="A129" s="11" t="s">
        <v>265</v>
      </c>
      <c r="B129" s="68" t="s">
        <v>268</v>
      </c>
      <c r="C129" s="171"/>
      <c r="D129" s="259"/>
      <c r="E129" s="307">
        <f t="shared" si="2"/>
        <v>0</v>
      </c>
    </row>
    <row r="130" spans="1:5" ht="12" customHeight="1" thickBot="1">
      <c r="A130" s="18" t="s">
        <v>9</v>
      </c>
      <c r="B130" s="61" t="s">
        <v>347</v>
      </c>
      <c r="C130" s="168">
        <f>+C95+C116</f>
        <v>119422</v>
      </c>
      <c r="D130" s="256">
        <f>+D95+D116</f>
        <v>895</v>
      </c>
      <c r="E130" s="103">
        <f>+E95+E116</f>
        <v>120317</v>
      </c>
    </row>
    <row r="131" spans="1:5" ht="12" customHeight="1" thickBot="1">
      <c r="A131" s="18" t="s">
        <v>10</v>
      </c>
      <c r="B131" s="61" t="s">
        <v>422</v>
      </c>
      <c r="C131" s="168">
        <f>+C132+C133+C134</f>
        <v>0</v>
      </c>
      <c r="D131" s="256">
        <f>+D132+D133+D134</f>
        <v>0</v>
      </c>
      <c r="E131" s="103">
        <f>+E132+E133+E134</f>
        <v>0</v>
      </c>
    </row>
    <row r="132" spans="1:5" ht="12" customHeight="1">
      <c r="A132" s="13" t="s">
        <v>167</v>
      </c>
      <c r="B132" s="10" t="s">
        <v>355</v>
      </c>
      <c r="C132" s="169"/>
      <c r="D132" s="258"/>
      <c r="E132" s="306">
        <f t="shared" ref="E132:E154" si="3">C132+D132</f>
        <v>0</v>
      </c>
    </row>
    <row r="133" spans="1:5" ht="12" customHeight="1">
      <c r="A133" s="13" t="s">
        <v>168</v>
      </c>
      <c r="B133" s="10" t="s">
        <v>356</v>
      </c>
      <c r="C133" s="169"/>
      <c r="D133" s="258"/>
      <c r="E133" s="306">
        <f t="shared" si="3"/>
        <v>0</v>
      </c>
    </row>
    <row r="134" spans="1:5" ht="12" customHeight="1" thickBot="1">
      <c r="A134" s="11" t="s">
        <v>169</v>
      </c>
      <c r="B134" s="10" t="s">
        <v>357</v>
      </c>
      <c r="C134" s="169"/>
      <c r="D134" s="258"/>
      <c r="E134" s="306">
        <f t="shared" si="3"/>
        <v>0</v>
      </c>
    </row>
    <row r="135" spans="1:5" ht="12" customHeight="1" thickBot="1">
      <c r="A135" s="18" t="s">
        <v>11</v>
      </c>
      <c r="B135" s="61" t="s">
        <v>349</v>
      </c>
      <c r="C135" s="168">
        <f>SUM(C136:C141)</f>
        <v>0</v>
      </c>
      <c r="D135" s="256">
        <f>SUM(D136:D141)</f>
        <v>0</v>
      </c>
      <c r="E135" s="103">
        <f>SUM(E136:E141)</f>
        <v>0</v>
      </c>
    </row>
    <row r="136" spans="1:5" ht="12" customHeight="1">
      <c r="A136" s="13" t="s">
        <v>58</v>
      </c>
      <c r="B136" s="7" t="s">
        <v>358</v>
      </c>
      <c r="C136" s="169"/>
      <c r="D136" s="258"/>
      <c r="E136" s="306">
        <f t="shared" si="3"/>
        <v>0</v>
      </c>
    </row>
    <row r="137" spans="1:5" ht="12" customHeight="1">
      <c r="A137" s="13" t="s">
        <v>59</v>
      </c>
      <c r="B137" s="7" t="s">
        <v>350</v>
      </c>
      <c r="C137" s="169"/>
      <c r="D137" s="258"/>
      <c r="E137" s="306">
        <f t="shared" si="3"/>
        <v>0</v>
      </c>
    </row>
    <row r="138" spans="1:5" ht="12" customHeight="1">
      <c r="A138" s="13" t="s">
        <v>60</v>
      </c>
      <c r="B138" s="7" t="s">
        <v>351</v>
      </c>
      <c r="C138" s="169"/>
      <c r="D138" s="258"/>
      <c r="E138" s="306">
        <f t="shared" si="3"/>
        <v>0</v>
      </c>
    </row>
    <row r="139" spans="1:5" ht="12" customHeight="1">
      <c r="A139" s="13" t="s">
        <v>102</v>
      </c>
      <c r="B139" s="7" t="s">
        <v>352</v>
      </c>
      <c r="C139" s="169"/>
      <c r="D139" s="258"/>
      <c r="E139" s="306">
        <f t="shared" si="3"/>
        <v>0</v>
      </c>
    </row>
    <row r="140" spans="1:5" ht="12" customHeight="1">
      <c r="A140" s="13" t="s">
        <v>103</v>
      </c>
      <c r="B140" s="7" t="s">
        <v>353</v>
      </c>
      <c r="C140" s="169"/>
      <c r="D140" s="258"/>
      <c r="E140" s="306">
        <f t="shared" si="3"/>
        <v>0</v>
      </c>
    </row>
    <row r="141" spans="1:5" ht="12" customHeight="1" thickBot="1">
      <c r="A141" s="11" t="s">
        <v>104</v>
      </c>
      <c r="B141" s="7" t="s">
        <v>354</v>
      </c>
      <c r="C141" s="169"/>
      <c r="D141" s="258"/>
      <c r="E141" s="306">
        <f t="shared" si="3"/>
        <v>0</v>
      </c>
    </row>
    <row r="142" spans="1:5" ht="12" customHeight="1" thickBot="1">
      <c r="A142" s="18" t="s">
        <v>12</v>
      </c>
      <c r="B142" s="61" t="s">
        <v>362</v>
      </c>
      <c r="C142" s="174">
        <f>+C143+C144+C145+C146</f>
        <v>0</v>
      </c>
      <c r="D142" s="260">
        <f>+D143+D144+D145+D146</f>
        <v>0</v>
      </c>
      <c r="E142" s="211">
        <f>+E143+E144+E145+E146</f>
        <v>0</v>
      </c>
    </row>
    <row r="143" spans="1:5" ht="12" customHeight="1">
      <c r="A143" s="13" t="s">
        <v>61</v>
      </c>
      <c r="B143" s="7" t="s">
        <v>273</v>
      </c>
      <c r="C143" s="169"/>
      <c r="D143" s="258"/>
      <c r="E143" s="306">
        <f t="shared" si="3"/>
        <v>0</v>
      </c>
    </row>
    <row r="144" spans="1:5" ht="12" customHeight="1">
      <c r="A144" s="13" t="s">
        <v>62</v>
      </c>
      <c r="B144" s="7" t="s">
        <v>274</v>
      </c>
      <c r="C144" s="169"/>
      <c r="D144" s="258"/>
      <c r="E144" s="306">
        <f t="shared" si="3"/>
        <v>0</v>
      </c>
    </row>
    <row r="145" spans="1:9" ht="12" customHeight="1">
      <c r="A145" s="13" t="s">
        <v>187</v>
      </c>
      <c r="B145" s="7" t="s">
        <v>363</v>
      </c>
      <c r="C145" s="169"/>
      <c r="D145" s="258"/>
      <c r="E145" s="306">
        <f t="shared" si="3"/>
        <v>0</v>
      </c>
    </row>
    <row r="146" spans="1:9" ht="12" customHeight="1" thickBot="1">
      <c r="A146" s="11" t="s">
        <v>188</v>
      </c>
      <c r="B146" s="5" t="s">
        <v>293</v>
      </c>
      <c r="C146" s="169"/>
      <c r="D146" s="258"/>
      <c r="E146" s="306">
        <f t="shared" si="3"/>
        <v>0</v>
      </c>
    </row>
    <row r="147" spans="1:9" ht="12" customHeight="1" thickBot="1">
      <c r="A147" s="18" t="s">
        <v>13</v>
      </c>
      <c r="B147" s="61" t="s">
        <v>364</v>
      </c>
      <c r="C147" s="248">
        <f>SUM(C148:C152)</f>
        <v>0</v>
      </c>
      <c r="D147" s="261">
        <f>SUM(D148:D152)</f>
        <v>0</v>
      </c>
      <c r="E147" s="243">
        <f>SUM(E148:E152)</f>
        <v>0</v>
      </c>
    </row>
    <row r="148" spans="1:9" ht="12" customHeight="1">
      <c r="A148" s="13" t="s">
        <v>63</v>
      </c>
      <c r="B148" s="7" t="s">
        <v>359</v>
      </c>
      <c r="C148" s="169"/>
      <c r="D148" s="258"/>
      <c r="E148" s="306">
        <f t="shared" si="3"/>
        <v>0</v>
      </c>
    </row>
    <row r="149" spans="1:9" ht="12" customHeight="1">
      <c r="A149" s="13" t="s">
        <v>64</v>
      </c>
      <c r="B149" s="7" t="s">
        <v>366</v>
      </c>
      <c r="C149" s="169"/>
      <c r="D149" s="258"/>
      <c r="E149" s="306">
        <f t="shared" si="3"/>
        <v>0</v>
      </c>
    </row>
    <row r="150" spans="1:9" ht="12" customHeight="1">
      <c r="A150" s="13" t="s">
        <v>199</v>
      </c>
      <c r="B150" s="7" t="s">
        <v>361</v>
      </c>
      <c r="C150" s="169"/>
      <c r="D150" s="258"/>
      <c r="E150" s="306">
        <f t="shared" si="3"/>
        <v>0</v>
      </c>
    </row>
    <row r="151" spans="1:9" ht="12" customHeight="1">
      <c r="A151" s="13" t="s">
        <v>200</v>
      </c>
      <c r="B151" s="7" t="s">
        <v>367</v>
      </c>
      <c r="C151" s="169"/>
      <c r="D151" s="258"/>
      <c r="E151" s="306">
        <f t="shared" si="3"/>
        <v>0</v>
      </c>
    </row>
    <row r="152" spans="1:9" ht="12" customHeight="1" thickBot="1">
      <c r="A152" s="13" t="s">
        <v>365</v>
      </c>
      <c r="B152" s="7" t="s">
        <v>368</v>
      </c>
      <c r="C152" s="169"/>
      <c r="D152" s="258"/>
      <c r="E152" s="307">
        <f t="shared" si="3"/>
        <v>0</v>
      </c>
    </row>
    <row r="153" spans="1:9" ht="12" customHeight="1" thickBot="1">
      <c r="A153" s="18" t="s">
        <v>14</v>
      </c>
      <c r="B153" s="61" t="s">
        <v>369</v>
      </c>
      <c r="C153" s="249"/>
      <c r="D153" s="262"/>
      <c r="E153" s="314">
        <f t="shared" si="3"/>
        <v>0</v>
      </c>
    </row>
    <row r="154" spans="1:9" ht="12" customHeight="1" thickBot="1">
      <c r="A154" s="18" t="s">
        <v>15</v>
      </c>
      <c r="B154" s="61" t="s">
        <v>370</v>
      </c>
      <c r="C154" s="249"/>
      <c r="D154" s="262"/>
      <c r="E154" s="212">
        <f t="shared" si="3"/>
        <v>0</v>
      </c>
    </row>
    <row r="155" spans="1:9" ht="15" customHeight="1" thickBot="1">
      <c r="A155" s="18" t="s">
        <v>16</v>
      </c>
      <c r="B155" s="61" t="s">
        <v>372</v>
      </c>
      <c r="C155" s="250">
        <f>+C131+C135+C142+C147+C153+C154</f>
        <v>0</v>
      </c>
      <c r="D155" s="263">
        <f>+D131+D135+D142+D147+D153+D154</f>
        <v>0</v>
      </c>
      <c r="E155" s="244">
        <f>+E131+E135+E142+E147+E153+E154</f>
        <v>0</v>
      </c>
      <c r="F155" s="192"/>
      <c r="G155" s="193"/>
      <c r="H155" s="193"/>
      <c r="I155" s="193"/>
    </row>
    <row r="156" spans="1:9" s="181" customFormat="1" ht="12.95" customHeight="1" thickBot="1">
      <c r="A156" s="107" t="s">
        <v>17</v>
      </c>
      <c r="B156" s="155" t="s">
        <v>371</v>
      </c>
      <c r="C156" s="250">
        <f>+C130+C155</f>
        <v>119422</v>
      </c>
      <c r="D156" s="263">
        <f>+D130+D155</f>
        <v>895</v>
      </c>
      <c r="E156" s="244">
        <f>+E130+E155</f>
        <v>120317</v>
      </c>
    </row>
    <row r="157" spans="1:9" ht="7.5" customHeight="1"/>
    <row r="158" spans="1:9">
      <c r="A158" s="354" t="s">
        <v>275</v>
      </c>
      <c r="B158" s="354"/>
      <c r="C158" s="354"/>
      <c r="D158" s="354"/>
      <c r="E158" s="354"/>
    </row>
    <row r="159" spans="1:9" ht="15" customHeight="1" thickBot="1">
      <c r="A159" s="345" t="s">
        <v>90</v>
      </c>
      <c r="B159" s="345"/>
      <c r="C159" s="109"/>
      <c r="E159" s="109" t="s">
        <v>131</v>
      </c>
    </row>
    <row r="160" spans="1:9" ht="25.5" customHeight="1" thickBot="1">
      <c r="A160" s="18">
        <v>1</v>
      </c>
      <c r="B160" s="23" t="s">
        <v>373</v>
      </c>
      <c r="C160" s="255">
        <f>+C63-C130</f>
        <v>0</v>
      </c>
      <c r="D160" s="168">
        <f>+D63-D130</f>
        <v>0</v>
      </c>
      <c r="E160" s="103">
        <f>+E63-E130</f>
        <v>0</v>
      </c>
    </row>
    <row r="161" spans="1:5" ht="32.25" customHeight="1" thickBot="1">
      <c r="A161" s="18" t="s">
        <v>8</v>
      </c>
      <c r="B161" s="23" t="s">
        <v>379</v>
      </c>
      <c r="C161" s="168">
        <f>+C87-C155</f>
        <v>0</v>
      </c>
      <c r="D161" s="168">
        <f>+D87-D155</f>
        <v>0</v>
      </c>
      <c r="E161" s="103">
        <f>+E87-E155</f>
        <v>0</v>
      </c>
    </row>
  </sheetData>
  <mergeCells count="12">
    <mergeCell ref="A158:E158"/>
    <mergeCell ref="A159:B159"/>
    <mergeCell ref="A90:E90"/>
    <mergeCell ref="A91:B91"/>
    <mergeCell ref="A92:A93"/>
    <mergeCell ref="B92:B93"/>
    <mergeCell ref="C92:E92"/>
    <mergeCell ref="A2:B2"/>
    <mergeCell ref="A3:A4"/>
    <mergeCell ref="B3:B4"/>
    <mergeCell ref="C3:E3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CE,Félkövér"&amp;12Sajóbábony Város Önkormányzat2016. ÉVI KÖLTSÉGVETÉS ÁLLAMIGAZGATÁSI FELADATOK MÓDOSÍTOTT MÉRLEGE&amp;10&amp;R&amp;"Times New Roman CE,Félkövér dőlt"&amp;11 1.4. melléklet </oddHeader>
  </headerFooter>
  <rowBreaks count="2" manualBreakCount="2">
    <brk id="75" max="4" man="1"/>
    <brk id="8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view="pageLayout" topLeftCell="A2" zoomScaleNormal="115" zoomScaleSheetLayoutView="100" workbookViewId="0">
      <selection activeCell="D4" sqref="D4"/>
    </sheetView>
  </sheetViews>
  <sheetFormatPr defaultRowHeight="12.75"/>
  <cols>
    <col min="1" max="1" width="6.83203125" style="36" customWidth="1"/>
    <col min="2" max="2" width="48" style="72" customWidth="1"/>
    <col min="3" max="5" width="15.5" style="36" customWidth="1"/>
    <col min="6" max="6" width="55.1640625" style="36" customWidth="1"/>
    <col min="7" max="9" width="15.5" style="36" customWidth="1"/>
    <col min="10" max="10" width="4.83203125" style="36" customWidth="1"/>
    <col min="11" max="16384" width="9.33203125" style="36"/>
  </cols>
  <sheetData>
    <row r="1" spans="1:10" ht="39.75" customHeight="1">
      <c r="B1" s="116" t="s">
        <v>94</v>
      </c>
      <c r="C1" s="117"/>
      <c r="D1" s="117"/>
      <c r="E1" s="117"/>
      <c r="F1" s="117"/>
      <c r="G1" s="117"/>
      <c r="H1" s="117"/>
      <c r="I1" s="117"/>
      <c r="J1" s="357" t="s">
        <v>423</v>
      </c>
    </row>
    <row r="2" spans="1:10" ht="14.25" thickBot="1">
      <c r="G2" s="118"/>
      <c r="H2" s="118"/>
      <c r="I2" s="118" t="s">
        <v>45</v>
      </c>
      <c r="J2" s="357"/>
    </row>
    <row r="3" spans="1:10" ht="18" customHeight="1" thickBot="1">
      <c r="A3" s="355" t="s">
        <v>53</v>
      </c>
      <c r="B3" s="119" t="s">
        <v>40</v>
      </c>
      <c r="C3" s="120"/>
      <c r="D3" s="264"/>
      <c r="E3" s="264"/>
      <c r="F3" s="119" t="s">
        <v>41</v>
      </c>
      <c r="G3" s="121"/>
      <c r="H3" s="271"/>
      <c r="I3" s="272"/>
      <c r="J3" s="357"/>
    </row>
    <row r="4" spans="1:10" s="122" customFormat="1" ht="35.25" customHeight="1" thickBot="1">
      <c r="A4" s="356"/>
      <c r="B4" s="73" t="s">
        <v>46</v>
      </c>
      <c r="C4" s="74" t="str">
        <f>+CONCATENATE('1.1.sz.mell.'!C3," eredeti előirányzat")</f>
        <v>2016. évi eredeti előirányzat</v>
      </c>
      <c r="D4" s="265" t="str">
        <f>+CONCATENATE('1.1.sz.mell.'!C3," 2. sz. módosítás (±)")</f>
        <v>2016. évi 2. sz. módosítás (±)</v>
      </c>
      <c r="E4" s="265" t="str">
        <f>+CONCATENATE(LEFT('1.1.sz.mell.'!C3,4),". …….. Módisítás után" )</f>
        <v>2016. …….. Módisítás után</v>
      </c>
      <c r="F4" s="73" t="s">
        <v>46</v>
      </c>
      <c r="G4" s="74" t="str">
        <f>+C4</f>
        <v>2016. évi eredeti előirányzat</v>
      </c>
      <c r="H4" s="74" t="str">
        <f>+D4</f>
        <v>2016. évi 2. sz. módosítás (±)</v>
      </c>
      <c r="I4" s="274" t="str">
        <f>+E4</f>
        <v>2016. …….. Módisítás után</v>
      </c>
      <c r="J4" s="357"/>
    </row>
    <row r="5" spans="1:10" s="126" customFormat="1" ht="12" customHeight="1" thickBot="1">
      <c r="A5" s="123" t="s">
        <v>386</v>
      </c>
      <c r="B5" s="124" t="s">
        <v>387</v>
      </c>
      <c r="C5" s="125" t="s">
        <v>388</v>
      </c>
      <c r="D5" s="266" t="s">
        <v>390</v>
      </c>
      <c r="E5" s="266" t="s">
        <v>493</v>
      </c>
      <c r="F5" s="124" t="s">
        <v>424</v>
      </c>
      <c r="G5" s="125" t="s">
        <v>392</v>
      </c>
      <c r="H5" s="125" t="s">
        <v>393</v>
      </c>
      <c r="I5" s="342" t="s">
        <v>494</v>
      </c>
      <c r="J5" s="357"/>
    </row>
    <row r="6" spans="1:10" ht="12.95" customHeight="1">
      <c r="A6" s="127" t="s">
        <v>7</v>
      </c>
      <c r="B6" s="128" t="s">
        <v>276</v>
      </c>
      <c r="C6" s="110">
        <v>167817</v>
      </c>
      <c r="D6" s="110">
        <v>30733</v>
      </c>
      <c r="E6" s="315">
        <f>C6+D6</f>
        <v>198550</v>
      </c>
      <c r="F6" s="128" t="s">
        <v>47</v>
      </c>
      <c r="G6" s="110">
        <v>256746</v>
      </c>
      <c r="H6" s="110">
        <v>10309</v>
      </c>
      <c r="I6" s="319">
        <f>G6+H6</f>
        <v>267055</v>
      </c>
      <c r="J6" s="357"/>
    </row>
    <row r="7" spans="1:10" ht="12.95" customHeight="1">
      <c r="A7" s="129" t="s">
        <v>8</v>
      </c>
      <c r="B7" s="130" t="s">
        <v>277</v>
      </c>
      <c r="C7" s="111">
        <v>3200</v>
      </c>
      <c r="D7" s="111"/>
      <c r="E7" s="315">
        <f t="shared" ref="E7:E16" si="0">C7+D7</f>
        <v>3200</v>
      </c>
      <c r="F7" s="130" t="s">
        <v>110</v>
      </c>
      <c r="G7" s="111">
        <v>63054</v>
      </c>
      <c r="H7" s="111">
        <v>2783</v>
      </c>
      <c r="I7" s="319">
        <f t="shared" ref="I7:I17" si="1">G7+H7</f>
        <v>65837</v>
      </c>
      <c r="J7" s="357"/>
    </row>
    <row r="8" spans="1:10" ht="12.95" customHeight="1">
      <c r="A8" s="129" t="s">
        <v>9</v>
      </c>
      <c r="B8" s="130" t="s">
        <v>298</v>
      </c>
      <c r="C8" s="111"/>
      <c r="D8" s="111"/>
      <c r="E8" s="315">
        <f t="shared" si="0"/>
        <v>0</v>
      </c>
      <c r="F8" s="130" t="s">
        <v>136</v>
      </c>
      <c r="G8" s="111">
        <v>231586</v>
      </c>
      <c r="H8" s="111">
        <v>5054</v>
      </c>
      <c r="I8" s="319">
        <f t="shared" si="1"/>
        <v>236640</v>
      </c>
      <c r="J8" s="357"/>
    </row>
    <row r="9" spans="1:10" ht="12.95" customHeight="1">
      <c r="A9" s="129" t="s">
        <v>10</v>
      </c>
      <c r="B9" s="130" t="s">
        <v>101</v>
      </c>
      <c r="C9" s="111">
        <v>305000</v>
      </c>
      <c r="D9" s="111"/>
      <c r="E9" s="315">
        <f t="shared" si="0"/>
        <v>305000</v>
      </c>
      <c r="F9" s="130" t="s">
        <v>111</v>
      </c>
      <c r="G9" s="111">
        <v>21450</v>
      </c>
      <c r="H9" s="111"/>
      <c r="I9" s="319">
        <f t="shared" si="1"/>
        <v>21450</v>
      </c>
      <c r="J9" s="357"/>
    </row>
    <row r="10" spans="1:10" ht="12.95" customHeight="1">
      <c r="A10" s="129" t="s">
        <v>11</v>
      </c>
      <c r="B10" s="131" t="s">
        <v>322</v>
      </c>
      <c r="C10" s="111">
        <v>16250</v>
      </c>
      <c r="D10" s="111">
        <v>2500</v>
      </c>
      <c r="E10" s="315">
        <f t="shared" si="0"/>
        <v>18750</v>
      </c>
      <c r="F10" s="130" t="s">
        <v>112</v>
      </c>
      <c r="G10" s="111">
        <v>20540</v>
      </c>
      <c r="H10" s="111">
        <v>18952</v>
      </c>
      <c r="I10" s="319">
        <f t="shared" si="1"/>
        <v>39492</v>
      </c>
      <c r="J10" s="357"/>
    </row>
    <row r="11" spans="1:10" ht="12.95" customHeight="1">
      <c r="A11" s="129" t="s">
        <v>12</v>
      </c>
      <c r="B11" s="130" t="s">
        <v>278</v>
      </c>
      <c r="C11" s="112"/>
      <c r="D11" s="112"/>
      <c r="E11" s="315">
        <f t="shared" si="0"/>
        <v>0</v>
      </c>
      <c r="F11" s="130" t="s">
        <v>37</v>
      </c>
      <c r="G11" s="111">
        <v>38829</v>
      </c>
      <c r="H11" s="111">
        <v>18898</v>
      </c>
      <c r="I11" s="319">
        <f t="shared" si="1"/>
        <v>57727</v>
      </c>
      <c r="J11" s="357"/>
    </row>
    <row r="12" spans="1:10" ht="12.95" customHeight="1">
      <c r="A12" s="129" t="s">
        <v>13</v>
      </c>
      <c r="B12" s="130" t="s">
        <v>380</v>
      </c>
      <c r="C12" s="111"/>
      <c r="D12" s="111"/>
      <c r="E12" s="315">
        <f t="shared" si="0"/>
        <v>0</v>
      </c>
      <c r="F12" s="343"/>
      <c r="G12" s="111"/>
      <c r="H12" s="111"/>
      <c r="I12" s="319">
        <f t="shared" si="1"/>
        <v>0</v>
      </c>
      <c r="J12" s="357"/>
    </row>
    <row r="13" spans="1:10" ht="12.95" customHeight="1">
      <c r="A13" s="129" t="s">
        <v>14</v>
      </c>
      <c r="B13" s="30"/>
      <c r="C13" s="111"/>
      <c r="D13" s="111"/>
      <c r="E13" s="315">
        <f t="shared" si="0"/>
        <v>0</v>
      </c>
      <c r="F13" s="30"/>
      <c r="G13" s="111"/>
      <c r="H13" s="111"/>
      <c r="I13" s="319">
        <f t="shared" si="1"/>
        <v>0</v>
      </c>
      <c r="J13" s="357"/>
    </row>
    <row r="14" spans="1:10" ht="12.95" customHeight="1">
      <c r="A14" s="129" t="s">
        <v>15</v>
      </c>
      <c r="B14" s="194"/>
      <c r="C14" s="112"/>
      <c r="D14" s="112"/>
      <c r="E14" s="315">
        <f t="shared" si="0"/>
        <v>0</v>
      </c>
      <c r="F14" s="30"/>
      <c r="G14" s="111"/>
      <c r="H14" s="111"/>
      <c r="I14" s="319">
        <f t="shared" si="1"/>
        <v>0</v>
      </c>
      <c r="J14" s="357"/>
    </row>
    <row r="15" spans="1:10" ht="12.95" customHeight="1">
      <c r="A15" s="129" t="s">
        <v>16</v>
      </c>
      <c r="B15" s="30"/>
      <c r="C15" s="111"/>
      <c r="D15" s="111"/>
      <c r="E15" s="315">
        <f t="shared" si="0"/>
        <v>0</v>
      </c>
      <c r="F15" s="30"/>
      <c r="G15" s="111"/>
      <c r="H15" s="111"/>
      <c r="I15" s="319">
        <f t="shared" si="1"/>
        <v>0</v>
      </c>
      <c r="J15" s="357"/>
    </row>
    <row r="16" spans="1:10" ht="12.95" customHeight="1">
      <c r="A16" s="129" t="s">
        <v>17</v>
      </c>
      <c r="B16" s="30"/>
      <c r="C16" s="111"/>
      <c r="D16" s="111"/>
      <c r="E16" s="315">
        <f t="shared" si="0"/>
        <v>0</v>
      </c>
      <c r="F16" s="30"/>
      <c r="G16" s="111"/>
      <c r="H16" s="111"/>
      <c r="I16" s="319">
        <f t="shared" si="1"/>
        <v>0</v>
      </c>
      <c r="J16" s="357"/>
    </row>
    <row r="17" spans="1:10" ht="12.95" customHeight="1" thickBot="1">
      <c r="A17" s="129" t="s">
        <v>18</v>
      </c>
      <c r="B17" s="38"/>
      <c r="C17" s="113"/>
      <c r="D17" s="113"/>
      <c r="E17" s="316"/>
      <c r="F17" s="30"/>
      <c r="G17" s="113"/>
      <c r="H17" s="113"/>
      <c r="I17" s="319">
        <f t="shared" si="1"/>
        <v>0</v>
      </c>
      <c r="J17" s="357"/>
    </row>
    <row r="18" spans="1:10" ht="21.75" thickBot="1">
      <c r="A18" s="132" t="s">
        <v>19</v>
      </c>
      <c r="B18" s="62" t="s">
        <v>381</v>
      </c>
      <c r="C18" s="114">
        <f>SUM(C6:C17)</f>
        <v>492267</v>
      </c>
      <c r="D18" s="114">
        <f>SUM(D6:D17)</f>
        <v>33233</v>
      </c>
      <c r="E18" s="114">
        <f>SUM(E6:E17)</f>
        <v>525500</v>
      </c>
      <c r="F18" s="62" t="s">
        <v>284</v>
      </c>
      <c r="G18" s="114">
        <f>SUM(G6:G17)</f>
        <v>632205</v>
      </c>
      <c r="H18" s="114">
        <f>SUM(H6:H17)</f>
        <v>55996</v>
      </c>
      <c r="I18" s="149">
        <f>SUM(I6:I17)</f>
        <v>688201</v>
      </c>
      <c r="J18" s="357"/>
    </row>
    <row r="19" spans="1:10" ht="12.95" customHeight="1">
      <c r="A19" s="133" t="s">
        <v>20</v>
      </c>
      <c r="B19" s="134" t="s">
        <v>281</v>
      </c>
      <c r="C19" s="239">
        <f>+C20+C21+C22+C23</f>
        <v>139938</v>
      </c>
      <c r="D19" s="239">
        <f>+D20+D21+D22+D23</f>
        <v>12330</v>
      </c>
      <c r="E19" s="239">
        <f>+E20+E21+E22+E23</f>
        <v>152268</v>
      </c>
      <c r="F19" s="135" t="s">
        <v>118</v>
      </c>
      <c r="G19" s="115"/>
      <c r="H19" s="115"/>
      <c r="I19" s="320">
        <f>G19+H19</f>
        <v>0</v>
      </c>
      <c r="J19" s="357"/>
    </row>
    <row r="20" spans="1:10" ht="12.95" customHeight="1">
      <c r="A20" s="136" t="s">
        <v>21</v>
      </c>
      <c r="B20" s="135" t="s">
        <v>128</v>
      </c>
      <c r="C20" s="51">
        <v>139938</v>
      </c>
      <c r="D20" s="51">
        <v>12330</v>
      </c>
      <c r="E20" s="317">
        <f>C20+D20</f>
        <v>152268</v>
      </c>
      <c r="F20" s="135" t="s">
        <v>283</v>
      </c>
      <c r="G20" s="51"/>
      <c r="H20" s="51"/>
      <c r="I20" s="321">
        <f t="shared" ref="I20:I28" si="2">G20+H20</f>
        <v>0</v>
      </c>
      <c r="J20" s="357"/>
    </row>
    <row r="21" spans="1:10" ht="12.95" customHeight="1">
      <c r="A21" s="136" t="s">
        <v>22</v>
      </c>
      <c r="B21" s="135" t="s">
        <v>129</v>
      </c>
      <c r="C21" s="51"/>
      <c r="D21" s="51"/>
      <c r="E21" s="317">
        <f>C21+D21</f>
        <v>0</v>
      </c>
      <c r="F21" s="135" t="s">
        <v>92</v>
      </c>
      <c r="G21" s="51"/>
      <c r="H21" s="51"/>
      <c r="I21" s="321">
        <f t="shared" si="2"/>
        <v>0</v>
      </c>
      <c r="J21" s="357"/>
    </row>
    <row r="22" spans="1:10" ht="12.95" customHeight="1">
      <c r="A22" s="136" t="s">
        <v>23</v>
      </c>
      <c r="B22" s="135" t="s">
        <v>134</v>
      </c>
      <c r="C22" s="51"/>
      <c r="D22" s="51"/>
      <c r="E22" s="317">
        <f>C22+D22</f>
        <v>0</v>
      </c>
      <c r="F22" s="135" t="s">
        <v>93</v>
      </c>
      <c r="G22" s="51"/>
      <c r="H22" s="51"/>
      <c r="I22" s="321">
        <f t="shared" si="2"/>
        <v>0</v>
      </c>
      <c r="J22" s="357"/>
    </row>
    <row r="23" spans="1:10" ht="12.95" customHeight="1">
      <c r="A23" s="136" t="s">
        <v>24</v>
      </c>
      <c r="B23" s="135" t="s">
        <v>135</v>
      </c>
      <c r="C23" s="51"/>
      <c r="D23" s="51"/>
      <c r="E23" s="317">
        <f>C23+D23</f>
        <v>0</v>
      </c>
      <c r="F23" s="134" t="s">
        <v>137</v>
      </c>
      <c r="G23" s="51"/>
      <c r="H23" s="51"/>
      <c r="I23" s="321">
        <f t="shared" si="2"/>
        <v>0</v>
      </c>
      <c r="J23" s="357"/>
    </row>
    <row r="24" spans="1:10" ht="12.95" customHeight="1">
      <c r="A24" s="136" t="s">
        <v>25</v>
      </c>
      <c r="B24" s="135" t="s">
        <v>282</v>
      </c>
      <c r="C24" s="137">
        <f>+C25+C26</f>
        <v>0</v>
      </c>
      <c r="D24" s="137">
        <f>+D25+D26</f>
        <v>0</v>
      </c>
      <c r="E24" s="137">
        <f>+E25+E26</f>
        <v>0</v>
      </c>
      <c r="F24" s="135" t="s">
        <v>119</v>
      </c>
      <c r="G24" s="51"/>
      <c r="H24" s="51"/>
      <c r="I24" s="321">
        <f t="shared" si="2"/>
        <v>0</v>
      </c>
      <c r="J24" s="357"/>
    </row>
    <row r="25" spans="1:10" ht="12.95" customHeight="1">
      <c r="A25" s="133" t="s">
        <v>26</v>
      </c>
      <c r="B25" s="134" t="s">
        <v>279</v>
      </c>
      <c r="C25" s="115"/>
      <c r="D25" s="115"/>
      <c r="E25" s="318">
        <f>C25+D25</f>
        <v>0</v>
      </c>
      <c r="F25" s="128" t="s">
        <v>363</v>
      </c>
      <c r="G25" s="115"/>
      <c r="H25" s="115"/>
      <c r="I25" s="320">
        <f t="shared" si="2"/>
        <v>0</v>
      </c>
      <c r="J25" s="357"/>
    </row>
    <row r="26" spans="1:10" ht="12.95" customHeight="1">
      <c r="A26" s="136" t="s">
        <v>27</v>
      </c>
      <c r="B26" s="135" t="s">
        <v>280</v>
      </c>
      <c r="C26" s="51"/>
      <c r="D26" s="51"/>
      <c r="E26" s="317">
        <f>C26+D26</f>
        <v>0</v>
      </c>
      <c r="F26" s="130" t="s">
        <v>369</v>
      </c>
      <c r="G26" s="51"/>
      <c r="H26" s="51"/>
      <c r="I26" s="321">
        <f t="shared" si="2"/>
        <v>0</v>
      </c>
      <c r="J26" s="357"/>
    </row>
    <row r="27" spans="1:10" ht="12.95" customHeight="1">
      <c r="A27" s="129" t="s">
        <v>28</v>
      </c>
      <c r="B27" s="135" t="s">
        <v>479</v>
      </c>
      <c r="C27" s="51"/>
      <c r="D27" s="51"/>
      <c r="E27" s="317">
        <f>C27+D27</f>
        <v>0</v>
      </c>
      <c r="F27" s="130" t="s">
        <v>370</v>
      </c>
      <c r="G27" s="51"/>
      <c r="H27" s="51"/>
      <c r="I27" s="321">
        <f t="shared" si="2"/>
        <v>0</v>
      </c>
      <c r="J27" s="357"/>
    </row>
    <row r="28" spans="1:10" ht="12.95" customHeight="1" thickBot="1">
      <c r="A28" s="164" t="s">
        <v>29</v>
      </c>
      <c r="B28" s="134" t="s">
        <v>237</v>
      </c>
      <c r="C28" s="115"/>
      <c r="D28" s="115"/>
      <c r="E28" s="318">
        <f>C28+D28</f>
        <v>0</v>
      </c>
      <c r="F28" s="30" t="s">
        <v>274</v>
      </c>
      <c r="G28" s="115"/>
      <c r="H28" s="115">
        <v>2667</v>
      </c>
      <c r="I28" s="320">
        <f t="shared" si="2"/>
        <v>2667</v>
      </c>
      <c r="J28" s="357"/>
    </row>
    <row r="29" spans="1:10" ht="24" customHeight="1" thickBot="1">
      <c r="A29" s="132" t="s">
        <v>30</v>
      </c>
      <c r="B29" s="62" t="s">
        <v>382</v>
      </c>
      <c r="C29" s="114">
        <f>+C19+C24+C27+C28</f>
        <v>139938</v>
      </c>
      <c r="D29" s="114">
        <f>+D19+D24+D27+D28</f>
        <v>12330</v>
      </c>
      <c r="E29" s="269">
        <f>+E19+E24+E27+E28</f>
        <v>152268</v>
      </c>
      <c r="F29" s="62" t="s">
        <v>384</v>
      </c>
      <c r="G29" s="114">
        <f>SUM(G19:G28)</f>
        <v>0</v>
      </c>
      <c r="H29" s="114">
        <f>SUM(H19:H28)</f>
        <v>2667</v>
      </c>
      <c r="I29" s="149">
        <f>SUM(I19:I28)</f>
        <v>2667</v>
      </c>
      <c r="J29" s="357"/>
    </row>
    <row r="30" spans="1:10" ht="13.5" thickBot="1">
      <c r="A30" s="132" t="s">
        <v>31</v>
      </c>
      <c r="B30" s="138" t="s">
        <v>383</v>
      </c>
      <c r="C30" s="273">
        <f>+C18+C29</f>
        <v>632205</v>
      </c>
      <c r="D30" s="273">
        <f>+D18+D29</f>
        <v>45563</v>
      </c>
      <c r="E30" s="139">
        <f>+E18+E29</f>
        <v>677768</v>
      </c>
      <c r="F30" s="138" t="s">
        <v>385</v>
      </c>
      <c r="G30" s="273">
        <f>+G18+G29</f>
        <v>632205</v>
      </c>
      <c r="H30" s="273">
        <f>+H18+H29</f>
        <v>58663</v>
      </c>
      <c r="I30" s="139">
        <f>+I18+I29</f>
        <v>690868</v>
      </c>
      <c r="J30" s="357"/>
    </row>
    <row r="31" spans="1:10" ht="13.5" thickBot="1">
      <c r="A31" s="132" t="s">
        <v>32</v>
      </c>
      <c r="B31" s="138" t="s">
        <v>96</v>
      </c>
      <c r="C31" s="273">
        <f>IF(C18-G18&lt;0,G18-C18,"-")</f>
        <v>139938</v>
      </c>
      <c r="D31" s="273">
        <f>IF(D18-H18&lt;0,H18-D18,"-")</f>
        <v>22763</v>
      </c>
      <c r="E31" s="139">
        <f>IF(E18-I18&lt;0,I18-E18,"-")</f>
        <v>162701</v>
      </c>
      <c r="F31" s="138" t="s">
        <v>97</v>
      </c>
      <c r="G31" s="273" t="str">
        <f>IF(C18-G18&gt;0,C18-G18,"-")</f>
        <v>-</v>
      </c>
      <c r="H31" s="273" t="str">
        <f>IF(D18-H18&gt;0,D18-H18,"-")</f>
        <v>-</v>
      </c>
      <c r="I31" s="139" t="str">
        <f>IF(E18-I18&gt;0,E18-I18,"-")</f>
        <v>-</v>
      </c>
      <c r="J31" s="357"/>
    </row>
    <row r="32" spans="1:10" ht="13.5" thickBot="1">
      <c r="A32" s="132" t="s">
        <v>33</v>
      </c>
      <c r="B32" s="138" t="s">
        <v>138</v>
      </c>
      <c r="C32" s="273" t="str">
        <f>IF(C18+C29-G30&lt;0,G30-(C18+C29),"-")</f>
        <v>-</v>
      </c>
      <c r="D32" s="273">
        <f>IF(D18+D29-H30&lt;0,H30-(D18+D29),"-")</f>
        <v>13100</v>
      </c>
      <c r="E32" s="139">
        <f>IF(E18+E29-I30&lt;0,I30-(E18+E29),"-")</f>
        <v>13100</v>
      </c>
      <c r="F32" s="138" t="s">
        <v>139</v>
      </c>
      <c r="G32" s="273" t="str">
        <f>IF(C18+C29-G30&gt;0,C18+C29-G30,"-")</f>
        <v>-</v>
      </c>
      <c r="H32" s="273" t="str">
        <f>IF(D18+D29-H30&gt;0,D18+D29-H30,"-")</f>
        <v>-</v>
      </c>
      <c r="I32" s="139" t="str">
        <f>IF(E18+E29-I30&gt;0,E18+E29-I30,"-")</f>
        <v>-</v>
      </c>
      <c r="J32" s="357"/>
    </row>
    <row r="33" spans="2:6" ht="18.75">
      <c r="B33" s="358"/>
      <c r="C33" s="358"/>
      <c r="D33" s="358"/>
      <c r="E33" s="358"/>
      <c r="F33" s="358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&amp;CSajóbábony Város Önkormányzat&amp;R&amp;"Times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zoomScaleSheetLayoutView="115" workbookViewId="0">
      <selection activeCell="K1" sqref="K1"/>
    </sheetView>
  </sheetViews>
  <sheetFormatPr defaultRowHeight="12.75"/>
  <cols>
    <col min="1" max="1" width="6.83203125" style="36" customWidth="1"/>
    <col min="2" max="2" width="49.83203125" style="72" customWidth="1"/>
    <col min="3" max="5" width="15.5" style="36" customWidth="1"/>
    <col min="6" max="6" width="49.83203125" style="36" customWidth="1"/>
    <col min="7" max="9" width="15.5" style="36" customWidth="1"/>
    <col min="10" max="10" width="4.83203125" style="36" customWidth="1"/>
    <col min="11" max="16384" width="9.33203125" style="36"/>
  </cols>
  <sheetData>
    <row r="1" spans="1:10" ht="31.5">
      <c r="B1" s="116" t="s">
        <v>95</v>
      </c>
      <c r="C1" s="117"/>
      <c r="D1" s="117"/>
      <c r="E1" s="117"/>
      <c r="F1" s="117"/>
      <c r="G1" s="117"/>
      <c r="H1" s="117"/>
      <c r="I1" s="117"/>
      <c r="J1" s="357" t="s">
        <v>425</v>
      </c>
    </row>
    <row r="2" spans="1:10" ht="14.25" thickBot="1">
      <c r="G2" s="118" t="s">
        <v>45</v>
      </c>
      <c r="H2" s="118"/>
      <c r="I2" s="118"/>
      <c r="J2" s="357"/>
    </row>
    <row r="3" spans="1:10" ht="13.5" customHeight="1" thickBot="1">
      <c r="A3" s="355" t="s">
        <v>53</v>
      </c>
      <c r="B3" s="119" t="s">
        <v>40</v>
      </c>
      <c r="C3" s="120"/>
      <c r="D3" s="264"/>
      <c r="E3" s="264"/>
      <c r="F3" s="119" t="s">
        <v>41</v>
      </c>
      <c r="G3" s="121"/>
      <c r="H3" s="271"/>
      <c r="I3" s="272"/>
      <c r="J3" s="357"/>
    </row>
    <row r="4" spans="1:10" s="122" customFormat="1" ht="24.75" thickBot="1">
      <c r="A4" s="356"/>
      <c r="B4" s="73" t="s">
        <v>46</v>
      </c>
      <c r="C4" s="74" t="str">
        <f>+CONCATENATE('1.1.sz.mell.'!C3," eredeti előirányzat")</f>
        <v>2016. évi eredeti előirányzat</v>
      </c>
      <c r="D4" s="265" t="str">
        <f>+CONCATENATE('1.1.sz.mell.'!C3," 2. sz. módosítás (±)")</f>
        <v>2016. évi 2. sz. módosítás (±)</v>
      </c>
      <c r="E4" s="265" t="str">
        <f>+CONCATENATE(LEFT('1.1.sz.mell.'!C3,4),". …….. Módisítás után" )</f>
        <v>2016. …….. Módisítás után</v>
      </c>
      <c r="F4" s="73" t="s">
        <v>46</v>
      </c>
      <c r="G4" s="74" t="str">
        <f>+C4</f>
        <v>2016. évi eredeti előirányzat</v>
      </c>
      <c r="H4" s="74" t="str">
        <f>+D4</f>
        <v>2016. évi 2. sz. módosítás (±)</v>
      </c>
      <c r="I4" s="274" t="str">
        <f>+E4</f>
        <v>2016. …….. Módisítás után</v>
      </c>
      <c r="J4" s="357"/>
    </row>
    <row r="5" spans="1:10" s="122" customFormat="1" ht="13.5" thickBot="1">
      <c r="A5" s="123" t="s">
        <v>386</v>
      </c>
      <c r="B5" s="124" t="s">
        <v>387</v>
      </c>
      <c r="C5" s="125" t="s">
        <v>388</v>
      </c>
      <c r="D5" s="266" t="s">
        <v>390</v>
      </c>
      <c r="E5" s="266" t="s">
        <v>493</v>
      </c>
      <c r="F5" s="124" t="s">
        <v>424</v>
      </c>
      <c r="G5" s="125" t="s">
        <v>392</v>
      </c>
      <c r="H5" s="125" t="s">
        <v>393</v>
      </c>
      <c r="I5" s="342" t="s">
        <v>494</v>
      </c>
      <c r="J5" s="357"/>
    </row>
    <row r="6" spans="1:10" ht="12.95" customHeight="1">
      <c r="A6" s="127" t="s">
        <v>7</v>
      </c>
      <c r="B6" s="128" t="s">
        <v>285</v>
      </c>
      <c r="C6" s="110"/>
      <c r="D6" s="110"/>
      <c r="E6" s="315">
        <f>C6+D6</f>
        <v>0</v>
      </c>
      <c r="F6" s="128" t="s">
        <v>130</v>
      </c>
      <c r="G6" s="110">
        <v>48968</v>
      </c>
      <c r="H6" s="277">
        <v>5594</v>
      </c>
      <c r="I6" s="322">
        <f>G6+H6</f>
        <v>54562</v>
      </c>
      <c r="J6" s="357"/>
    </row>
    <row r="7" spans="1:10">
      <c r="A7" s="129" t="s">
        <v>8</v>
      </c>
      <c r="B7" s="130" t="s">
        <v>286</v>
      </c>
      <c r="C7" s="111"/>
      <c r="D7" s="111"/>
      <c r="E7" s="315">
        <f t="shared" ref="E7:E16" si="0">C7+D7</f>
        <v>0</v>
      </c>
      <c r="F7" s="130" t="s">
        <v>291</v>
      </c>
      <c r="G7" s="111"/>
      <c r="H7" s="111"/>
      <c r="I7" s="323">
        <f t="shared" ref="I7:I29" si="1">G7+H7</f>
        <v>0</v>
      </c>
      <c r="J7" s="357"/>
    </row>
    <row r="8" spans="1:10" ht="12.95" customHeight="1">
      <c r="A8" s="129" t="s">
        <v>9</v>
      </c>
      <c r="B8" s="130" t="s">
        <v>3</v>
      </c>
      <c r="C8" s="111"/>
      <c r="D8" s="111">
        <v>14500</v>
      </c>
      <c r="E8" s="315">
        <f t="shared" si="0"/>
        <v>14500</v>
      </c>
      <c r="F8" s="130" t="s">
        <v>114</v>
      </c>
      <c r="G8" s="111">
        <v>9000</v>
      </c>
      <c r="H8" s="111">
        <v>114</v>
      </c>
      <c r="I8" s="323">
        <f t="shared" si="1"/>
        <v>9114</v>
      </c>
      <c r="J8" s="357"/>
    </row>
    <row r="9" spans="1:10" ht="12.95" customHeight="1">
      <c r="A9" s="129" t="s">
        <v>10</v>
      </c>
      <c r="B9" s="130" t="s">
        <v>287</v>
      </c>
      <c r="C9" s="111">
        <v>17500</v>
      </c>
      <c r="D9" s="111"/>
      <c r="E9" s="315">
        <f t="shared" si="0"/>
        <v>17500</v>
      </c>
      <c r="F9" s="130" t="s">
        <v>292</v>
      </c>
      <c r="G9" s="111"/>
      <c r="H9" s="111"/>
      <c r="I9" s="323">
        <f t="shared" si="1"/>
        <v>0</v>
      </c>
      <c r="J9" s="357"/>
    </row>
    <row r="10" spans="1:10" ht="12.75" customHeight="1">
      <c r="A10" s="129" t="s">
        <v>11</v>
      </c>
      <c r="B10" s="130" t="s">
        <v>288</v>
      </c>
      <c r="C10" s="111"/>
      <c r="D10" s="111"/>
      <c r="E10" s="315">
        <f t="shared" si="0"/>
        <v>0</v>
      </c>
      <c r="F10" s="130" t="s">
        <v>133</v>
      </c>
      <c r="G10" s="111">
        <v>6000</v>
      </c>
      <c r="H10" s="111"/>
      <c r="I10" s="323">
        <f t="shared" si="1"/>
        <v>6000</v>
      </c>
      <c r="J10" s="357"/>
    </row>
    <row r="11" spans="1:10" ht="12.95" customHeight="1">
      <c r="A11" s="129" t="s">
        <v>12</v>
      </c>
      <c r="B11" s="130" t="s">
        <v>289</v>
      </c>
      <c r="C11" s="112"/>
      <c r="D11" s="112"/>
      <c r="E11" s="315">
        <f t="shared" si="0"/>
        <v>0</v>
      </c>
      <c r="F11" s="197"/>
      <c r="G11" s="111"/>
      <c r="H11" s="111"/>
      <c r="I11" s="323">
        <f t="shared" si="1"/>
        <v>0</v>
      </c>
      <c r="J11" s="357"/>
    </row>
    <row r="12" spans="1:10" ht="12.95" customHeight="1">
      <c r="A12" s="129" t="s">
        <v>13</v>
      </c>
      <c r="B12" s="30"/>
      <c r="C12" s="111"/>
      <c r="D12" s="111"/>
      <c r="E12" s="315">
        <f t="shared" si="0"/>
        <v>0</v>
      </c>
      <c r="F12" s="197"/>
      <c r="G12" s="111"/>
      <c r="H12" s="111"/>
      <c r="I12" s="323">
        <f t="shared" si="1"/>
        <v>0</v>
      </c>
      <c r="J12" s="357"/>
    </row>
    <row r="13" spans="1:10" ht="12.95" customHeight="1">
      <c r="A13" s="129" t="s">
        <v>14</v>
      </c>
      <c r="B13" s="30"/>
      <c r="C13" s="111"/>
      <c r="D13" s="111"/>
      <c r="E13" s="315">
        <f t="shared" si="0"/>
        <v>0</v>
      </c>
      <c r="F13" s="198"/>
      <c r="G13" s="111"/>
      <c r="H13" s="111"/>
      <c r="I13" s="323">
        <f t="shared" si="1"/>
        <v>0</v>
      </c>
      <c r="J13" s="357"/>
    </row>
    <row r="14" spans="1:10" ht="12.95" customHeight="1">
      <c r="A14" s="129" t="s">
        <v>15</v>
      </c>
      <c r="B14" s="195"/>
      <c r="C14" s="112"/>
      <c r="D14" s="112"/>
      <c r="E14" s="315">
        <f t="shared" si="0"/>
        <v>0</v>
      </c>
      <c r="F14" s="197"/>
      <c r="G14" s="111"/>
      <c r="H14" s="111"/>
      <c r="I14" s="323">
        <f t="shared" si="1"/>
        <v>0</v>
      </c>
      <c r="J14" s="357"/>
    </row>
    <row r="15" spans="1:10">
      <c r="A15" s="129" t="s">
        <v>16</v>
      </c>
      <c r="B15" s="30"/>
      <c r="C15" s="112"/>
      <c r="D15" s="112"/>
      <c r="E15" s="315">
        <f t="shared" si="0"/>
        <v>0</v>
      </c>
      <c r="F15" s="197"/>
      <c r="G15" s="111"/>
      <c r="H15" s="111"/>
      <c r="I15" s="323">
        <f t="shared" si="1"/>
        <v>0</v>
      </c>
      <c r="J15" s="357"/>
    </row>
    <row r="16" spans="1:10" ht="12.95" customHeight="1" thickBot="1">
      <c r="A16" s="164" t="s">
        <v>17</v>
      </c>
      <c r="B16" s="196"/>
      <c r="C16" s="166"/>
      <c r="D16" s="166"/>
      <c r="E16" s="315">
        <f t="shared" si="0"/>
        <v>0</v>
      </c>
      <c r="F16" s="165" t="s">
        <v>37</v>
      </c>
      <c r="G16" s="275"/>
      <c r="H16" s="275"/>
      <c r="I16" s="324">
        <f t="shared" si="1"/>
        <v>0</v>
      </c>
      <c r="J16" s="357"/>
    </row>
    <row r="17" spans="1:10" ht="15.95" customHeight="1" thickBot="1">
      <c r="A17" s="132" t="s">
        <v>18</v>
      </c>
      <c r="B17" s="62" t="s">
        <v>299</v>
      </c>
      <c r="C17" s="114">
        <f>+C6+C8+C9+C11+C12+C13+C14+C15+C16</f>
        <v>17500</v>
      </c>
      <c r="D17" s="114">
        <f>+D6+D8+D9+D11+D12+D13+D14+D15+D16</f>
        <v>14500</v>
      </c>
      <c r="E17" s="114">
        <f>+E6+E8+E9+E11+E12+E13+E14+E15+E16</f>
        <v>32000</v>
      </c>
      <c r="F17" s="62" t="s">
        <v>300</v>
      </c>
      <c r="G17" s="114">
        <f>+G6+G8+G10+G11+G12+G13+G14+G15+G16</f>
        <v>63968</v>
      </c>
      <c r="H17" s="114">
        <f>+H6+H8+H10+H11+H12+H13+H14+H15+H16</f>
        <v>5708</v>
      </c>
      <c r="I17" s="149">
        <f>+I6+I8+I10+I11+I12+I13+I14+I15+I16</f>
        <v>69676</v>
      </c>
      <c r="J17" s="357"/>
    </row>
    <row r="18" spans="1:10" ht="12.95" customHeight="1">
      <c r="A18" s="127" t="s">
        <v>19</v>
      </c>
      <c r="B18" s="141" t="s">
        <v>151</v>
      </c>
      <c r="C18" s="148">
        <f>+C19+C20+C21+C22+C23</f>
        <v>46468</v>
      </c>
      <c r="D18" s="148">
        <f>+D19+D20+D21+D22+D23</f>
        <v>4308</v>
      </c>
      <c r="E18" s="148">
        <f>+E19+E20+E21+E22+E23</f>
        <v>50776</v>
      </c>
      <c r="F18" s="135" t="s">
        <v>118</v>
      </c>
      <c r="G18" s="276"/>
      <c r="H18" s="276"/>
      <c r="I18" s="325">
        <f t="shared" si="1"/>
        <v>0</v>
      </c>
      <c r="J18" s="357"/>
    </row>
    <row r="19" spans="1:10" ht="12.95" customHeight="1">
      <c r="A19" s="129" t="s">
        <v>20</v>
      </c>
      <c r="B19" s="142" t="s">
        <v>140</v>
      </c>
      <c r="C19" s="51">
        <v>46468</v>
      </c>
      <c r="D19" s="51">
        <v>4308</v>
      </c>
      <c r="E19" s="317">
        <f t="shared" ref="E19:E29" si="2">C19+D19</f>
        <v>50776</v>
      </c>
      <c r="F19" s="135" t="s">
        <v>121</v>
      </c>
      <c r="G19" s="51"/>
      <c r="H19" s="51"/>
      <c r="I19" s="321">
        <f t="shared" si="1"/>
        <v>0</v>
      </c>
      <c r="J19" s="357"/>
    </row>
    <row r="20" spans="1:10" ht="12.95" customHeight="1">
      <c r="A20" s="127" t="s">
        <v>21</v>
      </c>
      <c r="B20" s="142" t="s">
        <v>141</v>
      </c>
      <c r="C20" s="51"/>
      <c r="D20" s="51"/>
      <c r="E20" s="317">
        <f t="shared" si="2"/>
        <v>0</v>
      </c>
      <c r="F20" s="135" t="s">
        <v>92</v>
      </c>
      <c r="G20" s="51"/>
      <c r="H20" s="51"/>
      <c r="I20" s="321">
        <f t="shared" si="1"/>
        <v>0</v>
      </c>
      <c r="J20" s="357"/>
    </row>
    <row r="21" spans="1:10" ht="12.95" customHeight="1">
      <c r="A21" s="129" t="s">
        <v>22</v>
      </c>
      <c r="B21" s="142" t="s">
        <v>142</v>
      </c>
      <c r="C21" s="51"/>
      <c r="D21" s="51"/>
      <c r="E21" s="317">
        <f t="shared" si="2"/>
        <v>0</v>
      </c>
      <c r="F21" s="135" t="s">
        <v>93</v>
      </c>
      <c r="G21" s="51"/>
      <c r="H21" s="51"/>
      <c r="I21" s="321">
        <f t="shared" si="1"/>
        <v>0</v>
      </c>
      <c r="J21" s="357"/>
    </row>
    <row r="22" spans="1:10" ht="12.95" customHeight="1">
      <c r="A22" s="127" t="s">
        <v>23</v>
      </c>
      <c r="B22" s="142" t="s">
        <v>143</v>
      </c>
      <c r="C22" s="51"/>
      <c r="D22" s="51"/>
      <c r="E22" s="317">
        <f t="shared" si="2"/>
        <v>0</v>
      </c>
      <c r="F22" s="134" t="s">
        <v>137</v>
      </c>
      <c r="G22" s="51"/>
      <c r="H22" s="51"/>
      <c r="I22" s="321">
        <f t="shared" si="1"/>
        <v>0</v>
      </c>
      <c r="J22" s="357"/>
    </row>
    <row r="23" spans="1:10" ht="12.95" customHeight="1">
      <c r="A23" s="129" t="s">
        <v>24</v>
      </c>
      <c r="B23" s="143" t="s">
        <v>144</v>
      </c>
      <c r="C23" s="51"/>
      <c r="D23" s="51"/>
      <c r="E23" s="317">
        <f t="shared" si="2"/>
        <v>0</v>
      </c>
      <c r="F23" s="135" t="s">
        <v>122</v>
      </c>
      <c r="G23" s="51"/>
      <c r="H23" s="51"/>
      <c r="I23" s="321">
        <f t="shared" si="1"/>
        <v>0</v>
      </c>
      <c r="J23" s="357"/>
    </row>
    <row r="24" spans="1:10" ht="12.95" customHeight="1">
      <c r="A24" s="127" t="s">
        <v>25</v>
      </c>
      <c r="B24" s="144" t="s">
        <v>145</v>
      </c>
      <c r="C24" s="137">
        <f>+C25+C26+C27+C28+C29</f>
        <v>0</v>
      </c>
      <c r="D24" s="137">
        <f>+D25+D26+D27+D28+D29</f>
        <v>0</v>
      </c>
      <c r="E24" s="137">
        <f>+E25+E26+E27+E28+E29</f>
        <v>0</v>
      </c>
      <c r="F24" s="145" t="s">
        <v>120</v>
      </c>
      <c r="G24" s="51"/>
      <c r="H24" s="51"/>
      <c r="I24" s="321">
        <f t="shared" si="1"/>
        <v>0</v>
      </c>
      <c r="J24" s="357"/>
    </row>
    <row r="25" spans="1:10" ht="12.95" customHeight="1">
      <c r="A25" s="129" t="s">
        <v>26</v>
      </c>
      <c r="B25" s="143" t="s">
        <v>146</v>
      </c>
      <c r="C25" s="51"/>
      <c r="D25" s="51"/>
      <c r="E25" s="317">
        <f t="shared" si="2"/>
        <v>0</v>
      </c>
      <c r="F25" s="145" t="s">
        <v>293</v>
      </c>
      <c r="G25" s="51"/>
      <c r="H25" s="51"/>
      <c r="I25" s="321">
        <f t="shared" si="1"/>
        <v>0</v>
      </c>
      <c r="J25" s="357"/>
    </row>
    <row r="26" spans="1:10" ht="12.95" customHeight="1">
      <c r="A26" s="127" t="s">
        <v>27</v>
      </c>
      <c r="B26" s="143" t="s">
        <v>147</v>
      </c>
      <c r="C26" s="51"/>
      <c r="D26" s="51"/>
      <c r="E26" s="317">
        <f t="shared" si="2"/>
        <v>0</v>
      </c>
      <c r="F26" s="140"/>
      <c r="G26" s="51"/>
      <c r="H26" s="51"/>
      <c r="I26" s="321">
        <f t="shared" si="1"/>
        <v>0</v>
      </c>
      <c r="J26" s="357"/>
    </row>
    <row r="27" spans="1:10" ht="12.95" customHeight="1">
      <c r="A27" s="129" t="s">
        <v>28</v>
      </c>
      <c r="B27" s="142" t="s">
        <v>148</v>
      </c>
      <c r="C27" s="51"/>
      <c r="D27" s="51"/>
      <c r="E27" s="317">
        <f t="shared" si="2"/>
        <v>0</v>
      </c>
      <c r="F27" s="60"/>
      <c r="G27" s="51"/>
      <c r="H27" s="51"/>
      <c r="I27" s="321">
        <f t="shared" si="1"/>
        <v>0</v>
      </c>
      <c r="J27" s="357"/>
    </row>
    <row r="28" spans="1:10" ht="12.95" customHeight="1">
      <c r="A28" s="127" t="s">
        <v>29</v>
      </c>
      <c r="B28" s="146" t="s">
        <v>149</v>
      </c>
      <c r="C28" s="51"/>
      <c r="D28" s="51"/>
      <c r="E28" s="317">
        <f t="shared" si="2"/>
        <v>0</v>
      </c>
      <c r="F28" s="30"/>
      <c r="G28" s="51"/>
      <c r="H28" s="51"/>
      <c r="I28" s="321">
        <f t="shared" si="1"/>
        <v>0</v>
      </c>
      <c r="J28" s="357"/>
    </row>
    <row r="29" spans="1:10" ht="12.95" customHeight="1" thickBot="1">
      <c r="A29" s="129" t="s">
        <v>30</v>
      </c>
      <c r="B29" s="147" t="s">
        <v>150</v>
      </c>
      <c r="C29" s="51"/>
      <c r="D29" s="51"/>
      <c r="E29" s="317">
        <f t="shared" si="2"/>
        <v>0</v>
      </c>
      <c r="F29" s="60"/>
      <c r="G29" s="51"/>
      <c r="H29" s="51"/>
      <c r="I29" s="321">
        <f t="shared" si="1"/>
        <v>0</v>
      </c>
      <c r="J29" s="357"/>
    </row>
    <row r="30" spans="1:10" ht="21.75" customHeight="1" thickBot="1">
      <c r="A30" s="132" t="s">
        <v>31</v>
      </c>
      <c r="B30" s="62" t="s">
        <v>290</v>
      </c>
      <c r="C30" s="114">
        <f>+C18+C24</f>
        <v>46468</v>
      </c>
      <c r="D30" s="114">
        <f>+D18+D24</f>
        <v>4308</v>
      </c>
      <c r="E30" s="114">
        <f>+E18+E24</f>
        <v>50776</v>
      </c>
      <c r="F30" s="62" t="s">
        <v>294</v>
      </c>
      <c r="G30" s="114">
        <f>SUM(G18:G29)</f>
        <v>0</v>
      </c>
      <c r="H30" s="114">
        <f>SUM(H18:H29)</f>
        <v>0</v>
      </c>
      <c r="I30" s="149">
        <f>SUM(I18:I29)</f>
        <v>0</v>
      </c>
      <c r="J30" s="357"/>
    </row>
    <row r="31" spans="1:10" ht="13.5" thickBot="1">
      <c r="A31" s="132" t="s">
        <v>32</v>
      </c>
      <c r="B31" s="138" t="s">
        <v>295</v>
      </c>
      <c r="C31" s="273">
        <f>+C17+C30</f>
        <v>63968</v>
      </c>
      <c r="D31" s="273">
        <f>+D17+D30</f>
        <v>18808</v>
      </c>
      <c r="E31" s="139">
        <f>+E17+E30</f>
        <v>82776</v>
      </c>
      <c r="F31" s="138" t="s">
        <v>296</v>
      </c>
      <c r="G31" s="273">
        <f>+G17+G30</f>
        <v>63968</v>
      </c>
      <c r="H31" s="273">
        <f>+H17+H30</f>
        <v>5708</v>
      </c>
      <c r="I31" s="139">
        <f>+I17+I30</f>
        <v>69676</v>
      </c>
      <c r="J31" s="357"/>
    </row>
    <row r="32" spans="1:10" ht="13.5" thickBot="1">
      <c r="A32" s="132" t="s">
        <v>33</v>
      </c>
      <c r="B32" s="138" t="s">
        <v>96</v>
      </c>
      <c r="C32" s="273">
        <f>IF(C17-G17&lt;0,G17-C17,"-")</f>
        <v>46468</v>
      </c>
      <c r="D32" s="273" t="str">
        <f>IF(D17-H17&lt;0,H17-D17,"-")</f>
        <v>-</v>
      </c>
      <c r="E32" s="139">
        <f>IF(E17-I17&lt;0,I17-E17,"-")</f>
        <v>37676</v>
      </c>
      <c r="F32" s="138" t="s">
        <v>97</v>
      </c>
      <c r="G32" s="273" t="str">
        <f>IF(C17-G17&gt;0,C17-G17,"-")</f>
        <v>-</v>
      </c>
      <c r="H32" s="273">
        <f>IF(D17-H17&gt;0,D17-H17,"-")</f>
        <v>8792</v>
      </c>
      <c r="I32" s="139" t="str">
        <f>IF(E17-I17&gt;0,E17-I17,"-")</f>
        <v>-</v>
      </c>
      <c r="J32" s="357"/>
    </row>
    <row r="33" spans="1:10" ht="13.5" thickBot="1">
      <c r="A33" s="132" t="s">
        <v>34</v>
      </c>
      <c r="B33" s="138" t="s">
        <v>138</v>
      </c>
      <c r="C33" s="273" t="str">
        <f>IF(C17+C30-G26&lt;0,G26-(C17+C30),"-")</f>
        <v>-</v>
      </c>
      <c r="D33" s="273" t="str">
        <f>IF(D17+D30-H26&lt;0,H26-(D17+D30),"-")</f>
        <v>-</v>
      </c>
      <c r="E33" s="139" t="str">
        <f>IF(E17+E30-I26&lt;0,I26-(E17+E30),"-")</f>
        <v>-</v>
      </c>
      <c r="F33" s="138" t="s">
        <v>139</v>
      </c>
      <c r="G33" s="273">
        <f>IF(C17+C30-G26&gt;0,C17+C30-G26,"-")</f>
        <v>63968</v>
      </c>
      <c r="H33" s="273">
        <f>IF(D17+D30-H26&gt;0,D17+D30-H26,"-")</f>
        <v>18808</v>
      </c>
      <c r="I33" s="139">
        <f>IF(E17+E30-I26&gt;0,E17+E30-I26,"-")</f>
        <v>82776</v>
      </c>
      <c r="J33" s="357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topLeftCell="A13" workbookViewId="0">
      <selection activeCell="B30" sqref="B30 D30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278" t="s">
        <v>492</v>
      </c>
      <c r="B1" s="81"/>
      <c r="C1" s="81"/>
      <c r="D1" s="81"/>
      <c r="E1" s="279" t="s">
        <v>91</v>
      </c>
    </row>
    <row r="2" spans="1:5">
      <c r="A2" s="81"/>
      <c r="B2" s="81"/>
      <c r="C2" s="81"/>
      <c r="D2" s="81"/>
      <c r="E2" s="81"/>
    </row>
    <row r="3" spans="1:5">
      <c r="A3" s="280"/>
      <c r="B3" s="281"/>
      <c r="C3" s="280"/>
      <c r="D3" s="282"/>
      <c r="E3" s="281"/>
    </row>
    <row r="4" spans="1:5" ht="15.75">
      <c r="A4" s="83" t="str">
        <f>+ÖSSZEFÜGGÉSEK!A6</f>
        <v>2016. évi eredeti előirányzat BEVÉTELEK</v>
      </c>
      <c r="B4" s="283"/>
      <c r="C4" s="284"/>
      <c r="D4" s="282"/>
      <c r="E4" s="281"/>
    </row>
    <row r="5" spans="1:5">
      <c r="A5" s="280"/>
      <c r="B5" s="281"/>
      <c r="C5" s="280"/>
      <c r="D5" s="282"/>
      <c r="E5" s="281"/>
    </row>
    <row r="6" spans="1:5">
      <c r="A6" s="280" t="s">
        <v>448</v>
      </c>
      <c r="B6" s="281">
        <f>+'1.1.sz.mell.'!C63</f>
        <v>509767</v>
      </c>
      <c r="C6" s="280" t="s">
        <v>426</v>
      </c>
      <c r="D6" s="282">
        <f>+'2.1.sz.mell  '!C18+'2.2.sz.mell  '!C17</f>
        <v>509767</v>
      </c>
      <c r="E6" s="281">
        <f>+B6-D6</f>
        <v>0</v>
      </c>
    </row>
    <row r="7" spans="1:5">
      <c r="A7" s="280" t="s">
        <v>464</v>
      </c>
      <c r="B7" s="281">
        <f>+'1.1.sz.mell.'!C87</f>
        <v>186406</v>
      </c>
      <c r="C7" s="280" t="s">
        <v>432</v>
      </c>
      <c r="D7" s="282">
        <f>+'2.1.sz.mell  '!C29+'2.2.sz.mell  '!C30</f>
        <v>186406</v>
      </c>
      <c r="E7" s="281">
        <f>+B7-D7</f>
        <v>0</v>
      </c>
    </row>
    <row r="8" spans="1:5">
      <c r="A8" s="280" t="s">
        <v>465</v>
      </c>
      <c r="B8" s="281">
        <f>+'1.1.sz.mell.'!C88</f>
        <v>696173</v>
      </c>
      <c r="C8" s="280" t="s">
        <v>433</v>
      </c>
      <c r="D8" s="282">
        <f>+'2.1.sz.mell  '!C30+'2.2.sz.mell  '!C31</f>
        <v>696173</v>
      </c>
      <c r="E8" s="281">
        <f>+B8-D8</f>
        <v>0</v>
      </c>
    </row>
    <row r="9" spans="1:5">
      <c r="A9" s="280"/>
      <c r="B9" s="281"/>
      <c r="C9" s="280"/>
      <c r="D9" s="282"/>
      <c r="E9" s="281"/>
    </row>
    <row r="10" spans="1:5" ht="15.75">
      <c r="A10" s="83" t="str">
        <f>+ÖSSZEFÜGGÉSEK!A13</f>
        <v>2016. évi előirányzat módosítások BEVÉTELEK</v>
      </c>
      <c r="B10" s="283"/>
      <c r="C10" s="284"/>
      <c r="D10" s="282"/>
      <c r="E10" s="281"/>
    </row>
    <row r="11" spans="1:5">
      <c r="A11" s="280"/>
      <c r="B11" s="281"/>
      <c r="C11" s="280"/>
      <c r="D11" s="282"/>
      <c r="E11" s="281"/>
    </row>
    <row r="12" spans="1:5">
      <c r="A12" s="280" t="s">
        <v>449</v>
      </c>
      <c r="B12" s="281">
        <f>+'1.1.sz.mell.'!D63</f>
        <v>47733</v>
      </c>
      <c r="C12" s="280" t="s">
        <v>427</v>
      </c>
      <c r="D12" s="282">
        <f>+'2.1.sz.mell  '!D18+'2.2.sz.mell  '!D17</f>
        <v>47733</v>
      </c>
      <c r="E12" s="281">
        <f>+B12-D12</f>
        <v>0</v>
      </c>
    </row>
    <row r="13" spans="1:5">
      <c r="A13" s="280" t="s">
        <v>450</v>
      </c>
      <c r="B13" s="281">
        <f>+'1.1.sz.mell.'!D87</f>
        <v>16638</v>
      </c>
      <c r="C13" s="280" t="s">
        <v>434</v>
      </c>
      <c r="D13" s="282">
        <f>+'2.1.sz.mell  '!D29+'2.2.sz.mell  '!D30</f>
        <v>16638</v>
      </c>
      <c r="E13" s="281">
        <f>+B13-D13</f>
        <v>0</v>
      </c>
    </row>
    <row r="14" spans="1:5">
      <c r="A14" s="280" t="s">
        <v>451</v>
      </c>
      <c r="B14" s="281">
        <f>+'1.1.sz.mell.'!D88</f>
        <v>64371</v>
      </c>
      <c r="C14" s="280" t="s">
        <v>435</v>
      </c>
      <c r="D14" s="282">
        <f>+'2.1.sz.mell  '!D30+'2.2.sz.mell  '!D31</f>
        <v>64371</v>
      </c>
      <c r="E14" s="281">
        <f>+B14-D14</f>
        <v>0</v>
      </c>
    </row>
    <row r="15" spans="1:5">
      <c r="A15" s="280"/>
      <c r="B15" s="281"/>
      <c r="C15" s="280"/>
      <c r="D15" s="282"/>
      <c r="E15" s="281"/>
    </row>
    <row r="16" spans="1:5" ht="14.25">
      <c r="A16" s="285" t="str">
        <f>+ÖSSZEFÜGGÉSEK!A19</f>
        <v>2016. módosítás utáni módosított előrirányzatok BEVÉTELEK</v>
      </c>
      <c r="B16" s="82"/>
      <c r="C16" s="284"/>
      <c r="D16" s="282"/>
      <c r="E16" s="281"/>
    </row>
    <row r="17" spans="1:5">
      <c r="A17" s="280"/>
      <c r="B17" s="281"/>
      <c r="C17" s="280"/>
      <c r="D17" s="282"/>
      <c r="E17" s="281"/>
    </row>
    <row r="18" spans="1:5">
      <c r="A18" s="280" t="s">
        <v>452</v>
      </c>
      <c r="B18" s="281">
        <f>+'1.1.sz.mell.'!E63</f>
        <v>557500</v>
      </c>
      <c r="C18" s="280" t="s">
        <v>428</v>
      </c>
      <c r="D18" s="282">
        <f>+'2.1.sz.mell  '!E18+'2.2.sz.mell  '!E17</f>
        <v>557500</v>
      </c>
      <c r="E18" s="281">
        <f>+B18-D18</f>
        <v>0</v>
      </c>
    </row>
    <row r="19" spans="1:5">
      <c r="A19" s="280" t="s">
        <v>453</v>
      </c>
      <c r="B19" s="281">
        <f>+'1.1.sz.mell.'!E87</f>
        <v>203044</v>
      </c>
      <c r="C19" s="280" t="s">
        <v>436</v>
      </c>
      <c r="D19" s="282">
        <f>+'2.1.sz.mell  '!E29+'2.2.sz.mell  '!E30</f>
        <v>203044</v>
      </c>
      <c r="E19" s="281">
        <f>+B19-D19</f>
        <v>0</v>
      </c>
    </row>
    <row r="20" spans="1:5">
      <c r="A20" s="280" t="s">
        <v>454</v>
      </c>
      <c r="B20" s="281">
        <f>+'1.1.sz.mell.'!E88</f>
        <v>760544</v>
      </c>
      <c r="C20" s="280" t="s">
        <v>437</v>
      </c>
      <c r="D20" s="282">
        <f>+'2.1.sz.mell  '!E30+'2.2.sz.mell  '!E31</f>
        <v>760544</v>
      </c>
      <c r="E20" s="281">
        <f>+B20-D20</f>
        <v>0</v>
      </c>
    </row>
    <row r="21" spans="1:5">
      <c r="A21" s="280"/>
      <c r="B21" s="281"/>
      <c r="C21" s="280"/>
      <c r="D21" s="282"/>
      <c r="E21" s="281"/>
    </row>
    <row r="22" spans="1:5" ht="15.75">
      <c r="A22" s="83" t="str">
        <f>+ÖSSZEFÜGGÉSEK!A25</f>
        <v>2016. évi eredeti előirányzat KIADÁSOK</v>
      </c>
      <c r="B22" s="283"/>
      <c r="C22" s="284"/>
      <c r="D22" s="282"/>
      <c r="E22" s="281"/>
    </row>
    <row r="23" spans="1:5">
      <c r="A23" s="280"/>
      <c r="B23" s="281"/>
      <c r="C23" s="280"/>
      <c r="D23" s="282"/>
      <c r="E23" s="281"/>
    </row>
    <row r="24" spans="1:5">
      <c r="A24" s="280" t="s">
        <v>466</v>
      </c>
      <c r="B24" s="281">
        <f>+'1.1.sz.mell.'!C130</f>
        <v>696173</v>
      </c>
      <c r="C24" s="280" t="s">
        <v>429</v>
      </c>
      <c r="D24" s="282">
        <f>+'2.1.sz.mell  '!G18+'2.2.sz.mell  '!G17</f>
        <v>696173</v>
      </c>
      <c r="E24" s="281">
        <f>+B24-D24</f>
        <v>0</v>
      </c>
    </row>
    <row r="25" spans="1:5">
      <c r="A25" s="280" t="s">
        <v>456</v>
      </c>
      <c r="B25" s="281">
        <f>+'1.1.sz.mell.'!C155</f>
        <v>0</v>
      </c>
      <c r="C25" s="280" t="s">
        <v>438</v>
      </c>
      <c r="D25" s="282">
        <f>+'2.1.sz.mell  '!G29+'2.2.sz.mell  '!G30</f>
        <v>0</v>
      </c>
      <c r="E25" s="281">
        <f>+B25-D25</f>
        <v>0</v>
      </c>
    </row>
    <row r="26" spans="1:5">
      <c r="A26" s="280" t="s">
        <v>457</v>
      </c>
      <c r="B26" s="281">
        <f>+'1.1.sz.mell.'!C156</f>
        <v>696173</v>
      </c>
      <c r="C26" s="280" t="s">
        <v>439</v>
      </c>
      <c r="D26" s="282">
        <f>+'2.1.sz.mell  '!G30+'2.2.sz.mell  '!G31</f>
        <v>696173</v>
      </c>
      <c r="E26" s="281">
        <f>+B26-D26</f>
        <v>0</v>
      </c>
    </row>
    <row r="27" spans="1:5">
      <c r="A27" s="280"/>
      <c r="B27" s="281"/>
      <c r="C27" s="280"/>
      <c r="D27" s="282"/>
      <c r="E27" s="281"/>
    </row>
    <row r="28" spans="1:5" ht="15.75">
      <c r="A28" s="83" t="str">
        <f>+ÖSSZEFÜGGÉSEK!A31</f>
        <v>2016. évi előirányzat módosítások KIADÁSOK</v>
      </c>
      <c r="B28" s="283"/>
      <c r="C28" s="284"/>
      <c r="D28" s="282"/>
      <c r="E28" s="281"/>
    </row>
    <row r="29" spans="1:5">
      <c r="A29" s="280"/>
      <c r="B29" s="281"/>
      <c r="C29" s="280"/>
      <c r="D29" s="282"/>
      <c r="E29" s="281"/>
    </row>
    <row r="30" spans="1:5">
      <c r="A30" s="280" t="s">
        <v>458</v>
      </c>
      <c r="B30" s="281">
        <f>+'1.1.sz.mell.'!D130</f>
        <v>61704</v>
      </c>
      <c r="C30" s="280" t="s">
        <v>430</v>
      </c>
      <c r="D30" s="282">
        <f>+'2.1.sz.mell  '!H18+'2.2.sz.mell  '!H17</f>
        <v>61704</v>
      </c>
      <c r="E30" s="281">
        <f>+B30-D30</f>
        <v>0</v>
      </c>
    </row>
    <row r="31" spans="1:5">
      <c r="A31" s="280" t="s">
        <v>459</v>
      </c>
      <c r="B31" s="281">
        <f>+'1.1.sz.mell.'!D155</f>
        <v>2667</v>
      </c>
      <c r="C31" s="280" t="s">
        <v>440</v>
      </c>
      <c r="D31" s="282">
        <f>+'2.1.sz.mell  '!H29+'2.2.sz.mell  '!H30</f>
        <v>2667</v>
      </c>
      <c r="E31" s="281">
        <f>+B31-D31</f>
        <v>0</v>
      </c>
    </row>
    <row r="32" spans="1:5">
      <c r="A32" s="280" t="s">
        <v>460</v>
      </c>
      <c r="B32" s="281">
        <f>+'1.1.sz.mell.'!D156</f>
        <v>64371</v>
      </c>
      <c r="C32" s="280" t="s">
        <v>441</v>
      </c>
      <c r="D32" s="282">
        <f>+'2.1.sz.mell  '!H30+'2.2.sz.mell  '!H31</f>
        <v>64371</v>
      </c>
      <c r="E32" s="281">
        <f>+B32-D32</f>
        <v>0</v>
      </c>
    </row>
    <row r="33" spans="1:5">
      <c r="A33" s="280"/>
      <c r="B33" s="281"/>
      <c r="C33" s="280"/>
      <c r="D33" s="282"/>
      <c r="E33" s="281"/>
    </row>
    <row r="34" spans="1:5" ht="15.75">
      <c r="A34" s="286" t="str">
        <f>+ÖSSZEFÜGGÉSEK!A37</f>
        <v>2016. módosítás utáni módosított előirányzatok KIADÁSOK</v>
      </c>
      <c r="B34" s="283"/>
      <c r="C34" s="284"/>
      <c r="D34" s="282"/>
      <c r="E34" s="281"/>
    </row>
    <row r="35" spans="1:5">
      <c r="A35" s="280"/>
      <c r="B35" s="281"/>
      <c r="C35" s="280"/>
      <c r="D35" s="282"/>
      <c r="E35" s="281"/>
    </row>
    <row r="36" spans="1:5">
      <c r="A36" s="280" t="s">
        <v>461</v>
      </c>
      <c r="B36" s="281">
        <f>+'1.1.sz.mell.'!E130</f>
        <v>757877</v>
      </c>
      <c r="C36" s="280" t="s">
        <v>431</v>
      </c>
      <c r="D36" s="282">
        <f>+'2.1.sz.mell  '!I18+'2.2.sz.mell  '!I17</f>
        <v>757877</v>
      </c>
      <c r="E36" s="281">
        <f>+B36-D36</f>
        <v>0</v>
      </c>
    </row>
    <row r="37" spans="1:5">
      <c r="A37" s="280" t="s">
        <v>462</v>
      </c>
      <c r="B37" s="281">
        <f>+'1.1.sz.mell.'!E155</f>
        <v>2667</v>
      </c>
      <c r="C37" s="280" t="s">
        <v>442</v>
      </c>
      <c r="D37" s="282">
        <f>+'2.1.sz.mell  '!I29+'2.2.sz.mell  '!I30</f>
        <v>2667</v>
      </c>
      <c r="E37" s="281">
        <f>+B37-D37</f>
        <v>0</v>
      </c>
    </row>
    <row r="38" spans="1:5">
      <c r="A38" s="280" t="s">
        <v>467</v>
      </c>
      <c r="B38" s="281">
        <f>+'1.1.sz.mell.'!E156</f>
        <v>760544</v>
      </c>
      <c r="C38" s="280" t="s">
        <v>443</v>
      </c>
      <c r="D38" s="282">
        <f>+'2.1.sz.mell  '!I30+'2.2.sz.mell  '!I31</f>
        <v>760544</v>
      </c>
      <c r="E38" s="281">
        <f>+B38-D38</f>
        <v>0</v>
      </c>
    </row>
  </sheetData>
  <sheetProtection sheet="1"/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23"/>
  <sheetViews>
    <sheetView view="pageLayout" workbookViewId="0">
      <selection sqref="A1:G1"/>
    </sheetView>
  </sheetViews>
  <sheetFormatPr defaultRowHeight="12.75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6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25.5" customHeight="1">
      <c r="A1" s="359" t="s">
        <v>0</v>
      </c>
      <c r="B1" s="359"/>
      <c r="C1" s="359"/>
      <c r="D1" s="359"/>
      <c r="E1" s="359"/>
      <c r="F1" s="359"/>
      <c r="G1" s="359"/>
    </row>
    <row r="2" spans="1:7" ht="22.5" customHeight="1" thickBot="1">
      <c r="A2" s="72"/>
      <c r="B2" s="36"/>
      <c r="C2" s="36"/>
      <c r="D2" s="36"/>
      <c r="E2" s="36"/>
      <c r="F2" s="36"/>
      <c r="G2" s="31" t="s">
        <v>45</v>
      </c>
    </row>
    <row r="3" spans="1:7" s="29" customFormat="1" ht="44.25" customHeight="1" thickBot="1">
      <c r="A3" s="73" t="s">
        <v>49</v>
      </c>
      <c r="B3" s="74" t="s">
        <v>50</v>
      </c>
      <c r="C3" s="74" t="s">
        <v>51</v>
      </c>
      <c r="D3" s="74" t="str">
        <f>+CONCATENATE("Felhasználás   ",LEFT(ÖSSZEFÜGGÉSEK!A6,4)-1,". XII. 31-ig")</f>
        <v>Felhasználás   2015. XII. 31-ig</v>
      </c>
      <c r="E3" s="74" t="str">
        <f>+CONCATENATE(LEFT(ÖSSZEFÜGGÉSEK!A6,4),". évi",CHAR(10),"eredeti előirányzat")</f>
        <v>2016. évi
eredeti előirányzat</v>
      </c>
      <c r="F3" s="74" t="str">
        <f>+CONCATENATE("2. sz. módosítás",CHAR(10),LEFT(ÖSSZEFÜGGÉSEK!A6,4),".(±)")</f>
        <v>2. sz. módosítás
2016.(±)</v>
      </c>
      <c r="G3" s="32" t="str">
        <f>+CONCATENATE("Módosítás utáni",CHAR(10),LEFT(ÖSSZEFÜGGÉSEK!A6,4),". …….")</f>
        <v>Módosítás utáni
2016. …….</v>
      </c>
    </row>
    <row r="4" spans="1:7" s="36" customFormat="1" ht="12" customHeight="1" thickBot="1">
      <c r="A4" s="33" t="s">
        <v>386</v>
      </c>
      <c r="B4" s="34" t="s">
        <v>387</v>
      </c>
      <c r="C4" s="34" t="s">
        <v>388</v>
      </c>
      <c r="D4" s="34" t="s">
        <v>390</v>
      </c>
      <c r="E4" s="34" t="s">
        <v>389</v>
      </c>
      <c r="F4" s="34" t="s">
        <v>391</v>
      </c>
      <c r="G4" s="35" t="s">
        <v>444</v>
      </c>
    </row>
    <row r="5" spans="1:7" ht="15.95" customHeight="1">
      <c r="A5" s="228" t="s">
        <v>502</v>
      </c>
      <c r="B5" s="21"/>
      <c r="C5" s="230"/>
      <c r="D5" s="21"/>
      <c r="E5" s="21">
        <v>22000</v>
      </c>
      <c r="F5" s="21"/>
      <c r="G5" s="37">
        <f>E5+F5</f>
        <v>22000</v>
      </c>
    </row>
    <row r="6" spans="1:7" ht="15.95" customHeight="1">
      <c r="A6" s="228" t="s">
        <v>503</v>
      </c>
      <c r="B6" s="21"/>
      <c r="C6" s="230"/>
      <c r="D6" s="21"/>
      <c r="E6" s="21">
        <v>5000</v>
      </c>
      <c r="F6" s="21"/>
      <c r="G6" s="37">
        <f t="shared" ref="G6:G22" si="0">E6+F6</f>
        <v>5000</v>
      </c>
    </row>
    <row r="7" spans="1:7" ht="15.95" customHeight="1">
      <c r="A7" s="228" t="s">
        <v>504</v>
      </c>
      <c r="B7" s="21"/>
      <c r="C7" s="230"/>
      <c r="D7" s="21"/>
      <c r="E7" s="21">
        <v>300</v>
      </c>
      <c r="F7" s="21"/>
      <c r="G7" s="37">
        <f t="shared" si="0"/>
        <v>300</v>
      </c>
    </row>
    <row r="8" spans="1:7" ht="15.95" customHeight="1">
      <c r="A8" s="229" t="s">
        <v>505</v>
      </c>
      <c r="B8" s="21"/>
      <c r="C8" s="230"/>
      <c r="D8" s="21"/>
      <c r="E8" s="21">
        <v>2000</v>
      </c>
      <c r="F8" s="21"/>
      <c r="G8" s="37">
        <f t="shared" si="0"/>
        <v>2000</v>
      </c>
    </row>
    <row r="9" spans="1:7" ht="15.95" customHeight="1">
      <c r="A9" s="228" t="s">
        <v>506</v>
      </c>
      <c r="B9" s="21"/>
      <c r="C9" s="230"/>
      <c r="D9" s="21"/>
      <c r="E9" s="21">
        <v>1000</v>
      </c>
      <c r="F9" s="21"/>
      <c r="G9" s="37">
        <f t="shared" si="0"/>
        <v>1000</v>
      </c>
    </row>
    <row r="10" spans="1:7" ht="15.95" customHeight="1">
      <c r="A10" s="229" t="s">
        <v>507</v>
      </c>
      <c r="B10" s="21"/>
      <c r="C10" s="230"/>
      <c r="D10" s="21"/>
      <c r="E10" s="21">
        <v>3000</v>
      </c>
      <c r="F10" s="21"/>
      <c r="G10" s="37">
        <f t="shared" si="0"/>
        <v>3000</v>
      </c>
    </row>
    <row r="11" spans="1:7" ht="15.95" customHeight="1">
      <c r="A11" s="228" t="s">
        <v>508</v>
      </c>
      <c r="B11" s="21"/>
      <c r="C11" s="230"/>
      <c r="D11" s="21"/>
      <c r="E11" s="21">
        <v>4000</v>
      </c>
      <c r="F11" s="21"/>
      <c r="G11" s="37">
        <f t="shared" si="0"/>
        <v>4000</v>
      </c>
    </row>
    <row r="12" spans="1:7" ht="15.95" customHeight="1">
      <c r="A12" s="228" t="s">
        <v>509</v>
      </c>
      <c r="B12" s="21"/>
      <c r="C12" s="230"/>
      <c r="D12" s="21"/>
      <c r="E12" s="21">
        <v>1000</v>
      </c>
      <c r="F12" s="21"/>
      <c r="G12" s="37">
        <f t="shared" si="0"/>
        <v>1000</v>
      </c>
    </row>
    <row r="13" spans="1:7" ht="15.95" customHeight="1">
      <c r="A13" s="228" t="s">
        <v>510</v>
      </c>
      <c r="B13" s="21"/>
      <c r="C13" s="230"/>
      <c r="D13" s="21"/>
      <c r="E13" s="21"/>
      <c r="F13" s="21">
        <v>120</v>
      </c>
      <c r="G13" s="37">
        <f t="shared" si="0"/>
        <v>120</v>
      </c>
    </row>
    <row r="14" spans="1:7" ht="15.95" customHeight="1">
      <c r="A14" s="228" t="s">
        <v>511</v>
      </c>
      <c r="B14" s="21"/>
      <c r="C14" s="230"/>
      <c r="D14" s="21"/>
      <c r="E14" s="21"/>
      <c r="F14" s="21">
        <v>850</v>
      </c>
      <c r="G14" s="37">
        <f t="shared" si="0"/>
        <v>850</v>
      </c>
    </row>
    <row r="15" spans="1:7" ht="15.95" customHeight="1">
      <c r="A15" s="228" t="s">
        <v>512</v>
      </c>
      <c r="B15" s="21"/>
      <c r="C15" s="230"/>
      <c r="D15" s="21"/>
      <c r="E15" s="21"/>
      <c r="F15" s="21">
        <v>250</v>
      </c>
      <c r="G15" s="37">
        <f t="shared" si="0"/>
        <v>250</v>
      </c>
    </row>
    <row r="16" spans="1:7" ht="15.95" customHeight="1">
      <c r="A16" s="228" t="s">
        <v>513</v>
      </c>
      <c r="B16" s="21"/>
      <c r="C16" s="230"/>
      <c r="D16" s="21"/>
      <c r="E16" s="21"/>
      <c r="F16" s="21">
        <v>178</v>
      </c>
      <c r="G16" s="37">
        <f t="shared" si="0"/>
        <v>178</v>
      </c>
    </row>
    <row r="17" spans="1:7" ht="15.95" customHeight="1">
      <c r="A17" s="228" t="s">
        <v>514</v>
      </c>
      <c r="B17" s="21"/>
      <c r="C17" s="230"/>
      <c r="D17" s="21"/>
      <c r="E17" s="21"/>
      <c r="F17" s="21">
        <v>500</v>
      </c>
      <c r="G17" s="37">
        <f t="shared" si="0"/>
        <v>500</v>
      </c>
    </row>
    <row r="18" spans="1:7" ht="15.95" customHeight="1">
      <c r="A18" s="228" t="s">
        <v>515</v>
      </c>
      <c r="B18" s="21"/>
      <c r="C18" s="230"/>
      <c r="D18" s="21"/>
      <c r="E18" s="21"/>
      <c r="F18" s="21">
        <v>2296</v>
      </c>
      <c r="G18" s="37">
        <f t="shared" si="0"/>
        <v>2296</v>
      </c>
    </row>
    <row r="19" spans="1:7" ht="15.95" customHeight="1">
      <c r="A19" s="228" t="s">
        <v>522</v>
      </c>
      <c r="B19" s="21"/>
      <c r="C19" s="230"/>
      <c r="D19" s="21"/>
      <c r="E19" s="21"/>
      <c r="F19" s="21">
        <v>100</v>
      </c>
      <c r="G19" s="37">
        <f t="shared" si="0"/>
        <v>100</v>
      </c>
    </row>
    <row r="20" spans="1:7" ht="15.95" customHeight="1">
      <c r="A20" s="228" t="s">
        <v>523</v>
      </c>
      <c r="B20" s="21"/>
      <c r="C20" s="230"/>
      <c r="D20" s="21"/>
      <c r="E20" s="21"/>
      <c r="F20" s="21">
        <v>500</v>
      </c>
      <c r="G20" s="37">
        <f t="shared" si="0"/>
        <v>500</v>
      </c>
    </row>
    <row r="21" spans="1:7" ht="15.95" customHeight="1">
      <c r="A21" s="228" t="s">
        <v>524</v>
      </c>
      <c r="B21" s="21"/>
      <c r="C21" s="230"/>
      <c r="D21" s="21"/>
      <c r="E21" s="21"/>
      <c r="F21" s="21">
        <v>300</v>
      </c>
      <c r="G21" s="37">
        <f t="shared" si="0"/>
        <v>300</v>
      </c>
    </row>
    <row r="22" spans="1:7" ht="15.95" customHeight="1" thickBot="1">
      <c r="A22" s="38"/>
      <c r="B22" s="22"/>
      <c r="C22" s="231"/>
      <c r="D22" s="22"/>
      <c r="E22" s="22"/>
      <c r="F22" s="22"/>
      <c r="G22" s="39">
        <f t="shared" si="0"/>
        <v>0</v>
      </c>
    </row>
    <row r="23" spans="1:7" s="42" customFormat="1" ht="18" customHeight="1" thickBot="1">
      <c r="A23" s="75" t="s">
        <v>48</v>
      </c>
      <c r="B23" s="40">
        <f>SUM(B5:B22)</f>
        <v>0</v>
      </c>
      <c r="C23" s="58"/>
      <c r="D23" s="40">
        <f>SUM(D5:D22)</f>
        <v>0</v>
      </c>
      <c r="E23" s="40">
        <f>SUM(E5:E22)</f>
        <v>38300</v>
      </c>
      <c r="F23" s="40">
        <f>SUM(F5:F22)</f>
        <v>5094</v>
      </c>
      <c r="G23" s="41">
        <f>SUM(G5:G22)</f>
        <v>43394</v>
      </c>
    </row>
  </sheetData>
  <mergeCells count="1">
    <mergeCell ref="A1:G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96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20</vt:i4>
      </vt:variant>
    </vt:vector>
  </HeadingPairs>
  <TitlesOfParts>
    <vt:vector size="48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</vt:lpstr>
      <vt:lpstr>4.sz.mell.</vt:lpstr>
      <vt:lpstr>5.1. sz. mell</vt:lpstr>
      <vt:lpstr>5.1.1. sz. mell</vt:lpstr>
      <vt:lpstr>5.1.2. sz. mell</vt:lpstr>
      <vt:lpstr>5.1.3. sz. mell</vt:lpstr>
      <vt:lpstr>5.2. sz. mell</vt:lpstr>
      <vt:lpstr>5.2.1. sz. mell</vt:lpstr>
      <vt:lpstr>5.2.2. sz. mell</vt:lpstr>
      <vt:lpstr>5.2.3. sz. mell</vt:lpstr>
      <vt:lpstr>5.3. sz. mell</vt:lpstr>
      <vt:lpstr>5.3.1. sz. mell</vt:lpstr>
      <vt:lpstr>5.3.2. sz. mell</vt:lpstr>
      <vt:lpstr>5.3.3. sz. mell</vt:lpstr>
      <vt:lpstr>5.4. sz. mell </vt:lpstr>
      <vt:lpstr>5.4.1. sz. mell</vt:lpstr>
      <vt:lpstr>5.4.2. sz. mell </vt:lpstr>
      <vt:lpstr>5.4.3. sz. mell </vt:lpstr>
      <vt:lpstr>Munka1</vt:lpstr>
      <vt:lpstr>Munka2</vt:lpstr>
      <vt:lpstr>'5.1. sz. mell'!Nyomtatási_cím</vt:lpstr>
      <vt:lpstr>'5.1.1. sz. mell'!Nyomtatási_cím</vt:lpstr>
      <vt:lpstr>'5.1.2. sz. mell'!Nyomtatási_cím</vt:lpstr>
      <vt:lpstr>'5.1.3. sz. mell'!Nyomtatási_cím</vt:lpstr>
      <vt:lpstr>'5.2. sz. mell'!Nyomtatási_cím</vt:lpstr>
      <vt:lpstr>'5.2.1. sz. mell'!Nyomtatási_cím</vt:lpstr>
      <vt:lpstr>'5.2.2. sz. mell'!Nyomtatási_cím</vt:lpstr>
      <vt:lpstr>'5.2.3. sz. mell'!Nyomtatási_cím</vt:lpstr>
      <vt:lpstr>'5.3. sz. mell'!Nyomtatási_cím</vt:lpstr>
      <vt:lpstr>'5.3.1. sz. mell'!Nyomtatási_cím</vt:lpstr>
      <vt:lpstr>'5.3.2. sz. mell'!Nyomtatási_cím</vt:lpstr>
      <vt:lpstr>'5.3.3. sz. mell'!Nyomtatási_cím</vt:lpstr>
      <vt:lpstr>'5.4. sz. mell '!Nyomtatási_cím</vt:lpstr>
      <vt:lpstr>'5.4.1. sz. mell'!Nyomtatási_cím</vt:lpstr>
      <vt:lpstr>'5.4.2. sz. mell '!Nyomtatási_cím</vt:lpstr>
      <vt:lpstr>'5.4.3. sz. mell 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Sajóbábony</cp:lastModifiedBy>
  <cp:lastPrinted>2016-06-15T07:05:31Z</cp:lastPrinted>
  <dcterms:created xsi:type="dcterms:W3CDTF">1999-10-30T10:30:45Z</dcterms:created>
  <dcterms:modified xsi:type="dcterms:W3CDTF">2016-09-15T08:13:48Z</dcterms:modified>
</cp:coreProperties>
</file>