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activeTab="7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2.1.sz.mell  " sheetId="73" r:id="rId5"/>
    <sheet name="2.2.sz.mell  " sheetId="61" r:id="rId6"/>
    <sheet name="ELLENŐRZÉS-1.sz.2.a.sz.2.b.sz." sheetId="76" r:id="rId7"/>
    <sheet name="3.sz.mell." sheetId="77" r:id="rId8"/>
    <sheet name="4.1. sz. mell" sheetId="3" r:id="rId9"/>
    <sheet name="4.1.1. sz. mell " sheetId="113" r:id="rId10"/>
    <sheet name="4.1.2. sz. mell  " sheetId="114" r:id="rId11"/>
    <sheet name="4.1.3. sz. mell   " sheetId="115" r:id="rId12"/>
    <sheet name="4.2. sz. mell" sheetId="79" r:id="rId13"/>
    <sheet name="5.sz.mell" sheetId="89" r:id="rId14"/>
    <sheet name="Munka1" sheetId="116" r:id="rId15"/>
  </sheets>
  <definedNames>
    <definedName name="_xlnm.Print_Titles" localSheetId="8">'4.1. sz. mell'!$1:$6</definedName>
    <definedName name="_xlnm.Print_Titles" localSheetId="9">'4.1.1. sz. mell '!$1:$6</definedName>
    <definedName name="_xlnm.Print_Titles" localSheetId="10">'4.1.2. sz. mell  '!$1:$6</definedName>
    <definedName name="_xlnm.Print_Titles" localSheetId="11">'4.1.3. sz. mell   '!$1:$6</definedName>
    <definedName name="_xlnm.Print_Titles" localSheetId="12">'4.2. sz. mell'!$1:$6</definedName>
    <definedName name="_xlnm.Print_Area" localSheetId="1">'1.1.sz.mell.'!$A$1:$E$151</definedName>
    <definedName name="_xlnm.Print_Area" localSheetId="2">'1.2.sz.mell.'!$A$1:$E$149</definedName>
    <definedName name="_xlnm.Print_Area" localSheetId="3">'1.3.sz.mell.'!$A$1:$E$149</definedName>
    <definedName name="_xlnm.Print_Area" localSheetId="4">'2.1.sz.mell  '!$A$1:$J$30</definedName>
    <definedName name="_xlnm.Print_Area" localSheetId="5">'2.2.sz.mell  '!$A$1:$K$33</definedName>
    <definedName name="_xlnm.Print_Area" localSheetId="8">'4.1. sz. mell'!$A$1:$E$148</definedName>
    <definedName name="_xlnm.Print_Area" localSheetId="9">'4.1.1. sz. mell '!$A$1:$E$148</definedName>
    <definedName name="_xlnm.Print_Area" localSheetId="10">'4.1.2. sz. mell  '!$A$1:$E$148</definedName>
  </definedNames>
  <calcPr calcId="124519"/>
</workbook>
</file>

<file path=xl/calcChain.xml><?xml version="1.0" encoding="utf-8"?>
<calcChain xmlns="http://schemas.openxmlformats.org/spreadsheetml/2006/main">
  <c r="E15" i="115"/>
  <c r="D15" s="1"/>
  <c r="E8"/>
  <c r="E36"/>
  <c r="D42"/>
  <c r="C15"/>
  <c r="C8"/>
  <c r="E58"/>
  <c r="C58"/>
  <c r="D8"/>
  <c r="E96" i="3"/>
  <c r="D96" s="1"/>
  <c r="D7" i="61"/>
  <c r="D8"/>
  <c r="D9"/>
  <c r="D10"/>
  <c r="D11"/>
  <c r="D12"/>
  <c r="D13"/>
  <c r="D14"/>
  <c r="D15"/>
  <c r="D16"/>
  <c r="E17"/>
  <c r="D17" s="1"/>
  <c r="C17"/>
  <c r="D19"/>
  <c r="D20"/>
  <c r="D21"/>
  <c r="D22"/>
  <c r="D23"/>
  <c r="D25"/>
  <c r="D26"/>
  <c r="D27"/>
  <c r="D28"/>
  <c r="D29"/>
  <c r="E31"/>
  <c r="D6"/>
  <c r="H7"/>
  <c r="H8"/>
  <c r="H9"/>
  <c r="H10"/>
  <c r="H11"/>
  <c r="H12"/>
  <c r="H13"/>
  <c r="H14"/>
  <c r="H15"/>
  <c r="H16"/>
  <c r="H18"/>
  <c r="H19"/>
  <c r="H20"/>
  <c r="H21"/>
  <c r="H22"/>
  <c r="H23"/>
  <c r="H24"/>
  <c r="H25"/>
  <c r="H26"/>
  <c r="H27"/>
  <c r="H28"/>
  <c r="H29"/>
  <c r="H6"/>
  <c r="E97" i="1"/>
  <c r="E92" s="1"/>
  <c r="D92" s="1"/>
  <c r="E52"/>
  <c r="C14"/>
  <c r="C52"/>
  <c r="D52" s="1"/>
  <c r="E35"/>
  <c r="E70" i="95"/>
  <c r="E83" s="1"/>
  <c r="E5"/>
  <c r="E33"/>
  <c r="E55"/>
  <c r="C44" i="79"/>
  <c r="E36"/>
  <c r="C50"/>
  <c r="E8"/>
  <c r="E19"/>
  <c r="D22"/>
  <c r="D19"/>
  <c r="D18"/>
  <c r="D14"/>
  <c r="D33"/>
  <c r="D9"/>
  <c r="D10"/>
  <c r="D11"/>
  <c r="D12"/>
  <c r="D13"/>
  <c r="D15"/>
  <c r="D16"/>
  <c r="D17"/>
  <c r="D20"/>
  <c r="D21"/>
  <c r="D23"/>
  <c r="D24"/>
  <c r="D26"/>
  <c r="D27"/>
  <c r="D28"/>
  <c r="D30"/>
  <c r="D31"/>
  <c r="D32"/>
  <c r="D34"/>
  <c r="D37"/>
  <c r="D38"/>
  <c r="D39"/>
  <c r="D41"/>
  <c r="D42"/>
  <c r="D43"/>
  <c r="E44"/>
  <c r="E56" s="1"/>
  <c r="D45"/>
  <c r="D46"/>
  <c r="D47"/>
  <c r="D48"/>
  <c r="D49"/>
  <c r="E50"/>
  <c r="D51"/>
  <c r="D52"/>
  <c r="D53"/>
  <c r="D54"/>
  <c r="D55"/>
  <c r="D16" i="115"/>
  <c r="D17"/>
  <c r="D18"/>
  <c r="D19"/>
  <c r="D20"/>
  <c r="D22"/>
  <c r="D23"/>
  <c r="D24"/>
  <c r="D25"/>
  <c r="D26"/>
  <c r="D27"/>
  <c r="D30"/>
  <c r="D31"/>
  <c r="D32"/>
  <c r="D33"/>
  <c r="D34"/>
  <c r="D35"/>
  <c r="D37"/>
  <c r="D38"/>
  <c r="D39"/>
  <c r="D40"/>
  <c r="D41"/>
  <c r="D43"/>
  <c r="D44"/>
  <c r="D45"/>
  <c r="D47"/>
  <c r="D48"/>
  <c r="D49"/>
  <c r="D50"/>
  <c r="D51"/>
  <c r="D52"/>
  <c r="D54"/>
  <c r="D55"/>
  <c r="D56"/>
  <c r="D59"/>
  <c r="D60"/>
  <c r="D61"/>
  <c r="D62"/>
  <c r="D64"/>
  <c r="D65"/>
  <c r="D66"/>
  <c r="D68"/>
  <c r="D69"/>
  <c r="D70"/>
  <c r="D71"/>
  <c r="D74"/>
  <c r="D76"/>
  <c r="D77"/>
  <c r="D78"/>
  <c r="D80"/>
  <c r="D81"/>
  <c r="D82"/>
  <c r="D83"/>
  <c r="D84"/>
  <c r="D85"/>
  <c r="D88"/>
  <c r="D89"/>
  <c r="D90"/>
  <c r="E91"/>
  <c r="C91"/>
  <c r="D91" s="1"/>
  <c r="D92"/>
  <c r="D93"/>
  <c r="D94"/>
  <c r="D95"/>
  <c r="D96"/>
  <c r="D97"/>
  <c r="D98"/>
  <c r="D99"/>
  <c r="D100"/>
  <c r="D101"/>
  <c r="D102"/>
  <c r="D103"/>
  <c r="D104"/>
  <c r="D105"/>
  <c r="D106"/>
  <c r="E107"/>
  <c r="E124" s="1"/>
  <c r="D108"/>
  <c r="D109"/>
  <c r="D110"/>
  <c r="D111"/>
  <c r="D112"/>
  <c r="D113"/>
  <c r="D114"/>
  <c r="D115"/>
  <c r="D116"/>
  <c r="D117"/>
  <c r="D118"/>
  <c r="D119"/>
  <c r="D120"/>
  <c r="E121"/>
  <c r="C121"/>
  <c r="D121" s="1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D88" i="114"/>
  <c r="D89"/>
  <c r="D90"/>
  <c r="C91"/>
  <c r="E91"/>
  <c r="D92"/>
  <c r="D93"/>
  <c r="D94"/>
  <c r="D95"/>
  <c r="D96"/>
  <c r="D97"/>
  <c r="D98"/>
  <c r="D99"/>
  <c r="D100"/>
  <c r="D101"/>
  <c r="D102"/>
  <c r="D103"/>
  <c r="D104"/>
  <c r="D105"/>
  <c r="D106"/>
  <c r="D108"/>
  <c r="D109"/>
  <c r="D110"/>
  <c r="D111"/>
  <c r="D112"/>
  <c r="D113"/>
  <c r="D114"/>
  <c r="D115"/>
  <c r="D116"/>
  <c r="D117"/>
  <c r="D118"/>
  <c r="D119"/>
  <c r="D120"/>
  <c r="D122"/>
  <c r="D123"/>
  <c r="C107"/>
  <c r="D126"/>
  <c r="D127"/>
  <c r="D128"/>
  <c r="D130"/>
  <c r="D131"/>
  <c r="D132"/>
  <c r="D133"/>
  <c r="D135"/>
  <c r="D136"/>
  <c r="D137"/>
  <c r="D138"/>
  <c r="D140"/>
  <c r="D141"/>
  <c r="D142"/>
  <c r="D143"/>
  <c r="D59"/>
  <c r="D60"/>
  <c r="D61"/>
  <c r="D62"/>
  <c r="C58"/>
  <c r="D65"/>
  <c r="D66"/>
  <c r="D67"/>
  <c r="D69"/>
  <c r="D70"/>
  <c r="D71"/>
  <c r="D72"/>
  <c r="D74"/>
  <c r="D75"/>
  <c r="D77"/>
  <c r="D78"/>
  <c r="D79"/>
  <c r="D81"/>
  <c r="D82"/>
  <c r="D83"/>
  <c r="D84"/>
  <c r="D85"/>
  <c r="D108" i="113"/>
  <c r="D109"/>
  <c r="D110"/>
  <c r="D111"/>
  <c r="D112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D92"/>
  <c r="D93"/>
  <c r="D94"/>
  <c r="D95"/>
  <c r="D97"/>
  <c r="D98"/>
  <c r="D99"/>
  <c r="D100"/>
  <c r="D101"/>
  <c r="D102"/>
  <c r="D103"/>
  <c r="D104"/>
  <c r="D105"/>
  <c r="D106"/>
  <c r="D96"/>
  <c r="E112" i="3"/>
  <c r="D112"/>
  <c r="C96"/>
  <c r="D9"/>
  <c r="D10"/>
  <c r="D11"/>
  <c r="D12"/>
  <c r="D13"/>
  <c r="D14"/>
  <c r="D16"/>
  <c r="D17"/>
  <c r="D18"/>
  <c r="D19"/>
  <c r="D20"/>
  <c r="D21"/>
  <c r="D23"/>
  <c r="D24"/>
  <c r="D25"/>
  <c r="D26"/>
  <c r="D27"/>
  <c r="D28"/>
  <c r="D30"/>
  <c r="D31"/>
  <c r="D32"/>
  <c r="D33"/>
  <c r="D34"/>
  <c r="D35"/>
  <c r="E36"/>
  <c r="C36"/>
  <c r="D37"/>
  <c r="D38"/>
  <c r="D39"/>
  <c r="D40"/>
  <c r="D41"/>
  <c r="D42"/>
  <c r="D43"/>
  <c r="D44"/>
  <c r="D45"/>
  <c r="D46"/>
  <c r="D48"/>
  <c r="D49"/>
  <c r="D50"/>
  <c r="D51"/>
  <c r="D52"/>
  <c r="E53"/>
  <c r="D53" s="1"/>
  <c r="C53"/>
  <c r="D54"/>
  <c r="D55"/>
  <c r="D56"/>
  <c r="D57"/>
  <c r="E58"/>
  <c r="D59"/>
  <c r="D60"/>
  <c r="D61"/>
  <c r="D62"/>
  <c r="D65"/>
  <c r="D66"/>
  <c r="D67"/>
  <c r="D69"/>
  <c r="D70"/>
  <c r="D71"/>
  <c r="D72"/>
  <c r="E73"/>
  <c r="D74"/>
  <c r="D75"/>
  <c r="D77"/>
  <c r="D78"/>
  <c r="D79"/>
  <c r="D81"/>
  <c r="D82"/>
  <c r="D83"/>
  <c r="D84"/>
  <c r="D85"/>
  <c r="D88"/>
  <c r="D89"/>
  <c r="D90"/>
  <c r="E91"/>
  <c r="D91" s="1"/>
  <c r="C91"/>
  <c r="D92"/>
  <c r="D93"/>
  <c r="D94"/>
  <c r="D95"/>
  <c r="D97"/>
  <c r="D98"/>
  <c r="D99"/>
  <c r="D100"/>
  <c r="D101"/>
  <c r="D102"/>
  <c r="D103"/>
  <c r="D104"/>
  <c r="D105"/>
  <c r="D106"/>
  <c r="D108"/>
  <c r="D109"/>
  <c r="D110"/>
  <c r="D111"/>
  <c r="D113"/>
  <c r="D114"/>
  <c r="D115"/>
  <c r="D116"/>
  <c r="D117"/>
  <c r="D118"/>
  <c r="D119"/>
  <c r="D120"/>
  <c r="D121"/>
  <c r="D122"/>
  <c r="D123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6"/>
  <c r="D147"/>
  <c r="D148"/>
  <c r="C8"/>
  <c r="E8"/>
  <c r="D8"/>
  <c r="I17" i="61"/>
  <c r="G18" i="73"/>
  <c r="I18"/>
  <c r="H18" s="1"/>
  <c r="E18"/>
  <c r="C18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6"/>
  <c r="D20"/>
  <c r="D21"/>
  <c r="D22"/>
  <c r="D23"/>
  <c r="D25"/>
  <c r="D26"/>
  <c r="D7"/>
  <c r="D8"/>
  <c r="D9"/>
  <c r="D10"/>
  <c r="D11"/>
  <c r="D12"/>
  <c r="D13"/>
  <c r="D14"/>
  <c r="D15"/>
  <c r="D16"/>
  <c r="D17"/>
  <c r="D6"/>
  <c r="D91" i="96"/>
  <c r="D92"/>
  <c r="D93"/>
  <c r="D94"/>
  <c r="D95"/>
  <c r="D96"/>
  <c r="D97"/>
  <c r="D98"/>
  <c r="D99"/>
  <c r="D100"/>
  <c r="D101"/>
  <c r="D102"/>
  <c r="D103"/>
  <c r="D104"/>
  <c r="D105"/>
  <c r="E106"/>
  <c r="D106" s="1"/>
  <c r="D107"/>
  <c r="D108"/>
  <c r="D109"/>
  <c r="D110"/>
  <c r="D111"/>
  <c r="D112"/>
  <c r="D113"/>
  <c r="D114"/>
  <c r="D115"/>
  <c r="D116"/>
  <c r="D117"/>
  <c r="D118"/>
  <c r="D119"/>
  <c r="E120"/>
  <c r="D121"/>
  <c r="D122"/>
  <c r="E90"/>
  <c r="E123" s="1"/>
  <c r="E144" s="1"/>
  <c r="D125"/>
  <c r="D126"/>
  <c r="D127"/>
  <c r="D129"/>
  <c r="D130"/>
  <c r="D131"/>
  <c r="D132"/>
  <c r="D134"/>
  <c r="D135"/>
  <c r="D136"/>
  <c r="D137"/>
  <c r="D139"/>
  <c r="D140"/>
  <c r="D141"/>
  <c r="D142"/>
  <c r="D13"/>
  <c r="D14"/>
  <c r="D15"/>
  <c r="D16"/>
  <c r="D17"/>
  <c r="D18"/>
  <c r="D20"/>
  <c r="D21"/>
  <c r="D22"/>
  <c r="D23"/>
  <c r="D24"/>
  <c r="D25"/>
  <c r="D28"/>
  <c r="D29"/>
  <c r="D30"/>
  <c r="D31"/>
  <c r="D32"/>
  <c r="E33"/>
  <c r="D34"/>
  <c r="D35"/>
  <c r="D36"/>
  <c r="D37"/>
  <c r="D38"/>
  <c r="D39"/>
  <c r="D40"/>
  <c r="D41"/>
  <c r="D42"/>
  <c r="D43"/>
  <c r="D45"/>
  <c r="D46"/>
  <c r="D47"/>
  <c r="D48"/>
  <c r="D49"/>
  <c r="E50"/>
  <c r="D51"/>
  <c r="D52"/>
  <c r="D53"/>
  <c r="D54"/>
  <c r="D56"/>
  <c r="D57"/>
  <c r="D58"/>
  <c r="D59"/>
  <c r="D62"/>
  <c r="D63"/>
  <c r="D64"/>
  <c r="D66"/>
  <c r="D67"/>
  <c r="D68"/>
  <c r="D69"/>
  <c r="D71"/>
  <c r="D72"/>
  <c r="D74"/>
  <c r="D75"/>
  <c r="D76"/>
  <c r="D78"/>
  <c r="D79"/>
  <c r="D80"/>
  <c r="D81"/>
  <c r="D82"/>
  <c r="E95" i="95"/>
  <c r="E90" s="1"/>
  <c r="D90" s="1"/>
  <c r="C33"/>
  <c r="D6"/>
  <c r="D7"/>
  <c r="D8"/>
  <c r="D9"/>
  <c r="D10"/>
  <c r="D11"/>
  <c r="C12"/>
  <c r="D12" s="1"/>
  <c r="D13"/>
  <c r="D14"/>
  <c r="D15"/>
  <c r="D16"/>
  <c r="D17"/>
  <c r="D18"/>
  <c r="D20"/>
  <c r="D21"/>
  <c r="D22"/>
  <c r="D23"/>
  <c r="D24"/>
  <c r="D25"/>
  <c r="E26"/>
  <c r="D27"/>
  <c r="D28"/>
  <c r="D29"/>
  <c r="D30"/>
  <c r="D31"/>
  <c r="D32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6"/>
  <c r="D57"/>
  <c r="D58"/>
  <c r="D59"/>
  <c r="C5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6"/>
  <c r="D88"/>
  <c r="D89"/>
  <c r="D91"/>
  <c r="D92"/>
  <c r="D93"/>
  <c r="D94"/>
  <c r="D96"/>
  <c r="D97"/>
  <c r="D98"/>
  <c r="D99"/>
  <c r="D100"/>
  <c r="D101"/>
  <c r="D102"/>
  <c r="D103"/>
  <c r="D104"/>
  <c r="D105"/>
  <c r="E111"/>
  <c r="E106"/>
  <c r="D107"/>
  <c r="D108"/>
  <c r="D109"/>
  <c r="D110"/>
  <c r="D112"/>
  <c r="D113"/>
  <c r="D114"/>
  <c r="D115"/>
  <c r="D116"/>
  <c r="D117"/>
  <c r="D118"/>
  <c r="D119"/>
  <c r="D120"/>
  <c r="D121"/>
  <c r="D122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E108" i="1"/>
  <c r="E122"/>
  <c r="D93"/>
  <c r="D94"/>
  <c r="D95"/>
  <c r="D96"/>
  <c r="D98"/>
  <c r="D99"/>
  <c r="D100"/>
  <c r="D101"/>
  <c r="D102"/>
  <c r="D103"/>
  <c r="D104"/>
  <c r="D105"/>
  <c r="D106"/>
  <c r="D107"/>
  <c r="C113"/>
  <c r="D113" s="1"/>
  <c r="D109"/>
  <c r="D110"/>
  <c r="D111"/>
  <c r="D112"/>
  <c r="D114"/>
  <c r="D115"/>
  <c r="D116"/>
  <c r="D117"/>
  <c r="D118"/>
  <c r="D119"/>
  <c r="D120"/>
  <c r="D121"/>
  <c r="D123"/>
  <c r="D124"/>
  <c r="D127"/>
  <c r="D128"/>
  <c r="D129"/>
  <c r="D131"/>
  <c r="D132"/>
  <c r="D133"/>
  <c r="D134"/>
  <c r="E135"/>
  <c r="C135"/>
  <c r="D136"/>
  <c r="D137"/>
  <c r="D138"/>
  <c r="D139"/>
  <c r="D141"/>
  <c r="D142"/>
  <c r="D143"/>
  <c r="D144"/>
  <c r="D8"/>
  <c r="D9"/>
  <c r="D10"/>
  <c r="D11"/>
  <c r="D12"/>
  <c r="D13"/>
  <c r="E14"/>
  <c r="D14" s="1"/>
  <c r="D15"/>
  <c r="D16"/>
  <c r="D17"/>
  <c r="D18"/>
  <c r="D19"/>
  <c r="D20"/>
  <c r="D22"/>
  <c r="D23"/>
  <c r="D24"/>
  <c r="D25"/>
  <c r="D26"/>
  <c r="D27"/>
  <c r="E28"/>
  <c r="D30"/>
  <c r="D31"/>
  <c r="D32"/>
  <c r="D33"/>
  <c r="D34"/>
  <c r="C35"/>
  <c r="D36"/>
  <c r="D37"/>
  <c r="D38"/>
  <c r="D39"/>
  <c r="D40"/>
  <c r="D41"/>
  <c r="D42"/>
  <c r="D43"/>
  <c r="D44"/>
  <c r="D45"/>
  <c r="D47"/>
  <c r="D48"/>
  <c r="D49"/>
  <c r="D50"/>
  <c r="D51"/>
  <c r="D54"/>
  <c r="D55"/>
  <c r="D56"/>
  <c r="E57"/>
  <c r="D58"/>
  <c r="D59"/>
  <c r="D60"/>
  <c r="D61"/>
  <c r="E7"/>
  <c r="C7"/>
  <c r="D7" s="1"/>
  <c r="D64"/>
  <c r="D65"/>
  <c r="D66"/>
  <c r="D68"/>
  <c r="D69"/>
  <c r="D70"/>
  <c r="D71"/>
  <c r="D73"/>
  <c r="D74"/>
  <c r="E75"/>
  <c r="C75"/>
  <c r="D75" s="1"/>
  <c r="D76"/>
  <c r="D77"/>
  <c r="D78"/>
  <c r="D80"/>
  <c r="D81"/>
  <c r="D82"/>
  <c r="D83"/>
  <c r="D84"/>
  <c r="E25" i="79"/>
  <c r="E29"/>
  <c r="D36"/>
  <c r="E125" i="115"/>
  <c r="E129"/>
  <c r="D129"/>
  <c r="E134"/>
  <c r="E144" s="1"/>
  <c r="E139"/>
  <c r="E79"/>
  <c r="E75"/>
  <c r="E67"/>
  <c r="D67" s="1"/>
  <c r="D57"/>
  <c r="E29"/>
  <c r="E21"/>
  <c r="E107" i="114"/>
  <c r="D107" s="1"/>
  <c r="E121"/>
  <c r="E125"/>
  <c r="E129"/>
  <c r="D129" s="1"/>
  <c r="E134"/>
  <c r="D134" s="1"/>
  <c r="E139"/>
  <c r="E8"/>
  <c r="E58"/>
  <c r="E15"/>
  <c r="E22"/>
  <c r="E30"/>
  <c r="E29"/>
  <c r="E36"/>
  <c r="E47"/>
  <c r="E53"/>
  <c r="D58"/>
  <c r="E64"/>
  <c r="E68"/>
  <c r="D68" s="1"/>
  <c r="E73"/>
  <c r="E76"/>
  <c r="E80"/>
  <c r="D80" s="1"/>
  <c r="E91" i="113"/>
  <c r="C91"/>
  <c r="E107"/>
  <c r="C107"/>
  <c r="D107" s="1"/>
  <c r="E121"/>
  <c r="D121" s="1"/>
  <c r="E125"/>
  <c r="E129"/>
  <c r="E134"/>
  <c r="D134" s="1"/>
  <c r="E139"/>
  <c r="E8"/>
  <c r="E15"/>
  <c r="E63" s="1"/>
  <c r="E22"/>
  <c r="E29"/>
  <c r="E36"/>
  <c r="E47"/>
  <c r="E53"/>
  <c r="E58"/>
  <c r="E64"/>
  <c r="E68"/>
  <c r="E73"/>
  <c r="E76"/>
  <c r="E80"/>
  <c r="E15" i="3"/>
  <c r="C15"/>
  <c r="E22"/>
  <c r="E29"/>
  <c r="E47"/>
  <c r="E64"/>
  <c r="E68"/>
  <c r="E76"/>
  <c r="E80"/>
  <c r="I30" i="61"/>
  <c r="H30" s="1"/>
  <c r="I27" i="73"/>
  <c r="E61" i="96"/>
  <c r="E83" s="1"/>
  <c r="E149" s="1"/>
  <c r="E65"/>
  <c r="E70"/>
  <c r="E73"/>
  <c r="D73" s="1"/>
  <c r="E77"/>
  <c r="E124"/>
  <c r="E128"/>
  <c r="E143" s="1"/>
  <c r="E133"/>
  <c r="D133" s="1"/>
  <c r="E138"/>
  <c r="E5"/>
  <c r="E12"/>
  <c r="E19"/>
  <c r="D19" s="1"/>
  <c r="E27"/>
  <c r="E26" s="1"/>
  <c r="E44"/>
  <c r="D44" s="1"/>
  <c r="E55"/>
  <c r="D55" s="1"/>
  <c r="D5"/>
  <c r="E19" i="95"/>
  <c r="E126" i="1"/>
  <c r="C126"/>
  <c r="E130"/>
  <c r="C130"/>
  <c r="D130"/>
  <c r="E140"/>
  <c r="E21"/>
  <c r="C21"/>
  <c r="D21"/>
  <c r="E46"/>
  <c r="D46" s="1"/>
  <c r="C46"/>
  <c r="E63"/>
  <c r="E67"/>
  <c r="D67" s="1"/>
  <c r="C67"/>
  <c r="E72"/>
  <c r="C72"/>
  <c r="E79"/>
  <c r="D79" s="1"/>
  <c r="C63"/>
  <c r="C79"/>
  <c r="C112" i="3"/>
  <c r="C107" s="1"/>
  <c r="C107" i="115"/>
  <c r="C124" s="1"/>
  <c r="C125"/>
  <c r="C129"/>
  <c r="C134"/>
  <c r="D134"/>
  <c r="C139"/>
  <c r="D139" s="1"/>
  <c r="C21"/>
  <c r="C29"/>
  <c r="C46"/>
  <c r="C36" s="1"/>
  <c r="C67"/>
  <c r="C72"/>
  <c r="C75"/>
  <c r="C79"/>
  <c r="D79" s="1"/>
  <c r="C95" i="95"/>
  <c r="C90"/>
  <c r="C106"/>
  <c r="C123" s="1"/>
  <c r="C111"/>
  <c r="D111" s="1"/>
  <c r="C55"/>
  <c r="C83"/>
  <c r="C149" s="1"/>
  <c r="C26"/>
  <c r="C97" i="1"/>
  <c r="C92" s="1"/>
  <c r="C122"/>
  <c r="D122"/>
  <c r="C140"/>
  <c r="D140" s="1"/>
  <c r="C24" i="73"/>
  <c r="D24" s="1"/>
  <c r="C19"/>
  <c r="D19" s="1"/>
  <c r="C139" i="114"/>
  <c r="C134"/>
  <c r="C129"/>
  <c r="C125"/>
  <c r="C121"/>
  <c r="D121" s="1"/>
  <c r="C80"/>
  <c r="C76"/>
  <c r="C73"/>
  <c r="D73" s="1"/>
  <c r="C68"/>
  <c r="C64"/>
  <c r="C53"/>
  <c r="C47"/>
  <c r="C36"/>
  <c r="C30"/>
  <c r="C29" s="1"/>
  <c r="C22"/>
  <c r="C15"/>
  <c r="C63" s="1"/>
  <c r="C8"/>
  <c r="C139" i="113"/>
  <c r="C134"/>
  <c r="C129"/>
  <c r="C125"/>
  <c r="C121"/>
  <c r="C80"/>
  <c r="C76"/>
  <c r="C73"/>
  <c r="C68"/>
  <c r="C64"/>
  <c r="C58"/>
  <c r="C53"/>
  <c r="C47"/>
  <c r="C36"/>
  <c r="C30"/>
  <c r="C29" s="1"/>
  <c r="C8"/>
  <c r="C22"/>
  <c r="C15"/>
  <c r="C138" i="96"/>
  <c r="D138" s="1"/>
  <c r="C133"/>
  <c r="C128"/>
  <c r="C124"/>
  <c r="C120"/>
  <c r="D120" s="1"/>
  <c r="C106"/>
  <c r="C90"/>
  <c r="C123" s="1"/>
  <c r="C77"/>
  <c r="D77" s="1"/>
  <c r="C73"/>
  <c r="C70"/>
  <c r="C65"/>
  <c r="C61"/>
  <c r="C83" s="1"/>
  <c r="C55"/>
  <c r="C50"/>
  <c r="D50" s="1"/>
  <c r="C44"/>
  <c r="C33"/>
  <c r="C27"/>
  <c r="C26" s="1"/>
  <c r="C19"/>
  <c r="C12"/>
  <c r="C5"/>
  <c r="C19" i="95"/>
  <c r="C29" i="79"/>
  <c r="C25"/>
  <c r="C35" s="1"/>
  <c r="C40" s="1"/>
  <c r="C80" i="3"/>
  <c r="C64"/>
  <c r="C68"/>
  <c r="D68" s="1"/>
  <c r="C73"/>
  <c r="C76"/>
  <c r="C58"/>
  <c r="C47"/>
  <c r="C29"/>
  <c r="C22"/>
  <c r="D22" s="1"/>
  <c r="G17" i="61"/>
  <c r="C57" i="1"/>
  <c r="D57" s="1"/>
  <c r="C29"/>
  <c r="D29" s="1"/>
  <c r="G30" i="61"/>
  <c r="G31" s="1"/>
  <c r="C18"/>
  <c r="D18" s="1"/>
  <c r="G27" i="73"/>
  <c r="G28" s="1"/>
  <c r="C24" i="61"/>
  <c r="E16" i="89"/>
  <c r="F16"/>
  <c r="D16"/>
  <c r="C16"/>
  <c r="G16" s="1"/>
  <c r="G15"/>
  <c r="G14"/>
  <c r="G13"/>
  <c r="G12"/>
  <c r="G11"/>
  <c r="G10"/>
  <c r="C11" i="77"/>
  <c r="C27" i="73"/>
  <c r="C32" i="61"/>
  <c r="C86" i="115"/>
  <c r="C28" i="1"/>
  <c r="D55" i="95"/>
  <c r="C29" i="73"/>
  <c r="D12" i="96"/>
  <c r="D29" i="79"/>
  <c r="G29" i="73"/>
  <c r="E107" i="3"/>
  <c r="D107" s="1"/>
  <c r="G30" i="73" l="1"/>
  <c r="C30"/>
  <c r="C60" i="96"/>
  <c r="C84" s="1"/>
  <c r="E86" i="114"/>
  <c r="E124"/>
  <c r="C144" i="113"/>
  <c r="D46" i="115"/>
  <c r="C144"/>
  <c r="D144" s="1"/>
  <c r="C145" i="1"/>
  <c r="B14" i="76" s="1"/>
  <c r="D61" i="96"/>
  <c r="C63" i="3"/>
  <c r="D63" s="1"/>
  <c r="D139" i="114"/>
  <c r="E29" i="73"/>
  <c r="I31" i="61"/>
  <c r="I33" s="1"/>
  <c r="D8" i="79"/>
  <c r="D97" i="1"/>
  <c r="C30" i="61"/>
  <c r="D30" s="1"/>
  <c r="C143" i="96"/>
  <c r="D143" s="1"/>
  <c r="C86" i="114"/>
  <c r="C87" s="1"/>
  <c r="C60" i="95"/>
  <c r="C84" s="1"/>
  <c r="D95"/>
  <c r="D21" i="115"/>
  <c r="D72" i="1"/>
  <c r="D65" i="96"/>
  <c r="I32" i="61"/>
  <c r="D139" i="113"/>
  <c r="E144"/>
  <c r="E63" i="114"/>
  <c r="D29" i="115"/>
  <c r="D25" i="79"/>
  <c r="D35" s="1"/>
  <c r="D40" s="1"/>
  <c r="D35" i="1"/>
  <c r="C28" i="73"/>
  <c r="E32" i="61"/>
  <c r="D73" i="3"/>
  <c r="D58"/>
  <c r="C56" i="79"/>
  <c r="E63" i="115"/>
  <c r="C145"/>
  <c r="D106" i="95"/>
  <c r="D80" i="3"/>
  <c r="C85" i="1"/>
  <c r="C151" s="1"/>
  <c r="E86" i="3"/>
  <c r="E124" i="113"/>
  <c r="D125" i="115"/>
  <c r="D28" i="1"/>
  <c r="D7" i="76"/>
  <c r="D47" i="3"/>
  <c r="D128" i="96"/>
  <c r="C86" i="113"/>
  <c r="C124"/>
  <c r="C145" s="1"/>
  <c r="C144" i="114"/>
  <c r="C124" i="3"/>
  <c r="C145" s="1"/>
  <c r="D63" i="1"/>
  <c r="D19" i="95"/>
  <c r="D26" i="96"/>
  <c r="D124"/>
  <c r="D70"/>
  <c r="H27" i="73"/>
  <c r="D76" i="3"/>
  <c r="E63"/>
  <c r="E86" i="113"/>
  <c r="E87" s="1"/>
  <c r="D129"/>
  <c r="D76" i="114"/>
  <c r="D75" i="115"/>
  <c r="E35" i="79"/>
  <c r="E40" s="1"/>
  <c r="E62" i="1"/>
  <c r="D135"/>
  <c r="E60" i="95"/>
  <c r="D33"/>
  <c r="D33" i="96"/>
  <c r="D36" i="3"/>
  <c r="C124" i="114"/>
  <c r="D36" i="115"/>
  <c r="D50" i="79"/>
  <c r="D5" i="95"/>
  <c r="D123" i="96"/>
  <c r="C144"/>
  <c r="D144" s="1"/>
  <c r="D124" i="114"/>
  <c r="E145" i="113"/>
  <c r="D124"/>
  <c r="E33" i="61"/>
  <c r="E145" i="115"/>
  <c r="D124"/>
  <c r="C148" i="95"/>
  <c r="E87" i="114"/>
  <c r="D63"/>
  <c r="D83" i="95"/>
  <c r="D149" s="1"/>
  <c r="E149"/>
  <c r="E87" i="115"/>
  <c r="D31" i="61"/>
  <c r="G33"/>
  <c r="D144" i="113"/>
  <c r="E87" i="3"/>
  <c r="E84" i="95"/>
  <c r="D60"/>
  <c r="B6" i="76"/>
  <c r="C63" i="113"/>
  <c r="C63" i="115"/>
  <c r="C87" s="1"/>
  <c r="E60" i="96"/>
  <c r="C145" i="114"/>
  <c r="E85" i="1"/>
  <c r="D85" s="1"/>
  <c r="D125" i="114"/>
  <c r="C62" i="1"/>
  <c r="C31" i="61"/>
  <c r="I30" i="73"/>
  <c r="G32" i="61"/>
  <c r="D14" i="76"/>
  <c r="E14" s="1"/>
  <c r="C33" i="61"/>
  <c r="C86" i="3"/>
  <c r="D86" s="1"/>
  <c r="I28" i="73"/>
  <c r="E30" s="1"/>
  <c r="D64" i="3"/>
  <c r="E28" i="115"/>
  <c r="D27" i="73"/>
  <c r="D91" i="114"/>
  <c r="H17" i="61"/>
  <c r="H32" s="1"/>
  <c r="D13" i="76"/>
  <c r="D64" i="114"/>
  <c r="D24" i="61"/>
  <c r="D126" i="1"/>
  <c r="D29" i="3"/>
  <c r="D15"/>
  <c r="D125" i="113"/>
  <c r="C108" i="1"/>
  <c r="D108" s="1"/>
  <c r="E125"/>
  <c r="E123" i="95"/>
  <c r="E124" i="3"/>
  <c r="D18" i="73"/>
  <c r="E144" i="114"/>
  <c r="D144" s="1"/>
  <c r="D83" i="96"/>
  <c r="E145" i="1"/>
  <c r="D145" s="1"/>
  <c r="D90" i="96"/>
  <c r="D107" i="115"/>
  <c r="D27" i="96"/>
  <c r="I29" i="73"/>
  <c r="D91" i="113"/>
  <c r="D6" i="76"/>
  <c r="E28" i="73"/>
  <c r="C28" i="115"/>
  <c r="D26" i="95"/>
  <c r="D58" i="115"/>
  <c r="D44" i="79"/>
  <c r="D56" s="1"/>
  <c r="D149" i="96" l="1"/>
  <c r="D145" i="115"/>
  <c r="D62" i="1"/>
  <c r="C148" i="96"/>
  <c r="H31" i="61"/>
  <c r="B7" i="76"/>
  <c r="E7" s="1"/>
  <c r="D87" i="114"/>
  <c r="C149" i="96"/>
  <c r="C87" i="113"/>
  <c r="D86" i="114"/>
  <c r="E146" i="1"/>
  <c r="E145" i="3"/>
  <c r="D145" s="1"/>
  <c r="D124"/>
  <c r="H29" i="73"/>
  <c r="D29"/>
  <c r="D87" i="115"/>
  <c r="D28"/>
  <c r="D32" i="61"/>
  <c r="C87" i="3"/>
  <c r="D87" s="1"/>
  <c r="D63" i="115"/>
  <c r="D28" i="73"/>
  <c r="D8" i="76"/>
  <c r="B13"/>
  <c r="E13" s="1"/>
  <c r="E144" i="95"/>
  <c r="D123"/>
  <c r="D148" s="1"/>
  <c r="D15" i="76"/>
  <c r="H28" i="73"/>
  <c r="D30" s="1"/>
  <c r="E84" i="96"/>
  <c r="D84" s="1"/>
  <c r="D60"/>
  <c r="D148" s="1"/>
  <c r="E148"/>
  <c r="E6" i="76"/>
  <c r="E86" i="1"/>
  <c r="E148" i="95"/>
  <c r="C125" i="1"/>
  <c r="C146" s="1"/>
  <c r="D145" i="113"/>
  <c r="C86" i="1"/>
  <c r="B8" i="76"/>
  <c r="D84" i="95"/>
  <c r="E145" i="114"/>
  <c r="D145" s="1"/>
  <c r="H33" i="61" l="1"/>
  <c r="D33"/>
  <c r="E8" i="76"/>
  <c r="B15"/>
  <c r="E15" s="1"/>
  <c r="D144" i="95"/>
  <c r="D146" i="1"/>
  <c r="D86"/>
  <c r="D125"/>
  <c r="H30" i="73"/>
  <c r="C150" i="1"/>
</calcChain>
</file>

<file path=xl/sharedStrings.xml><?xml version="1.0" encoding="utf-8"?>
<sst xmlns="http://schemas.openxmlformats.org/spreadsheetml/2006/main" count="2373" uniqueCount="443">
  <si>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</si>
  <si>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</si>
  <si>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</si>
  <si>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</si>
  <si>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</si>
  <si>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</si>
  <si>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</si>
  <si>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</si>
  <si>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</si>
  <si>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</si>
  <si>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</si>
  <si>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</si>
  <si>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</si>
  <si>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</si>
  <si>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</si>
  <si>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</si>
  <si>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</si>
  <si>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</si>
  <si>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</si>
  <si>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</si>
  <si>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</si>
  <si>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</si>
  <si>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</si>
  <si>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</si>
  <si>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</si>
  <si>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</si>
  <si>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</si>
  <si>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</si>
  <si>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</si>
  <si>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</si>
  <si>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</si>
  <si>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</si>
  <si>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</si>
  <si>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</si>
  <si>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</si>
  <si>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</si>
  <si>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</si>
  <si>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</si>
  <si>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</si>
  <si>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</si>
  <si>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</si>
  <si>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</si>
  <si>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</si>
  <si>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</si>
  <si>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</si>
  <si>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</si>
  <si>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</si>
  <si>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</si>
  <si>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</si>
  <si>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</si>
  <si>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</si>
  <si>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</si>
  <si>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</si>
  <si>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</si>
  <si>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</si>
  <si>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</si>
  <si>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</si>
  <si>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</si>
  <si>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</si>
  <si>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</si>
  <si>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</si>
  <si>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</si>
  <si>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</si>
  <si>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</si>
  <si>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</si>
  <si>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</si>
  <si>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</si>
  <si>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</si>
  <si>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</si>
  <si>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</si>
  <si>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</si>
  <si>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</si>
  <si>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</si>
  <si>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</si>
  <si>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</si>
  <si>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</si>
  <si>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</si>
  <si>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</si>
  <si>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</si>
  <si>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</si>
  <si>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</si>
  <si>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</si>
  <si>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</si>
  <si>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</si>
  <si>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</si>
  <si>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</si>
  <si>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</si>
  <si>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</si>
  <si>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</si>
  <si>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</si>
  <si>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</si>
  <si>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</si>
  <si>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</si>
  <si>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</si>
  <si>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</si>
  <si>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</si>
  <si>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</si>
  <si>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</si>
  <si>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</si>
  <si>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</si>
  <si>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</si>
  <si>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</si>
  <si>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</si>
  <si>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</si>
  <si>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</si>
  <si>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</si>
  <si>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</si>
  <si>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</si>
  <si>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</si>
  <si>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</si>
  <si>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</si>
  <si>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</si>
  <si>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</si>
  <si>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</si>
  <si>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</si>
  <si>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</si>
  <si>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</si>
  <si>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</si>
  <si>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</si>
  <si>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</si>
  <si>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</si>
  <si>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</si>
  <si>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</si>
  <si>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</si>
  <si>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</si>
  <si>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</si>
  <si>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</si>
  <si>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</si>
  <si>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</si>
  <si>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</si>
  <si>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</si>
  <si>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</si>
  <si>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</si>
  <si>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</si>
  <si>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</si>
  <si>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</si>
  <si>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</si>
  <si>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</si>
  <si>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</si>
  <si>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</si>
  <si>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</si>
  <si>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</si>
  <si>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</si>
  <si>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</si>
  <si>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</si>
  <si>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</si>
  <si>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</si>
  <si>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</si>
  <si>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</si>
  <si>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</si>
  <si>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</si>
  <si>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</si>
  <si>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</si>
  <si>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</si>
  <si>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</si>
  <si>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</si>
  <si>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</si>
  <si>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</si>
  <si>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</si>
  <si>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</si>
  <si>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</si>
  <si>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</si>
  <si>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</si>
  <si>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</si>
  <si>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</si>
  <si>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</si>
  <si>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</si>
  <si>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</si>
  <si>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</si>
  <si>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</si>
  <si>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</si>
  <si>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</si>
  <si>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</si>
  <si>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</si>
  <si>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</si>
  <si>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</si>
  <si>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</si>
  <si>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</si>
  <si>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</si>
  <si>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</si>
  <si>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</si>
  <si>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</si>
  <si>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</si>
  <si>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</si>
  <si>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</si>
  <si>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</si>
  <si>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</si>
  <si>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</si>
  <si>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</si>
  <si>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</si>
  <si>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</si>
  <si>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</si>
  <si>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</si>
  <si>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</si>
  <si>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</si>
  <si>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</si>
  <si>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</si>
  <si>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</si>
  <si>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</si>
  <si>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</si>
  <si>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</si>
  <si>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</si>
  <si>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</si>
  <si>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</si>
  <si>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</si>
  <si>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</si>
  <si>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</si>
  <si>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</si>
  <si>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</si>
  <si>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</si>
  <si>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</si>
  <si>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</si>
  <si>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</si>
  <si>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</si>
  <si>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</si>
  <si>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</si>
  <si>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</si>
  <si>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</si>
  <si>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</si>
  <si>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</si>
  <si>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</si>
  <si>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</si>
  <si>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</si>
  <si>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</si>
  <si>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</si>
  <si>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</si>
  <si>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</si>
  <si>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</si>
  <si>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</si>
  <si>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</si>
  <si>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</si>
  <si>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</si>
  <si>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</si>
  <si>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</si>
  <si>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</si>
  <si>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</si>
  <si>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</si>
  <si>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</si>
  <si>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</si>
  <si>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</si>
  <si>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</si>
  <si>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</si>
  <si>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</si>
  <si>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</si>
  <si>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</si>
  <si>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</si>
  <si>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</si>
  <si>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</si>
  <si>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</si>
  <si>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</si>
  <si>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</si>
  <si>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</si>
  <si>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</si>
  <si>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</si>
  <si>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</si>
  <si>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</si>
  <si>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</si>
  <si>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</si>
  <si>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</si>
  <si>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</si>
  <si>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</si>
  <si>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</si>
  <si>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</si>
  <si>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</si>
  <si>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</si>
  <si>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</si>
  <si>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</si>
  <si>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</si>
  <si>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</si>
  <si>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</si>
  <si>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</si>
  <si>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</si>
  <si>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</si>
  <si>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</si>
  <si>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</si>
  <si>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</si>
  <si>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</si>
  <si>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</si>
  <si>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</si>
  <si>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</si>
  <si>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</si>
  <si>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</si>
  <si>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</si>
  <si>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</si>
  <si>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</si>
  <si>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</si>
  <si>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</si>
  <si>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</si>
  <si>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</si>
  <si>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</si>
  <si>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</si>
  <si>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</si>
  <si>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</si>
  <si>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</si>
  <si>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</si>
  <si>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</si>
  <si>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</si>
  <si>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</si>
  <si>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</si>
  <si>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</si>
  <si>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</si>
  <si>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</si>
  <si>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</si>
  <si>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</si>
  <si>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</si>
  <si>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</si>
  <si>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</si>
  <si>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</si>
  <si>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</si>
  <si>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</si>
  <si>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</si>
  <si>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</si>
  <si>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</si>
  <si>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</si>
  <si>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</si>
  <si>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</si>
  <si>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</si>
  <si>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</si>
  <si>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</si>
  <si>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</si>
  <si>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</si>
  <si>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</si>
  <si>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</si>
  <si>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</si>
  <si>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</si>
  <si>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</si>
  <si>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</si>
  <si>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</si>
  <si>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</si>
  <si>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</si>
  <si>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</si>
  <si>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</si>
  <si>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</si>
  <si>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</si>
  <si>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</si>
  <si>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</si>
  <si>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</si>
  <si>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</si>
  <si>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</si>
  <si>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</si>
  <si>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</si>
  <si>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</si>
  <si>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</si>
  <si>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</si>
  <si>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</si>
  <si>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</si>
  <si>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</si>
  <si>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</si>
  <si>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</si>
  <si>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</si>
  <si>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</si>
  <si>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</si>
  <si>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</si>
  <si>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</si>
  <si>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</si>
  <si>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</si>
  <si>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</si>
  <si>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</si>
  <si>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</si>
  <si>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</si>
  <si>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</si>
  <si>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</si>
  <si>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</si>
  <si>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</si>
  <si>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</si>
  <si>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</si>
  <si>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</si>
  <si>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</si>
  <si>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</si>
  <si>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</si>
  <si>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</si>
  <si>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</si>
  <si>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</si>
  <si>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</si>
  <si>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</si>
  <si>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</si>
  <si>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</si>
  <si>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</si>
  <si>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</si>
  <si>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</si>
  <si>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</si>
  <si>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</si>
  <si>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</si>
  <si>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</si>
  <si>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</si>
  <si>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</si>
  <si>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</si>
  <si>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</si>
  <si>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</si>
  <si>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</si>
  <si>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</si>
  <si>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</si>
  <si>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</si>
  <si>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</si>
  <si>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</si>
  <si>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</si>
  <si>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</si>
  <si>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</si>
  <si>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</si>
  <si>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</si>
  <si>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</si>
  <si>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</si>
  <si>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</si>
  <si>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</si>
  <si>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</si>
  <si>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</si>
  <si>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</si>
  <si>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</si>
  <si>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</si>
  <si>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</si>
  <si>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</si>
  <si>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</si>
  <si>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</si>
  <si>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</si>
  <si>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</si>
  <si>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</si>
  <si>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</si>
  <si>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Osztalék, a koncessziós díj és a hozambevétel</t>
  </si>
  <si>
    <t>Kajárpéci Közös Önkormányzati Hivatal</t>
  </si>
  <si>
    <t xml:space="preserve">     59800039-15166182</t>
  </si>
  <si>
    <t>30 napon túli elismert tartozásállomány összesen: 0  Ft</t>
  </si>
  <si>
    <t>Kajárpéc Községi Önkormányzat saját bevételeinek részletezése az adósságot keletkeztető ügyletből származó tárgyévi fizetési kötelezettség megállapításához</t>
  </si>
  <si>
    <t>2014. évi módosított előirányzat</t>
  </si>
  <si>
    <t>Módosítás összege</t>
  </si>
  <si>
    <t>Módosított előirányzat</t>
  </si>
  <si>
    <t xml:space="preserve"> </t>
  </si>
  <si>
    <t>Kajárpéc, 2014. május hó 31. nap</t>
  </si>
  <si>
    <t>2014. évi eredeti előirányzat</t>
  </si>
  <si>
    <t>2014. évi módosított t előirányzat</t>
  </si>
  <si>
    <t>Módosított kiadási előirányzat: 73 437 ezer Ft</t>
  </si>
  <si>
    <t>1.2 sz. melléklet Bevételek táblázat 3. oszlop 9 sora =</t>
  </si>
  <si>
    <t>1.2 sz. melléklet Bevételek táblázat 3. oszlop 16 sora =</t>
  </si>
  <si>
    <t>1.2 sz. melléklet Bevételek táblázat 3. oszlop 17 sora =</t>
  </si>
  <si>
    <t>1.2 sz. melléklet Kiadások táblázat 3. oszlop 4 sora =</t>
  </si>
  <si>
    <t>1.2 sz. melléklet Kiadások táblázat 3. oszlop 9 sora =</t>
  </si>
  <si>
    <t>1.2 sz. melléklet Kiadások táblázat 3. oszlop 10 sora =</t>
  </si>
  <si>
    <t xml:space="preserve">2.1. melléklet a 9/2014. (VIII.14.)  önkormányzati rendelethez     </t>
  </si>
  <si>
    <t xml:space="preserve">2.2. melléklet a 9/2014. (VIII.14.) önkormányzati rendelethez     </t>
  </si>
  <si>
    <t>4.1. melléklet a 9/2014. (VIII.14.)  önkormányzati rendelethez</t>
  </si>
  <si>
    <t>4.1.1. melléklet a 9/2014. (VIII.14.) önkormányzati rendelethez</t>
  </si>
  <si>
    <t>4.1.2 melléklet a 9/2014. (VIII.14.) önkormányzati rendelethez</t>
  </si>
  <si>
    <t>4.1.3 melléklet a 9/2014. (VIII.14.) önkormányzati rendelethez</t>
  </si>
  <si>
    <t>4.2. melléklet a 9/2014. (VIII.14.)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</si>
</sst>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6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0" fontId="35" fillId="0" borderId="0" xfId="0" applyFont="1" applyFill="1"/>
    <xf numFmtId="3" fontId="35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5" fillId="0" borderId="0" xfId="0" applyFont="1" applyFill="1" applyAlignment="1">
      <alignment horizontal="right" indent="1"/>
    </xf>
    <xf numFmtId="0" fontId="6" fillId="0" borderId="21" xfId="0" applyFont="1" applyFill="1" applyBorder="1" applyAlignment="1" applyProtection="1">
      <alignment horizontal="right"/>
    </xf>
    <xf numFmtId="0" fontId="28" fillId="0" borderId="22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3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3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/>
    <xf numFmtId="164" fontId="28" fillId="0" borderId="3" xfId="0" applyNumberFormat="1" applyFont="1" applyFill="1" applyBorder="1" applyAlignment="1" applyProtection="1">
      <alignment vertical="center"/>
      <protection locked="0"/>
    </xf>
    <xf numFmtId="164" fontId="28" fillId="0" borderId="2" xfId="0" applyNumberFormat="1" applyFont="1" applyFill="1" applyBorder="1" applyAlignment="1" applyProtection="1">
      <alignment vertical="center"/>
      <protection locked="0"/>
    </xf>
    <xf numFmtId="164" fontId="28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24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6" fillId="0" borderId="30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9" fillId="0" borderId="0" xfId="0" applyFont="1" applyFill="1" applyProtection="1"/>
    <xf numFmtId="0" fontId="28" fillId="0" borderId="9" xfId="0" applyFont="1" applyFill="1" applyBorder="1" applyAlignment="1" applyProtection="1">
      <alignment horizontal="center" vertical="center"/>
    </xf>
    <xf numFmtId="164" fontId="27" fillId="0" borderId="18" xfId="0" applyNumberFormat="1" applyFont="1" applyFill="1" applyBorder="1" applyAlignment="1" applyProtection="1">
      <alignment vertical="center"/>
    </xf>
    <xf numFmtId="0" fontId="28" fillId="0" borderId="8" xfId="0" applyFont="1" applyFill="1" applyBorder="1" applyAlignment="1" applyProtection="1">
      <alignment horizontal="center" vertical="center"/>
    </xf>
    <xf numFmtId="164" fontId="27" fillId="0" borderId="19" xfId="0" applyNumberFormat="1" applyFont="1" applyFill="1" applyBorder="1" applyAlignment="1" applyProtection="1">
      <alignment vertical="center"/>
    </xf>
    <xf numFmtId="0" fontId="28" fillId="0" borderId="10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vertical="center" wrapText="1"/>
    </xf>
    <xf numFmtId="164" fontId="27" fillId="0" borderId="33" xfId="0" applyNumberFormat="1" applyFont="1" applyFill="1" applyBorder="1" applyAlignment="1" applyProtection="1">
      <alignment vertical="center"/>
    </xf>
    <xf numFmtId="0" fontId="27" fillId="0" borderId="1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vertical="center" wrapText="1"/>
    </xf>
    <xf numFmtId="164" fontId="27" fillId="0" borderId="14" xfId="0" applyNumberFormat="1" applyFont="1" applyFill="1" applyBorder="1" applyAlignment="1" applyProtection="1">
      <alignment vertical="center"/>
    </xf>
    <xf numFmtId="164" fontId="27" fillId="0" borderId="17" xfId="0" applyNumberFormat="1" applyFont="1" applyFill="1" applyBorder="1" applyAlignment="1" applyProtection="1">
      <alignment vertical="center"/>
    </xf>
    <xf numFmtId="0" fontId="0" fillId="0" borderId="34" xfId="0" applyFill="1" applyBorder="1" applyProtection="1"/>
    <xf numFmtId="0" fontId="6" fillId="0" borderId="34" xfId="0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36" xfId="0" applyFont="1" applyBorder="1" applyAlignment="1" applyProtection="1">
      <alignment horizontal="left" vertical="center" wrapText="1" indent="1"/>
    </xf>
    <xf numFmtId="164" fontId="19" fillId="0" borderId="26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1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9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5" xfId="1" applyNumberFormat="1" applyFont="1" applyFill="1" applyBorder="1" applyProtection="1">
      <protection locked="0"/>
    </xf>
    <xf numFmtId="165" fontId="28" fillId="0" borderId="35" xfId="1" applyNumberFormat="1" applyFont="1" applyFill="1" applyBorder="1" applyProtection="1">
      <protection locked="0"/>
    </xf>
    <xf numFmtId="165" fontId="28" fillId="0" borderId="29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4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0" fontId="8" fillId="0" borderId="26" xfId="0" applyFont="1" applyFill="1" applyBorder="1" applyAlignment="1" applyProtection="1">
      <alignment horizontal="righ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4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23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6" fillId="0" borderId="13" xfId="0" applyFont="1" applyBorder="1" applyAlignment="1" applyProtection="1">
      <alignment wrapTex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36" xfId="0" applyFont="1" applyBorder="1" applyAlignment="1" applyProtection="1">
      <alignment wrapText="1"/>
    </xf>
    <xf numFmtId="0" fontId="26" fillId="0" borderId="22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36" xfId="0" applyFont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center" vertic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36" xfId="0" applyFont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28" fillId="0" borderId="22" xfId="4" quotePrefix="1" applyFont="1" applyFill="1" applyBorder="1" applyAlignment="1" applyProtection="1">
      <alignment horizontal="left" vertical="center" wrapText="1" indent="1"/>
    </xf>
    <xf numFmtId="0" fontId="37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0" fillId="2" borderId="19" xfId="4" applyNumberFormat="1" applyFont="1" applyFill="1" applyBorder="1" applyAlignment="1" applyProtection="1">
      <alignment horizontal="right" vertical="center" wrapText="1" indent="1"/>
    </xf>
    <xf numFmtId="164" fontId="20" fillId="2" borderId="33" xfId="4" applyNumberFormat="1" applyFont="1" applyFill="1" applyBorder="1" applyAlignment="1" applyProtection="1">
      <alignment horizontal="right" vertical="center" wrapText="1" indent="1"/>
    </xf>
    <xf numFmtId="164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164" fontId="27" fillId="0" borderId="20" xfId="4" applyNumberFormat="1" applyFont="1" applyFill="1" applyBorder="1" applyAlignment="1" applyProtection="1">
      <alignment horizontal="right" vertical="center" wrapText="1" indent="1"/>
    </xf>
    <xf numFmtId="164" fontId="2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4" applyNumberFormat="1" applyFont="1" applyFill="1" applyBorder="1" applyAlignment="1" applyProtection="1">
      <alignment horizontal="right" vertical="center" wrapText="1" indent="1"/>
    </xf>
    <xf numFmtId="164" fontId="2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7" xfId="0" applyNumberFormat="1" applyFont="1" applyFill="1" applyBorder="1" applyAlignment="1" applyProtection="1">
      <alignment horizontal="center" vertical="center" wrapText="1"/>
    </xf>
    <xf numFmtId="0" fontId="27" fillId="0" borderId="1" xfId="4" applyFont="1" applyFill="1" applyBorder="1" applyAlignment="1" applyProtection="1">
      <alignment horizontal="left" vertical="center" wrapText="1" indent="1"/>
    </xf>
    <xf numFmtId="164" fontId="2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Fill="1" applyAlignment="1" applyProtection="1">
      <alignment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2" fillId="0" borderId="0" xfId="4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/>
    </xf>
    <xf numFmtId="164" fontId="19" fillId="0" borderId="0" xfId="4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centerContinuous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0" xfId="0" applyNumberFormat="1" applyFont="1" applyFill="1" applyBorder="1" applyAlignment="1" applyProtection="1">
      <alignment horizontal="right" vertical="center" wrapText="1" indent="1"/>
    </xf>
    <xf numFmtId="164" fontId="31" fillId="0" borderId="54" xfId="0" applyNumberFormat="1" applyFont="1" applyFill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" xfId="0" applyNumberFormat="1" applyFont="1" applyFill="1" applyBorder="1" applyAlignment="1" applyProtection="1">
      <alignment horizontal="right" vertical="center" wrapText="1" indent="1"/>
    </xf>
    <xf numFmtId="164" fontId="30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1" xfId="0" applyNumberFormat="1" applyFont="1" applyFill="1" applyBorder="1" applyAlignment="1" applyProtection="1">
      <alignment horizontal="right" vertical="center" wrapText="1" indent="1"/>
    </xf>
    <xf numFmtId="164" fontId="2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55" xfId="0" applyFont="1" applyFill="1" applyBorder="1" applyAlignment="1">
      <alignment vertical="center" wrapText="1"/>
    </xf>
    <xf numFmtId="164" fontId="19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39" xfId="4" applyNumberFormat="1" applyFont="1" applyFill="1" applyBorder="1" applyAlignment="1" applyProtection="1">
      <alignment horizontal="right" vertical="center" wrapText="1" indent="1"/>
    </xf>
    <xf numFmtId="164" fontId="27" fillId="0" borderId="39" xfId="4" applyNumberFormat="1" applyFont="1" applyFill="1" applyBorder="1" applyAlignment="1" applyProtection="1">
      <alignment horizontal="right" vertical="center" wrapText="1" indent="1"/>
    </xf>
    <xf numFmtId="164" fontId="28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4" applyNumberFormat="1" applyFont="1" applyFill="1" applyBorder="1" applyAlignment="1" applyProtection="1">
      <alignment horizontal="right" vertical="center" wrapText="1" indent="1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27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1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3" fillId="0" borderId="21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57" xfId="0" applyNumberFormat="1" applyFont="1" applyFill="1" applyBorder="1" applyAlignment="1" applyProtection="1">
      <alignment horizontal="center" vertical="center" wrapText="1"/>
    </xf>
    <xf numFmtId="164" fontId="29" fillId="0" borderId="5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3" fillId="0" borderId="58" xfId="0" applyNumberFormat="1" applyFont="1" applyFill="1" applyBorder="1" applyAlignment="1" applyProtection="1">
      <alignment horizontal="center" vertic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</xf>
    <xf numFmtId="164" fontId="29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58" xfId="4" applyFont="1" applyFill="1" applyBorder="1" applyAlignment="1">
      <alignment horizontal="justify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Layout" workbookViewId="0">
      <selection activeCell="A7" sqref="A7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90</v>
      </c>
    </row>
    <row r="4" spans="1:2">
      <c r="A4" s="54"/>
      <c r="B4" s="54"/>
    </row>
    <row r="5" spans="1:2" s="65" customFormat="1" ht="15.75">
      <c r="A5" s="40" t="s">
        <v>364</v>
      </c>
      <c r="B5" s="64"/>
    </row>
    <row r="6" spans="1:2">
      <c r="A6" s="54"/>
      <c r="B6" s="54"/>
    </row>
    <row r="7" spans="1:2">
      <c r="A7" s="54" t="s">
        <v>366</v>
      </c>
      <c r="B7" s="54" t="s">
        <v>367</v>
      </c>
    </row>
    <row r="8" spans="1:2">
      <c r="A8" s="54" t="s">
        <v>368</v>
      </c>
      <c r="B8" s="54" t="s">
        <v>369</v>
      </c>
    </row>
    <row r="9" spans="1:2">
      <c r="A9" s="54" t="s">
        <v>370</v>
      </c>
      <c r="B9" s="54" t="s">
        <v>371</v>
      </c>
    </row>
    <row r="10" spans="1:2">
      <c r="A10" s="54"/>
      <c r="B10" s="54"/>
    </row>
    <row r="11" spans="1:2">
      <c r="A11" s="54"/>
      <c r="B11" s="54"/>
    </row>
    <row r="12" spans="1:2" s="65" customFormat="1" ht="15.75">
      <c r="A12" s="40" t="s">
        <v>365</v>
      </c>
      <c r="B12" s="64"/>
    </row>
    <row r="13" spans="1:2">
      <c r="A13" s="54"/>
      <c r="B13" s="54"/>
    </row>
    <row r="14" spans="1:2">
      <c r="A14" s="54" t="s">
        <v>375</v>
      </c>
      <c r="B14" s="54" t="s">
        <v>374</v>
      </c>
    </row>
    <row r="15" spans="1:2">
      <c r="A15" s="54" t="s">
        <v>177</v>
      </c>
      <c r="B15" s="54" t="s">
        <v>373</v>
      </c>
    </row>
    <row r="16" spans="1:2">
      <c r="A16" s="54" t="s">
        <v>376</v>
      </c>
      <c r="B16" s="54" t="s">
        <v>372</v>
      </c>
    </row>
  </sheetData>
  <sheetProtection sheet="1"/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topLeftCell="B1" zoomScaleSheetLayoutView="85" workbookViewId="0">
      <selection activeCell="C1" sqref="C1"/>
    </sheetView>
  </sheetViews>
  <sheetFormatPr defaultRowHeight="12.75"/>
  <cols>
    <col min="1" max="1" width="19.5" style="242" customWidth="1"/>
    <col min="2" max="2" width="67.33203125" style="243" customWidth="1"/>
    <col min="3" max="5" width="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439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414</v>
      </c>
      <c r="C3" s="218"/>
      <c r="D3" s="218"/>
      <c r="E3" s="218">
        <v>2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24.75" thickBot="1">
      <c r="A5" s="250" t="s">
        <v>131</v>
      </c>
      <c r="B5" s="110" t="s">
        <v>43</v>
      </c>
      <c r="C5" s="111" t="s">
        <v>427</v>
      </c>
      <c r="D5" s="219" t="s">
        <v>423</v>
      </c>
      <c r="E5" s="111" t="s">
        <v>422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4">
        <f>+C9+C10+C11+C12+C13+C14</f>
        <v>87533</v>
      </c>
      <c r="D8" s="154"/>
      <c r="E8" s="154">
        <f>+E9+E10+E11+E12+E13+E14</f>
        <v>87533</v>
      </c>
    </row>
    <row r="9" spans="1:5" s="43" customFormat="1" ht="12" customHeight="1">
      <c r="A9" s="277" t="s">
        <v>67</v>
      </c>
      <c r="B9" s="259" t="s">
        <v>180</v>
      </c>
      <c r="C9" s="157">
        <v>74681</v>
      </c>
      <c r="D9" s="157"/>
      <c r="E9" s="157">
        <v>74681</v>
      </c>
    </row>
    <row r="10" spans="1:5" s="44" customFormat="1" ht="12" customHeight="1">
      <c r="A10" s="278" t="s">
        <v>68</v>
      </c>
      <c r="B10" s="260" t="s">
        <v>181</v>
      </c>
      <c r="C10" s="156"/>
      <c r="D10" s="156"/>
      <c r="E10" s="156"/>
    </row>
    <row r="11" spans="1:5" s="44" customFormat="1" ht="12" customHeight="1">
      <c r="A11" s="278" t="s">
        <v>69</v>
      </c>
      <c r="B11" s="260" t="s">
        <v>182</v>
      </c>
      <c r="C11" s="156">
        <v>11373</v>
      </c>
      <c r="D11" s="156"/>
      <c r="E11" s="156">
        <v>11373</v>
      </c>
    </row>
    <row r="12" spans="1:5" s="44" customFormat="1" ht="12" customHeight="1">
      <c r="A12" s="278" t="s">
        <v>70</v>
      </c>
      <c r="B12" s="260" t="s">
        <v>183</v>
      </c>
      <c r="C12" s="156">
        <v>1479</v>
      </c>
      <c r="D12" s="156"/>
      <c r="E12" s="156">
        <v>1479</v>
      </c>
    </row>
    <row r="13" spans="1:5" s="44" customFormat="1" ht="12" customHeight="1">
      <c r="A13" s="278" t="s">
        <v>87</v>
      </c>
      <c r="B13" s="260" t="s">
        <v>184</v>
      </c>
      <c r="C13" s="303"/>
      <c r="D13" s="303"/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304"/>
      <c r="E14" s="304"/>
    </row>
    <row r="15" spans="1:5" s="43" customFormat="1" ht="12" customHeight="1" thickBot="1">
      <c r="A15" s="25" t="s">
        <v>9</v>
      </c>
      <c r="B15" s="149" t="s">
        <v>186</v>
      </c>
      <c r="C15" s="154">
        <f>+C16+C17+C18+C19+C20</f>
        <v>0</v>
      </c>
      <c r="D15" s="154"/>
      <c r="E15" s="154">
        <f>+E16+E17+E18+E19+E20</f>
        <v>0</v>
      </c>
    </row>
    <row r="16" spans="1:5" s="43" customFormat="1" ht="12" customHeight="1">
      <c r="A16" s="277" t="s">
        <v>73</v>
      </c>
      <c r="B16" s="259" t="s">
        <v>187</v>
      </c>
      <c r="C16" s="157"/>
      <c r="D16" s="157"/>
      <c r="E16" s="157"/>
    </row>
    <row r="17" spans="1:5" s="43" customFormat="1" ht="12" customHeight="1">
      <c r="A17" s="278" t="s">
        <v>74</v>
      </c>
      <c r="B17" s="260" t="s">
        <v>188</v>
      </c>
      <c r="C17" s="156"/>
      <c r="D17" s="156"/>
      <c r="E17" s="156"/>
    </row>
    <row r="18" spans="1:5" s="43" customFormat="1" ht="12" customHeight="1">
      <c r="A18" s="278" t="s">
        <v>75</v>
      </c>
      <c r="B18" s="260" t="s">
        <v>407</v>
      </c>
      <c r="C18" s="156"/>
      <c r="D18" s="156"/>
      <c r="E18" s="156"/>
    </row>
    <row r="19" spans="1:5" s="43" customFormat="1" ht="12" customHeight="1">
      <c r="A19" s="278" t="s">
        <v>76</v>
      </c>
      <c r="B19" s="260" t="s">
        <v>408</v>
      </c>
      <c r="C19" s="156"/>
      <c r="D19" s="156"/>
      <c r="E19" s="156"/>
    </row>
    <row r="20" spans="1:5" s="43" customFormat="1" ht="12" customHeight="1">
      <c r="A20" s="278" t="s">
        <v>77</v>
      </c>
      <c r="B20" s="260" t="s">
        <v>189</v>
      </c>
      <c r="C20" s="156"/>
      <c r="D20" s="156"/>
      <c r="E20" s="156"/>
    </row>
    <row r="21" spans="1:5" s="44" customFormat="1" ht="12" customHeight="1" thickBot="1">
      <c r="A21" s="279" t="s">
        <v>83</v>
      </c>
      <c r="B21" s="261" t="s">
        <v>190</v>
      </c>
      <c r="C21" s="158"/>
      <c r="D21" s="158"/>
      <c r="E21" s="158"/>
    </row>
    <row r="22" spans="1:5" s="44" customFormat="1" ht="12" customHeight="1" thickBot="1">
      <c r="A22" s="25" t="s">
        <v>10</v>
      </c>
      <c r="B22" s="19" t="s">
        <v>191</v>
      </c>
      <c r="C22" s="154">
        <f>+C23+C24+C25+C26+C27</f>
        <v>0</v>
      </c>
      <c r="D22" s="154"/>
      <c r="E22" s="154">
        <f>+E23+E24+E25+E26+E27</f>
        <v>0</v>
      </c>
    </row>
    <row r="23" spans="1:5" s="44" customFormat="1" ht="12" customHeight="1">
      <c r="A23" s="277" t="s">
        <v>56</v>
      </c>
      <c r="B23" s="259" t="s">
        <v>192</v>
      </c>
      <c r="C23" s="157"/>
      <c r="D23" s="157"/>
      <c r="E23" s="157"/>
    </row>
    <row r="24" spans="1:5" s="43" customFormat="1" ht="12" customHeight="1">
      <c r="A24" s="278" t="s">
        <v>57</v>
      </c>
      <c r="B24" s="260" t="s">
        <v>193</v>
      </c>
      <c r="C24" s="156"/>
      <c r="D24" s="156"/>
      <c r="E24" s="156"/>
    </row>
    <row r="25" spans="1:5" s="44" customFormat="1" ht="12" customHeight="1">
      <c r="A25" s="278" t="s">
        <v>58</v>
      </c>
      <c r="B25" s="260" t="s">
        <v>409</v>
      </c>
      <c r="C25" s="156"/>
      <c r="D25" s="156"/>
      <c r="E25" s="156"/>
    </row>
    <row r="26" spans="1:5" s="44" customFormat="1" ht="12" customHeight="1">
      <c r="A26" s="278" t="s">
        <v>59</v>
      </c>
      <c r="B26" s="260" t="s">
        <v>410</v>
      </c>
      <c r="C26" s="156"/>
      <c r="D26" s="156"/>
      <c r="E26" s="156"/>
    </row>
    <row r="27" spans="1:5" s="44" customFormat="1" ht="12" customHeight="1">
      <c r="A27" s="278" t="s">
        <v>101</v>
      </c>
      <c r="B27" s="260" t="s">
        <v>194</v>
      </c>
      <c r="C27" s="156"/>
      <c r="D27" s="156"/>
      <c r="E27" s="156"/>
    </row>
    <row r="28" spans="1:5" s="44" customFormat="1" ht="12" customHeight="1" thickBot="1">
      <c r="A28" s="279" t="s">
        <v>102</v>
      </c>
      <c r="B28" s="261" t="s">
        <v>195</v>
      </c>
      <c r="C28" s="158"/>
      <c r="D28" s="158"/>
      <c r="E28" s="158"/>
    </row>
    <row r="29" spans="1:5" s="44" customFormat="1" ht="12" customHeight="1" thickBot="1">
      <c r="A29" s="25" t="s">
        <v>103</v>
      </c>
      <c r="B29" s="19" t="s">
        <v>196</v>
      </c>
      <c r="C29" s="160">
        <f>+C30+C33+C34+C35</f>
        <v>19180</v>
      </c>
      <c r="D29" s="160"/>
      <c r="E29" s="160">
        <f>+E30+E33+E34+E35</f>
        <v>19180</v>
      </c>
    </row>
    <row r="30" spans="1:5" s="44" customFormat="1" ht="12" customHeight="1">
      <c r="A30" s="277" t="s">
        <v>197</v>
      </c>
      <c r="B30" s="259" t="s">
        <v>203</v>
      </c>
      <c r="C30" s="254">
        <f>+C31+C32</f>
        <v>11500</v>
      </c>
      <c r="D30" s="254"/>
      <c r="E30" s="254">
        <v>11500</v>
      </c>
    </row>
    <row r="31" spans="1:5" s="44" customFormat="1" ht="12" customHeight="1">
      <c r="A31" s="278" t="s">
        <v>198</v>
      </c>
      <c r="B31" s="260" t="s">
        <v>204</v>
      </c>
      <c r="C31" s="156"/>
      <c r="D31" s="156"/>
      <c r="E31" s="156"/>
    </row>
    <row r="32" spans="1:5" s="44" customFormat="1" ht="12" customHeight="1">
      <c r="A32" s="278" t="s">
        <v>199</v>
      </c>
      <c r="B32" s="260" t="s">
        <v>205</v>
      </c>
      <c r="C32" s="156">
        <v>11500</v>
      </c>
      <c r="D32" s="156"/>
      <c r="E32" s="156">
        <v>11500</v>
      </c>
    </row>
    <row r="33" spans="1:5" s="44" customFormat="1" ht="12" customHeight="1">
      <c r="A33" s="278" t="s">
        <v>200</v>
      </c>
      <c r="B33" s="260" t="s">
        <v>206</v>
      </c>
      <c r="C33" s="156">
        <v>6400</v>
      </c>
      <c r="D33" s="156"/>
      <c r="E33" s="156">
        <v>6400</v>
      </c>
    </row>
    <row r="34" spans="1:5" s="44" customFormat="1" ht="12" customHeight="1">
      <c r="A34" s="278" t="s">
        <v>201</v>
      </c>
      <c r="B34" s="260" t="s">
        <v>207</v>
      </c>
      <c r="C34" s="156">
        <v>650</v>
      </c>
      <c r="D34" s="156"/>
      <c r="E34" s="156">
        <v>650</v>
      </c>
    </row>
    <row r="35" spans="1:5" s="44" customFormat="1" ht="12" customHeight="1" thickBot="1">
      <c r="A35" s="279" t="s">
        <v>202</v>
      </c>
      <c r="B35" s="261" t="s">
        <v>208</v>
      </c>
      <c r="C35" s="158">
        <v>630</v>
      </c>
      <c r="D35" s="158"/>
      <c r="E35" s="158">
        <v>630</v>
      </c>
    </row>
    <row r="36" spans="1:5" s="44" customFormat="1" ht="12" customHeight="1" thickBot="1">
      <c r="A36" s="25" t="s">
        <v>12</v>
      </c>
      <c r="B36" s="19" t="s">
        <v>209</v>
      </c>
      <c r="C36" s="154">
        <f>SUM(C37:C46)</f>
        <v>0</v>
      </c>
      <c r="D36" s="154"/>
      <c r="E36" s="154">
        <f>SUM(E37:E46)</f>
        <v>0</v>
      </c>
    </row>
    <row r="37" spans="1:5" s="44" customFormat="1" ht="12" customHeight="1">
      <c r="A37" s="277" t="s">
        <v>60</v>
      </c>
      <c r="B37" s="259" t="s">
        <v>212</v>
      </c>
      <c r="C37" s="157"/>
      <c r="D37" s="157"/>
      <c r="E37" s="157"/>
    </row>
    <row r="38" spans="1:5" s="44" customFormat="1" ht="12" customHeight="1">
      <c r="A38" s="278" t="s">
        <v>61</v>
      </c>
      <c r="B38" s="260" t="s">
        <v>213</v>
      </c>
      <c r="C38" s="156"/>
      <c r="D38" s="156"/>
      <c r="E38" s="156"/>
    </row>
    <row r="39" spans="1:5" s="44" customFormat="1" ht="12" customHeight="1">
      <c r="A39" s="278" t="s">
        <v>62</v>
      </c>
      <c r="B39" s="260" t="s">
        <v>214</v>
      </c>
      <c r="C39" s="156"/>
      <c r="D39" s="156"/>
      <c r="E39" s="156"/>
    </row>
    <row r="40" spans="1:5" s="44" customFormat="1" ht="12" customHeight="1">
      <c r="A40" s="278" t="s">
        <v>105</v>
      </c>
      <c r="B40" s="260" t="s">
        <v>215</v>
      </c>
      <c r="C40" s="156"/>
      <c r="D40" s="156"/>
      <c r="E40" s="156"/>
    </row>
    <row r="41" spans="1:5" s="44" customFormat="1" ht="12" customHeight="1">
      <c r="A41" s="278" t="s">
        <v>106</v>
      </c>
      <c r="B41" s="260" t="s">
        <v>216</v>
      </c>
      <c r="C41" s="156"/>
      <c r="D41" s="156"/>
      <c r="E41" s="156"/>
    </row>
    <row r="42" spans="1:5" s="44" customFormat="1" ht="12" customHeight="1">
      <c r="A42" s="278" t="s">
        <v>107</v>
      </c>
      <c r="B42" s="260" t="s">
        <v>217</v>
      </c>
      <c r="C42" s="156"/>
      <c r="D42" s="156"/>
      <c r="E42" s="156"/>
    </row>
    <row r="43" spans="1:5" s="44" customFormat="1" ht="12" customHeight="1">
      <c r="A43" s="278" t="s">
        <v>108</v>
      </c>
      <c r="B43" s="260" t="s">
        <v>218</v>
      </c>
      <c r="C43" s="156"/>
      <c r="D43" s="156"/>
      <c r="E43" s="156"/>
    </row>
    <row r="44" spans="1:5" s="44" customFormat="1" ht="12" customHeight="1">
      <c r="A44" s="278" t="s">
        <v>109</v>
      </c>
      <c r="B44" s="260" t="s">
        <v>219</v>
      </c>
      <c r="C44" s="156"/>
      <c r="D44" s="156"/>
      <c r="E44" s="156"/>
    </row>
    <row r="45" spans="1:5" s="44" customFormat="1" ht="12" customHeight="1">
      <c r="A45" s="278" t="s">
        <v>210</v>
      </c>
      <c r="B45" s="260" t="s">
        <v>220</v>
      </c>
      <c r="C45" s="159"/>
      <c r="D45" s="159"/>
      <c r="E45" s="159"/>
    </row>
    <row r="46" spans="1:5" s="44" customFormat="1" ht="12" customHeight="1" thickBot="1">
      <c r="A46" s="279" t="s">
        <v>211</v>
      </c>
      <c r="B46" s="261" t="s">
        <v>221</v>
      </c>
      <c r="C46" s="248"/>
      <c r="D46" s="248"/>
      <c r="E46" s="248"/>
    </row>
    <row r="47" spans="1:5" s="44" customFormat="1" ht="12" customHeight="1" thickBot="1">
      <c r="A47" s="25" t="s">
        <v>13</v>
      </c>
      <c r="B47" s="19" t="s">
        <v>222</v>
      </c>
      <c r="C47" s="154">
        <f>SUM(C48:C52)</f>
        <v>0</v>
      </c>
      <c r="D47" s="154"/>
      <c r="E47" s="154">
        <f>SUM(E48:E52)</f>
        <v>0</v>
      </c>
    </row>
    <row r="48" spans="1:5" s="44" customFormat="1" ht="12" customHeight="1">
      <c r="A48" s="277" t="s">
        <v>63</v>
      </c>
      <c r="B48" s="259" t="s">
        <v>226</v>
      </c>
      <c r="C48" s="305"/>
      <c r="D48" s="305"/>
      <c r="E48" s="305"/>
    </row>
    <row r="49" spans="1:5" s="44" customFormat="1" ht="12" customHeight="1">
      <c r="A49" s="278" t="s">
        <v>64</v>
      </c>
      <c r="B49" s="260" t="s">
        <v>227</v>
      </c>
      <c r="C49" s="159"/>
      <c r="D49" s="159"/>
      <c r="E49" s="159"/>
    </row>
    <row r="50" spans="1:5" s="44" customFormat="1" ht="12" customHeight="1">
      <c r="A50" s="278" t="s">
        <v>223</v>
      </c>
      <c r="B50" s="260" t="s">
        <v>228</v>
      </c>
      <c r="C50" s="159"/>
      <c r="D50" s="159"/>
      <c r="E50" s="159"/>
    </row>
    <row r="51" spans="1:5" s="44" customFormat="1" ht="12" customHeight="1">
      <c r="A51" s="278" t="s">
        <v>224</v>
      </c>
      <c r="B51" s="260" t="s">
        <v>229</v>
      </c>
      <c r="C51" s="159"/>
      <c r="D51" s="159"/>
      <c r="E51" s="159"/>
    </row>
    <row r="52" spans="1:5" s="44" customFormat="1" ht="12" customHeight="1" thickBot="1">
      <c r="A52" s="279" t="s">
        <v>225</v>
      </c>
      <c r="B52" s="261" t="s">
        <v>230</v>
      </c>
      <c r="C52" s="248"/>
      <c r="D52" s="248"/>
      <c r="E52" s="248"/>
    </row>
    <row r="53" spans="1:5" s="44" customFormat="1" ht="12" customHeight="1" thickBot="1">
      <c r="A53" s="25" t="s">
        <v>110</v>
      </c>
      <c r="B53" s="19" t="s">
        <v>231</v>
      </c>
      <c r="C53" s="154">
        <f>SUM(C54:C56)</f>
        <v>0</v>
      </c>
      <c r="D53" s="154"/>
      <c r="E53" s="154">
        <f>SUM(E54:E56)</f>
        <v>0</v>
      </c>
    </row>
    <row r="54" spans="1:5" s="44" customFormat="1" ht="12" customHeight="1">
      <c r="A54" s="277" t="s">
        <v>65</v>
      </c>
      <c r="B54" s="259" t="s">
        <v>232</v>
      </c>
      <c r="C54" s="157"/>
      <c r="D54" s="157"/>
      <c r="E54" s="157"/>
    </row>
    <row r="55" spans="1:5" s="44" customFormat="1" ht="12" customHeight="1">
      <c r="A55" s="278" t="s">
        <v>66</v>
      </c>
      <c r="B55" s="260" t="s">
        <v>411</v>
      </c>
      <c r="C55" s="156"/>
      <c r="D55" s="156"/>
      <c r="E55" s="156"/>
    </row>
    <row r="56" spans="1:5" s="44" customFormat="1" ht="12" customHeight="1">
      <c r="A56" s="278" t="s">
        <v>236</v>
      </c>
      <c r="B56" s="260" t="s">
        <v>234</v>
      </c>
      <c r="C56" s="156"/>
      <c r="D56" s="156"/>
      <c r="E56" s="156"/>
    </row>
    <row r="57" spans="1:5" s="44" customFormat="1" ht="12" customHeight="1" thickBot="1">
      <c r="A57" s="279" t="s">
        <v>237</v>
      </c>
      <c r="B57" s="261" t="s">
        <v>235</v>
      </c>
      <c r="C57" s="158"/>
      <c r="D57" s="158"/>
      <c r="E57" s="158"/>
    </row>
    <row r="58" spans="1:5" s="44" customFormat="1" ht="12" customHeight="1" thickBot="1">
      <c r="A58" s="25" t="s">
        <v>15</v>
      </c>
      <c r="B58" s="149" t="s">
        <v>238</v>
      </c>
      <c r="C58" s="154">
        <f>SUM(C59:C61)</f>
        <v>0</v>
      </c>
      <c r="D58" s="154"/>
      <c r="E58" s="154">
        <f>SUM(E59:E61)</f>
        <v>0</v>
      </c>
    </row>
    <row r="59" spans="1:5" s="44" customFormat="1" ht="12" customHeight="1">
      <c r="A59" s="277" t="s">
        <v>111</v>
      </c>
      <c r="B59" s="259" t="s">
        <v>240</v>
      </c>
      <c r="C59" s="159"/>
      <c r="D59" s="159"/>
      <c r="E59" s="159"/>
    </row>
    <row r="60" spans="1:5" s="44" customFormat="1" ht="12" customHeight="1">
      <c r="A60" s="278" t="s">
        <v>112</v>
      </c>
      <c r="B60" s="260" t="s">
        <v>412</v>
      </c>
      <c r="C60" s="159"/>
      <c r="D60" s="159"/>
      <c r="E60" s="159"/>
    </row>
    <row r="61" spans="1:5" s="44" customFormat="1" ht="12" customHeight="1">
      <c r="A61" s="278" t="s">
        <v>154</v>
      </c>
      <c r="B61" s="260" t="s">
        <v>241</v>
      </c>
      <c r="C61" s="159"/>
      <c r="D61" s="159"/>
      <c r="E61" s="159"/>
    </row>
    <row r="62" spans="1:5" s="44" customFormat="1" ht="12" customHeight="1" thickBot="1">
      <c r="A62" s="279" t="s">
        <v>239</v>
      </c>
      <c r="B62" s="261" t="s">
        <v>242</v>
      </c>
      <c r="C62" s="159"/>
      <c r="D62" s="159"/>
      <c r="E62" s="159"/>
    </row>
    <row r="63" spans="1:5" s="44" customFormat="1" ht="12" customHeight="1" thickBot="1">
      <c r="A63" s="25" t="s">
        <v>16</v>
      </c>
      <c r="B63" s="19" t="s">
        <v>243</v>
      </c>
      <c r="C63" s="160">
        <f>+C8+C15+C22+C29+C36+C47+C53+C58</f>
        <v>106713</v>
      </c>
      <c r="D63" s="160"/>
      <c r="E63" s="160">
        <f>+E8+E15+E22+E29+E36+E47+E53+E58</f>
        <v>106713</v>
      </c>
    </row>
    <row r="64" spans="1:5" s="44" customFormat="1" ht="12" customHeight="1" thickBot="1">
      <c r="A64" s="280" t="s">
        <v>378</v>
      </c>
      <c r="B64" s="149" t="s">
        <v>245</v>
      </c>
      <c r="C64" s="154">
        <f>SUM(C65:C67)</f>
        <v>0</v>
      </c>
      <c r="D64" s="154"/>
      <c r="E64" s="154">
        <f>SUM(E65:E67)</f>
        <v>0</v>
      </c>
    </row>
    <row r="65" spans="1:5" s="44" customFormat="1" ht="12" customHeight="1">
      <c r="A65" s="277" t="s">
        <v>278</v>
      </c>
      <c r="B65" s="259" t="s">
        <v>246</v>
      </c>
      <c r="C65" s="159"/>
      <c r="D65" s="159"/>
      <c r="E65" s="159"/>
    </row>
    <row r="66" spans="1:5" s="44" customFormat="1" ht="12" customHeight="1">
      <c r="A66" s="278" t="s">
        <v>287</v>
      </c>
      <c r="B66" s="260" t="s">
        <v>247</v>
      </c>
      <c r="C66" s="159"/>
      <c r="D66" s="159"/>
      <c r="E66" s="159"/>
    </row>
    <row r="67" spans="1:5" s="44" customFormat="1" ht="12" customHeight="1" thickBot="1">
      <c r="A67" s="279" t="s">
        <v>288</v>
      </c>
      <c r="B67" s="263" t="s">
        <v>248</v>
      </c>
      <c r="C67" s="159"/>
      <c r="D67" s="159"/>
      <c r="E67" s="159"/>
    </row>
    <row r="68" spans="1:5" s="44" customFormat="1" ht="12" customHeight="1" thickBot="1">
      <c r="A68" s="280" t="s">
        <v>249</v>
      </c>
      <c r="B68" s="149" t="s">
        <v>250</v>
      </c>
      <c r="C68" s="154">
        <f>SUM(C69:C72)</f>
        <v>0</v>
      </c>
      <c r="D68" s="154"/>
      <c r="E68" s="154">
        <f>SUM(E69:E72)</f>
        <v>0</v>
      </c>
    </row>
    <row r="69" spans="1:5" s="44" customFormat="1" ht="12" customHeight="1">
      <c r="A69" s="277" t="s">
        <v>88</v>
      </c>
      <c r="B69" s="259" t="s">
        <v>251</v>
      </c>
      <c r="C69" s="159"/>
      <c r="D69" s="159"/>
      <c r="E69" s="159"/>
    </row>
    <row r="70" spans="1:5" s="44" customFormat="1" ht="12" customHeight="1">
      <c r="A70" s="278" t="s">
        <v>89</v>
      </c>
      <c r="B70" s="260" t="s">
        <v>252</v>
      </c>
      <c r="C70" s="159"/>
      <c r="D70" s="159"/>
      <c r="E70" s="159"/>
    </row>
    <row r="71" spans="1:5" s="44" customFormat="1" ht="12" customHeight="1">
      <c r="A71" s="278" t="s">
        <v>279</v>
      </c>
      <c r="B71" s="260" t="s">
        <v>253</v>
      </c>
      <c r="C71" s="159"/>
      <c r="D71" s="159"/>
      <c r="E71" s="159"/>
    </row>
    <row r="72" spans="1:5" s="44" customFormat="1" ht="12" customHeight="1" thickBot="1">
      <c r="A72" s="279" t="s">
        <v>280</v>
      </c>
      <c r="B72" s="261" t="s">
        <v>254</v>
      </c>
      <c r="C72" s="159"/>
      <c r="D72" s="159"/>
      <c r="E72" s="159"/>
    </row>
    <row r="73" spans="1:5" s="44" customFormat="1" ht="12" customHeight="1" thickBot="1">
      <c r="A73" s="280" t="s">
        <v>255</v>
      </c>
      <c r="B73" s="149" t="s">
        <v>256</v>
      </c>
      <c r="C73" s="154">
        <f>SUM(C74:C75)</f>
        <v>0</v>
      </c>
      <c r="D73" s="154"/>
      <c r="E73" s="154">
        <f>SUM(E74:E75)</f>
        <v>0</v>
      </c>
    </row>
    <row r="74" spans="1:5" s="44" customFormat="1" ht="12" customHeight="1">
      <c r="A74" s="277" t="s">
        <v>281</v>
      </c>
      <c r="B74" s="259" t="s">
        <v>257</v>
      </c>
      <c r="C74" s="159"/>
      <c r="D74" s="159"/>
      <c r="E74" s="159"/>
    </row>
    <row r="75" spans="1:5" s="44" customFormat="1" ht="12" customHeight="1" thickBot="1">
      <c r="A75" s="279" t="s">
        <v>282</v>
      </c>
      <c r="B75" s="261" t="s">
        <v>258</v>
      </c>
      <c r="C75" s="159"/>
      <c r="D75" s="159"/>
      <c r="E75" s="159"/>
    </row>
    <row r="76" spans="1:5" s="43" customFormat="1" ht="12" customHeight="1" thickBot="1">
      <c r="A76" s="280" t="s">
        <v>259</v>
      </c>
      <c r="B76" s="149" t="s">
        <v>260</v>
      </c>
      <c r="C76" s="154">
        <f>SUM(C77:C79)</f>
        <v>0</v>
      </c>
      <c r="D76" s="154"/>
      <c r="E76" s="154">
        <f>SUM(E77:E79)</f>
        <v>0</v>
      </c>
    </row>
    <row r="77" spans="1:5" s="44" customFormat="1" ht="12" customHeight="1">
      <c r="A77" s="277" t="s">
        <v>283</v>
      </c>
      <c r="B77" s="259" t="s">
        <v>261</v>
      </c>
      <c r="C77" s="159"/>
      <c r="D77" s="159"/>
      <c r="E77" s="159"/>
    </row>
    <row r="78" spans="1:5" s="44" customFormat="1" ht="12" customHeight="1">
      <c r="A78" s="278" t="s">
        <v>284</v>
      </c>
      <c r="B78" s="260" t="s">
        <v>262</v>
      </c>
      <c r="C78" s="159"/>
      <c r="D78" s="159"/>
      <c r="E78" s="159"/>
    </row>
    <row r="79" spans="1:5" s="44" customFormat="1" ht="12" customHeight="1" thickBot="1">
      <c r="A79" s="279" t="s">
        <v>285</v>
      </c>
      <c r="B79" s="261" t="s">
        <v>263</v>
      </c>
      <c r="C79" s="159"/>
      <c r="D79" s="159"/>
      <c r="E79" s="159"/>
    </row>
    <row r="80" spans="1:5" s="44" customFormat="1" ht="12" customHeight="1" thickBot="1">
      <c r="A80" s="280" t="s">
        <v>264</v>
      </c>
      <c r="B80" s="149" t="s">
        <v>286</v>
      </c>
      <c r="C80" s="154">
        <f>SUM(C81:C84)</f>
        <v>0</v>
      </c>
      <c r="D80" s="154"/>
      <c r="E80" s="154">
        <f>SUM(E81:E84)</f>
        <v>0</v>
      </c>
    </row>
    <row r="81" spans="1:5" s="44" customFormat="1" ht="12" customHeight="1">
      <c r="A81" s="281" t="s">
        <v>265</v>
      </c>
      <c r="B81" s="259" t="s">
        <v>266</v>
      </c>
      <c r="C81" s="159"/>
      <c r="D81" s="159"/>
      <c r="E81" s="159"/>
    </row>
    <row r="82" spans="1:5" s="44" customFormat="1" ht="12" customHeight="1">
      <c r="A82" s="282" t="s">
        <v>267</v>
      </c>
      <c r="B82" s="260" t="s">
        <v>268</v>
      </c>
      <c r="C82" s="159"/>
      <c r="D82" s="159"/>
      <c r="E82" s="159"/>
    </row>
    <row r="83" spans="1:5" s="44" customFormat="1" ht="12" customHeight="1">
      <c r="A83" s="282" t="s">
        <v>269</v>
      </c>
      <c r="B83" s="260" t="s">
        <v>270</v>
      </c>
      <c r="C83" s="159"/>
      <c r="D83" s="159"/>
      <c r="E83" s="159"/>
    </row>
    <row r="84" spans="1:5" s="43" customFormat="1" ht="12" customHeight="1" thickBot="1">
      <c r="A84" s="283" t="s">
        <v>271</v>
      </c>
      <c r="B84" s="261" t="s">
        <v>272</v>
      </c>
      <c r="C84" s="159"/>
      <c r="D84" s="159"/>
      <c r="E84" s="159"/>
    </row>
    <row r="85" spans="1:5" s="43" customFormat="1" ht="12" customHeight="1" thickBot="1">
      <c r="A85" s="280" t="s">
        <v>273</v>
      </c>
      <c r="B85" s="149" t="s">
        <v>274</v>
      </c>
      <c r="C85" s="306"/>
      <c r="D85" s="306"/>
      <c r="E85" s="306"/>
    </row>
    <row r="86" spans="1:5" s="43" customFormat="1" ht="12" customHeight="1" thickBot="1">
      <c r="A86" s="280" t="s">
        <v>275</v>
      </c>
      <c r="B86" s="267" t="s">
        <v>276</v>
      </c>
      <c r="C86" s="160">
        <f>+C64+C68+C73+C76+C80+C85</f>
        <v>0</v>
      </c>
      <c r="D86" s="160"/>
      <c r="E86" s="160">
        <f>+E64+E68+E73+E76+E80+E85</f>
        <v>0</v>
      </c>
    </row>
    <row r="87" spans="1:5" s="43" customFormat="1" ht="12" customHeight="1" thickBot="1">
      <c r="A87" s="284" t="s">
        <v>289</v>
      </c>
      <c r="B87" s="269" t="s">
        <v>406</v>
      </c>
      <c r="C87" s="160">
        <f>+C63+C86</f>
        <v>106713</v>
      </c>
      <c r="D87" s="160"/>
      <c r="E87" s="160">
        <f>+E63+E86</f>
        <v>106713</v>
      </c>
    </row>
    <row r="88" spans="1:5" s="44" customFormat="1" ht="15" customHeight="1">
      <c r="A88" s="118"/>
      <c r="B88" s="119"/>
      <c r="C88" s="225"/>
      <c r="D88" s="225"/>
      <c r="E88" s="225"/>
    </row>
    <row r="89" spans="1:5" ht="13.5" thickBot="1">
      <c r="A89" s="285"/>
      <c r="B89" s="121"/>
      <c r="C89" s="226"/>
      <c r="D89" s="226"/>
      <c r="E89" s="226"/>
    </row>
    <row r="90" spans="1:5" s="34" customFormat="1" ht="16.5" customHeight="1" thickBot="1">
      <c r="A90" s="122"/>
      <c r="B90" s="123" t="s">
        <v>47</v>
      </c>
      <c r="C90" s="227"/>
      <c r="D90" s="227"/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121519</v>
      </c>
      <c r="D91" s="153">
        <f>E91-C91</f>
        <v>5831</v>
      </c>
      <c r="E91" s="153">
        <f>SUM(E92:E96)</f>
        <v>127350</v>
      </c>
    </row>
    <row r="92" spans="1:5" ht="12" customHeight="1" thickBot="1">
      <c r="A92" s="286" t="s">
        <v>67</v>
      </c>
      <c r="B92" s="8" t="s">
        <v>38</v>
      </c>
      <c r="C92" s="155">
        <v>15923</v>
      </c>
      <c r="D92" s="153">
        <f t="shared" ref="D92:D145" si="0">E92-C92</f>
        <v>1440</v>
      </c>
      <c r="E92" s="155">
        <v>17363</v>
      </c>
    </row>
    <row r="93" spans="1:5" ht="12" customHeight="1" thickBot="1">
      <c r="A93" s="278" t="s">
        <v>68</v>
      </c>
      <c r="B93" s="6" t="s">
        <v>113</v>
      </c>
      <c r="C93" s="156">
        <v>4339</v>
      </c>
      <c r="D93" s="153">
        <f t="shared" si="0"/>
        <v>80</v>
      </c>
      <c r="E93" s="156">
        <v>4419</v>
      </c>
    </row>
    <row r="94" spans="1:5" ht="12" customHeight="1" thickBot="1">
      <c r="A94" s="278" t="s">
        <v>69</v>
      </c>
      <c r="B94" s="6" t="s">
        <v>86</v>
      </c>
      <c r="C94" s="158">
        <v>35139</v>
      </c>
      <c r="D94" s="153">
        <f t="shared" si="0"/>
        <v>1019</v>
      </c>
      <c r="E94" s="158">
        <v>36158</v>
      </c>
    </row>
    <row r="95" spans="1:5" ht="12" customHeight="1" thickBot="1">
      <c r="A95" s="278" t="s">
        <v>70</v>
      </c>
      <c r="B95" s="9" t="s">
        <v>114</v>
      </c>
      <c r="C95" s="158"/>
      <c r="D95" s="153">
        <f t="shared" si="0"/>
        <v>0</v>
      </c>
      <c r="E95" s="158"/>
    </row>
    <row r="96" spans="1:5" ht="12" customHeight="1" thickBot="1">
      <c r="A96" s="278" t="s">
        <v>78</v>
      </c>
      <c r="B96" s="17" t="s">
        <v>115</v>
      </c>
      <c r="C96" s="158">
        <v>66118</v>
      </c>
      <c r="D96" s="153">
        <f t="shared" si="0"/>
        <v>3292</v>
      </c>
      <c r="E96" s="158">
        <v>69410</v>
      </c>
    </row>
    <row r="97" spans="1:5" ht="12" customHeight="1" thickBot="1">
      <c r="A97" s="278" t="s">
        <v>71</v>
      </c>
      <c r="B97" s="6" t="s">
        <v>293</v>
      </c>
      <c r="C97" s="158"/>
      <c r="D97" s="153">
        <f t="shared" si="0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153">
        <f t="shared" si="0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153">
        <f t="shared" si="0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153">
        <f t="shared" si="0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>
        <v>65562</v>
      </c>
      <c r="D101" s="153">
        <f t="shared" si="0"/>
        <v>2142</v>
      </c>
      <c r="E101" s="158">
        <v>67704</v>
      </c>
    </row>
    <row r="102" spans="1:5" ht="12" customHeight="1" thickBot="1">
      <c r="A102" s="278" t="s">
        <v>82</v>
      </c>
      <c r="B102" s="60" t="s">
        <v>298</v>
      </c>
      <c r="C102" s="158"/>
      <c r="D102" s="153">
        <f t="shared" si="0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153">
        <f t="shared" si="0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153">
        <f t="shared" si="0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153">
        <f t="shared" si="0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>
        <v>556</v>
      </c>
      <c r="D106" s="153">
        <f t="shared" si="0"/>
        <v>1150</v>
      </c>
      <c r="E106" s="162">
        <v>1706</v>
      </c>
    </row>
    <row r="107" spans="1:5" ht="12" customHeight="1" thickBot="1">
      <c r="A107" s="25" t="s">
        <v>9</v>
      </c>
      <c r="B107" s="23" t="s">
        <v>303</v>
      </c>
      <c r="C107" s="154">
        <f>+C108+C110+C112</f>
        <v>3275</v>
      </c>
      <c r="D107" s="153">
        <f t="shared" si="0"/>
        <v>338</v>
      </c>
      <c r="E107" s="154">
        <f>+E108+E110+E112</f>
        <v>3613</v>
      </c>
    </row>
    <row r="108" spans="1:5" ht="12" customHeight="1" thickBot="1">
      <c r="A108" s="277" t="s">
        <v>73</v>
      </c>
      <c r="B108" s="6" t="s">
        <v>152</v>
      </c>
      <c r="C108" s="157">
        <v>2775</v>
      </c>
      <c r="D108" s="153">
        <f t="shared" si="0"/>
        <v>338</v>
      </c>
      <c r="E108" s="157">
        <v>3113</v>
      </c>
    </row>
    <row r="109" spans="1:5" ht="12" customHeight="1" thickBot="1">
      <c r="A109" s="277" t="s">
        <v>74</v>
      </c>
      <c r="B109" s="10" t="s">
        <v>307</v>
      </c>
      <c r="C109" s="157"/>
      <c r="D109" s="153">
        <f t="shared" si="0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153">
        <f t="shared" si="0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153">
        <f t="shared" si="0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>
        <v>500</v>
      </c>
      <c r="D112" s="153">
        <f t="shared" si="0"/>
        <v>0</v>
      </c>
      <c r="E112" s="147">
        <v>500</v>
      </c>
    </row>
    <row r="113" spans="1:5" ht="12" customHeight="1" thickBot="1">
      <c r="A113" s="277" t="s">
        <v>83</v>
      </c>
      <c r="B113" s="150" t="s">
        <v>413</v>
      </c>
      <c r="C113" s="147"/>
      <c r="D113" s="153">
        <f t="shared" si="0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153">
        <f t="shared" si="0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153">
        <f t="shared" si="0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153">
        <f t="shared" si="0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153">
        <f t="shared" si="0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153">
        <f t="shared" si="0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>
        <v>500</v>
      </c>
      <c r="D119" s="153">
        <f t="shared" si="0"/>
        <v>0</v>
      </c>
      <c r="E119" s="147">
        <v>500</v>
      </c>
    </row>
    <row r="120" spans="1:5" ht="12" customHeight="1" thickBot="1">
      <c r="A120" s="287" t="s">
        <v>306</v>
      </c>
      <c r="B120" s="61" t="s">
        <v>309</v>
      </c>
      <c r="C120" s="148"/>
      <c r="D120" s="153">
        <f t="shared" si="0"/>
        <v>0</v>
      </c>
      <c r="E120" s="148"/>
    </row>
    <row r="121" spans="1:5" ht="12" customHeight="1" thickBot="1">
      <c r="A121" s="25" t="s">
        <v>10</v>
      </c>
      <c r="B121" s="48" t="s">
        <v>314</v>
      </c>
      <c r="C121" s="154">
        <f>+C122+C123</f>
        <v>0</v>
      </c>
      <c r="D121" s="153">
        <f t="shared" si="0"/>
        <v>0</v>
      </c>
      <c r="E121" s="154">
        <f>+E122+E123</f>
        <v>0</v>
      </c>
    </row>
    <row r="122" spans="1:5" ht="12" customHeight="1" thickBot="1">
      <c r="A122" s="277" t="s">
        <v>56</v>
      </c>
      <c r="B122" s="7" t="s">
        <v>49</v>
      </c>
      <c r="C122" s="157"/>
      <c r="D122" s="153">
        <f t="shared" si="0"/>
        <v>0</v>
      </c>
      <c r="E122" s="157"/>
    </row>
    <row r="123" spans="1:5" ht="12" customHeight="1" thickBot="1">
      <c r="A123" s="279" t="s">
        <v>57</v>
      </c>
      <c r="B123" s="10" t="s">
        <v>50</v>
      </c>
      <c r="C123" s="158"/>
      <c r="D123" s="153">
        <f t="shared" si="0"/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+C91+C107+C121</f>
        <v>124794</v>
      </c>
      <c r="D124" s="153">
        <f t="shared" si="0"/>
        <v>6169</v>
      </c>
      <c r="E124" s="154">
        <f>+E91+E107+E121</f>
        <v>130963</v>
      </c>
    </row>
    <row r="125" spans="1:5" ht="12" customHeight="1" thickBot="1">
      <c r="A125" s="25" t="s">
        <v>12</v>
      </c>
      <c r="B125" s="48" t="s">
        <v>316</v>
      </c>
      <c r="C125" s="154">
        <f>+C126+C127+C128</f>
        <v>0</v>
      </c>
      <c r="D125" s="153">
        <f t="shared" si="0"/>
        <v>0</v>
      </c>
      <c r="E125" s="154">
        <f>+E126+E127+E128</f>
        <v>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153">
        <f t="shared" si="0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153">
        <f t="shared" si="0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153">
        <f t="shared" si="0"/>
        <v>0</v>
      </c>
      <c r="E128" s="147"/>
    </row>
    <row r="129" spans="1:12" ht="12" customHeight="1" thickBot="1">
      <c r="A129" s="25" t="s">
        <v>13</v>
      </c>
      <c r="B129" s="48" t="s">
        <v>377</v>
      </c>
      <c r="C129" s="154">
        <f>+C130+C131+C132+C133</f>
        <v>0</v>
      </c>
      <c r="D129" s="153">
        <f t="shared" si="0"/>
        <v>0</v>
      </c>
      <c r="E129" s="154">
        <f>+E130+E131+E132+E133</f>
        <v>0</v>
      </c>
    </row>
    <row r="130" spans="1:12" ht="12" customHeight="1" thickBot="1">
      <c r="A130" s="277" t="s">
        <v>63</v>
      </c>
      <c r="B130" s="7" t="s">
        <v>320</v>
      </c>
      <c r="C130" s="147"/>
      <c r="D130" s="153">
        <f t="shared" si="0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153">
        <f t="shared" si="0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153">
        <f t="shared" si="0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153">
        <f t="shared" si="0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>
        <f>+C135+C136+C137+C138</f>
        <v>0</v>
      </c>
      <c r="D134" s="153">
        <f t="shared" si="0"/>
        <v>0</v>
      </c>
      <c r="E134" s="160">
        <f>+E135+E136+E137+E138</f>
        <v>0</v>
      </c>
      <c r="L134" s="130"/>
    </row>
    <row r="135" spans="1:12" ht="13.5" thickBot="1">
      <c r="A135" s="277" t="s">
        <v>65</v>
      </c>
      <c r="B135" s="7" t="s">
        <v>325</v>
      </c>
      <c r="C135" s="147"/>
      <c r="D135" s="153">
        <f t="shared" si="0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153">
        <f t="shared" si="0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153">
        <f t="shared" si="0"/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153">
        <f t="shared" si="0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>
        <f>+C140+C141+C142+C143</f>
        <v>0</v>
      </c>
      <c r="D139" s="153">
        <f t="shared" si="0"/>
        <v>0</v>
      </c>
      <c r="E139" s="163">
        <f>+E140+E141+E142+E143</f>
        <v>0</v>
      </c>
    </row>
    <row r="140" spans="1:12" s="45" customFormat="1" ht="12" customHeight="1" thickBot="1">
      <c r="A140" s="277" t="s">
        <v>111</v>
      </c>
      <c r="B140" s="7" t="s">
        <v>329</v>
      </c>
      <c r="C140" s="147"/>
      <c r="D140" s="153">
        <f t="shared" si="0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153">
        <f t="shared" si="0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153">
        <f t="shared" si="0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153">
        <f t="shared" si="0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>
        <f>+C125+C129+C134+C139</f>
        <v>0</v>
      </c>
      <c r="D144" s="153">
        <f t="shared" si="0"/>
        <v>0</v>
      </c>
      <c r="E144" s="271">
        <f>+E125+E129+E134+E139</f>
        <v>0</v>
      </c>
    </row>
    <row r="145" spans="1:5" ht="15" customHeight="1" thickBot="1">
      <c r="A145" s="289" t="s">
        <v>17</v>
      </c>
      <c r="B145" s="233" t="s">
        <v>334</v>
      </c>
      <c r="C145" s="271">
        <f>+C124+C144</f>
        <v>124794</v>
      </c>
      <c r="D145" s="153">
        <f t="shared" si="0"/>
        <v>6169</v>
      </c>
      <c r="E145" s="271">
        <f>+E124+E144</f>
        <v>130963</v>
      </c>
    </row>
    <row r="146" spans="1:5" ht="13.5" thickBot="1">
      <c r="A146" s="239"/>
      <c r="B146" s="240"/>
      <c r="C146" s="241"/>
      <c r="D146" s="241"/>
      <c r="E146" s="241"/>
    </row>
    <row r="147" spans="1:5" ht="15" customHeight="1" thickBot="1">
      <c r="A147" s="127" t="s">
        <v>132</v>
      </c>
      <c r="B147" s="128"/>
      <c r="C147" s="46"/>
      <c r="D147" s="46"/>
      <c r="E147" s="46"/>
    </row>
    <row r="148" spans="1:5" ht="14.25" customHeight="1" thickBot="1">
      <c r="A148" s="127" t="s">
        <v>133</v>
      </c>
      <c r="B148" s="128"/>
      <c r="C148" s="46"/>
      <c r="D148" s="46"/>
      <c r="E148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landscape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topLeftCell="A181" zoomScaleSheetLayoutView="85" workbookViewId="0">
      <selection activeCell="C1" sqref="C1"/>
    </sheetView>
  </sheetViews>
  <sheetFormatPr defaultRowHeight="12.75"/>
  <cols>
    <col min="1" max="1" width="19.5" style="242" customWidth="1"/>
    <col min="2" max="2" width="72" style="243" customWidth="1"/>
    <col min="3" max="5" width="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440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415</v>
      </c>
      <c r="C3" s="218"/>
      <c r="D3" s="218"/>
      <c r="E3" s="218">
        <v>3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13.5" thickBot="1">
      <c r="A5" s="250" t="s">
        <v>131</v>
      </c>
      <c r="B5" s="110" t="s">
        <v>43</v>
      </c>
      <c r="C5" s="219" t="s">
        <v>44</v>
      </c>
      <c r="D5" s="219" t="s">
        <v>423</v>
      </c>
      <c r="E5" s="219" t="s">
        <v>424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4">
        <f>+C9+C10+C11+C12+C13+C14</f>
        <v>0</v>
      </c>
      <c r="D8" s="154"/>
      <c r="E8" s="154">
        <f>+E9+E10+E11+E12+E13+E14</f>
        <v>0</v>
      </c>
    </row>
    <row r="9" spans="1:5" s="43" customFormat="1" ht="12" customHeight="1">
      <c r="A9" s="277" t="s">
        <v>67</v>
      </c>
      <c r="B9" s="259" t="s">
        <v>180</v>
      </c>
      <c r="C9" s="157"/>
      <c r="D9" s="157"/>
      <c r="E9" s="157"/>
    </row>
    <row r="10" spans="1:5" s="44" customFormat="1" ht="12" customHeight="1">
      <c r="A10" s="278" t="s">
        <v>68</v>
      </c>
      <c r="B10" s="260" t="s">
        <v>181</v>
      </c>
      <c r="C10" s="156"/>
      <c r="D10" s="156"/>
      <c r="E10" s="156"/>
    </row>
    <row r="11" spans="1:5" s="44" customFormat="1" ht="12" customHeight="1">
      <c r="A11" s="278" t="s">
        <v>69</v>
      </c>
      <c r="B11" s="260" t="s">
        <v>182</v>
      </c>
      <c r="C11" s="156"/>
      <c r="D11" s="156"/>
      <c r="E11" s="156"/>
    </row>
    <row r="12" spans="1:5" s="44" customFormat="1" ht="12" customHeight="1">
      <c r="A12" s="278" t="s">
        <v>70</v>
      </c>
      <c r="B12" s="260" t="s">
        <v>183</v>
      </c>
      <c r="C12" s="156"/>
      <c r="D12" s="156"/>
      <c r="E12" s="156"/>
    </row>
    <row r="13" spans="1:5" s="44" customFormat="1" ht="12" customHeight="1">
      <c r="A13" s="278" t="s">
        <v>87</v>
      </c>
      <c r="B13" s="260" t="s">
        <v>184</v>
      </c>
      <c r="C13" s="303"/>
      <c r="D13" s="303"/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304"/>
      <c r="E14" s="304"/>
    </row>
    <row r="15" spans="1:5" s="43" customFormat="1" ht="12" customHeight="1" thickBot="1">
      <c r="A15" s="25" t="s">
        <v>9</v>
      </c>
      <c r="B15" s="149" t="s">
        <v>186</v>
      </c>
      <c r="C15" s="154">
        <f>+C16+C17+C18+C19+C20</f>
        <v>0</v>
      </c>
      <c r="D15" s="154"/>
      <c r="E15" s="154">
        <f>+E16+E17+E18+E19+E20</f>
        <v>0</v>
      </c>
    </row>
    <row r="16" spans="1:5" s="43" customFormat="1" ht="12" customHeight="1">
      <c r="A16" s="277" t="s">
        <v>73</v>
      </c>
      <c r="B16" s="259" t="s">
        <v>187</v>
      </c>
      <c r="C16" s="157"/>
      <c r="D16" s="157"/>
      <c r="E16" s="157"/>
    </row>
    <row r="17" spans="1:5" s="43" customFormat="1" ht="12" customHeight="1">
      <c r="A17" s="278" t="s">
        <v>74</v>
      </c>
      <c r="B17" s="260" t="s">
        <v>188</v>
      </c>
      <c r="C17" s="156"/>
      <c r="D17" s="156"/>
      <c r="E17" s="156"/>
    </row>
    <row r="18" spans="1:5" s="43" customFormat="1" ht="12" customHeight="1">
      <c r="A18" s="278" t="s">
        <v>75</v>
      </c>
      <c r="B18" s="260" t="s">
        <v>407</v>
      </c>
      <c r="C18" s="156"/>
      <c r="D18" s="156"/>
      <c r="E18" s="156"/>
    </row>
    <row r="19" spans="1:5" s="43" customFormat="1" ht="12" customHeight="1">
      <c r="A19" s="278" t="s">
        <v>76</v>
      </c>
      <c r="B19" s="260" t="s">
        <v>408</v>
      </c>
      <c r="C19" s="156"/>
      <c r="D19" s="156"/>
      <c r="E19" s="156"/>
    </row>
    <row r="20" spans="1:5" s="43" customFormat="1" ht="12" customHeight="1">
      <c r="A20" s="278" t="s">
        <v>77</v>
      </c>
      <c r="B20" s="260" t="s">
        <v>189</v>
      </c>
      <c r="C20" s="156"/>
      <c r="D20" s="156"/>
      <c r="E20" s="156"/>
    </row>
    <row r="21" spans="1:5" s="44" customFormat="1" ht="12" customHeight="1" thickBot="1">
      <c r="A21" s="279" t="s">
        <v>83</v>
      </c>
      <c r="B21" s="261" t="s">
        <v>190</v>
      </c>
      <c r="C21" s="158"/>
      <c r="D21" s="158"/>
      <c r="E21" s="158"/>
    </row>
    <row r="22" spans="1:5" s="44" customFormat="1" ht="12" customHeight="1" thickBot="1">
      <c r="A22" s="25" t="s">
        <v>10</v>
      </c>
      <c r="B22" s="19" t="s">
        <v>191</v>
      </c>
      <c r="C22" s="154">
        <f>+C23+C24+C25+C26+C27</f>
        <v>0</v>
      </c>
      <c r="D22" s="154"/>
      <c r="E22" s="154">
        <f>+E23+E24+E25+E26+E27</f>
        <v>0</v>
      </c>
    </row>
    <row r="23" spans="1:5" s="44" customFormat="1" ht="12" customHeight="1">
      <c r="A23" s="277" t="s">
        <v>56</v>
      </c>
      <c r="B23" s="259" t="s">
        <v>192</v>
      </c>
      <c r="C23" s="157"/>
      <c r="D23" s="157"/>
      <c r="E23" s="157"/>
    </row>
    <row r="24" spans="1:5" s="43" customFormat="1" ht="12" customHeight="1">
      <c r="A24" s="278" t="s">
        <v>57</v>
      </c>
      <c r="B24" s="260" t="s">
        <v>193</v>
      </c>
      <c r="C24" s="156"/>
      <c r="D24" s="156"/>
      <c r="E24" s="156"/>
    </row>
    <row r="25" spans="1:5" s="44" customFormat="1" ht="12" customHeight="1">
      <c r="A25" s="278" t="s">
        <v>58</v>
      </c>
      <c r="B25" s="260" t="s">
        <v>409</v>
      </c>
      <c r="C25" s="156"/>
      <c r="D25" s="156"/>
      <c r="E25" s="156"/>
    </row>
    <row r="26" spans="1:5" s="44" customFormat="1" ht="12" customHeight="1">
      <c r="A26" s="278" t="s">
        <v>59</v>
      </c>
      <c r="B26" s="260" t="s">
        <v>410</v>
      </c>
      <c r="C26" s="156"/>
      <c r="D26" s="156"/>
      <c r="E26" s="156"/>
    </row>
    <row r="27" spans="1:5" s="44" customFormat="1" ht="12" customHeight="1">
      <c r="A27" s="278" t="s">
        <v>101</v>
      </c>
      <c r="B27" s="260" t="s">
        <v>194</v>
      </c>
      <c r="C27" s="156"/>
      <c r="D27" s="156"/>
      <c r="E27" s="156"/>
    </row>
    <row r="28" spans="1:5" s="44" customFormat="1" ht="12" customHeight="1" thickBot="1">
      <c r="A28" s="279" t="s">
        <v>102</v>
      </c>
      <c r="B28" s="261" t="s">
        <v>195</v>
      </c>
      <c r="C28" s="158"/>
      <c r="D28" s="158"/>
      <c r="E28" s="158"/>
    </row>
    <row r="29" spans="1:5" s="44" customFormat="1" ht="12" customHeight="1" thickBot="1">
      <c r="A29" s="25" t="s">
        <v>103</v>
      </c>
      <c r="B29" s="19" t="s">
        <v>196</v>
      </c>
      <c r="C29" s="160">
        <f>+C30+C33+C34+C35</f>
        <v>0</v>
      </c>
      <c r="D29" s="160"/>
      <c r="E29" s="160">
        <f>+E30+E33+E34+E35</f>
        <v>0</v>
      </c>
    </row>
    <row r="30" spans="1:5" s="44" customFormat="1" ht="12" customHeight="1">
      <c r="A30" s="277" t="s">
        <v>197</v>
      </c>
      <c r="B30" s="259" t="s">
        <v>203</v>
      </c>
      <c r="C30" s="254">
        <f>+C31+C32</f>
        <v>0</v>
      </c>
      <c r="D30" s="254"/>
      <c r="E30" s="254">
        <f>+E31+E32</f>
        <v>0</v>
      </c>
    </row>
    <row r="31" spans="1:5" s="44" customFormat="1" ht="12" customHeight="1">
      <c r="A31" s="278" t="s">
        <v>198</v>
      </c>
      <c r="B31" s="260" t="s">
        <v>204</v>
      </c>
      <c r="C31" s="156"/>
      <c r="D31" s="156"/>
      <c r="E31" s="156"/>
    </row>
    <row r="32" spans="1:5" s="44" customFormat="1" ht="12" customHeight="1">
      <c r="A32" s="278" t="s">
        <v>199</v>
      </c>
      <c r="B32" s="260" t="s">
        <v>205</v>
      </c>
      <c r="C32" s="156"/>
      <c r="D32" s="156"/>
      <c r="E32" s="156"/>
    </row>
    <row r="33" spans="1:5" s="44" customFormat="1" ht="12" customHeight="1">
      <c r="A33" s="278" t="s">
        <v>200</v>
      </c>
      <c r="B33" s="260" t="s">
        <v>206</v>
      </c>
      <c r="C33" s="156"/>
      <c r="D33" s="156"/>
      <c r="E33" s="156"/>
    </row>
    <row r="34" spans="1:5" s="44" customFormat="1" ht="12" customHeight="1">
      <c r="A34" s="278" t="s">
        <v>201</v>
      </c>
      <c r="B34" s="260" t="s">
        <v>207</v>
      </c>
      <c r="C34" s="156"/>
      <c r="D34" s="156"/>
      <c r="E34" s="156"/>
    </row>
    <row r="35" spans="1:5" s="44" customFormat="1" ht="12" customHeight="1" thickBot="1">
      <c r="A35" s="279" t="s">
        <v>202</v>
      </c>
      <c r="B35" s="261" t="s">
        <v>208</v>
      </c>
      <c r="C35" s="158"/>
      <c r="D35" s="158"/>
      <c r="E35" s="158"/>
    </row>
    <row r="36" spans="1:5" s="44" customFormat="1" ht="12" customHeight="1" thickBot="1">
      <c r="A36" s="25" t="s">
        <v>12</v>
      </c>
      <c r="B36" s="19" t="s">
        <v>209</v>
      </c>
      <c r="C36" s="154">
        <f>SUM(C37:C46)</f>
        <v>0</v>
      </c>
      <c r="D36" s="154"/>
      <c r="E36" s="154">
        <f>SUM(E37:E46)</f>
        <v>0</v>
      </c>
    </row>
    <row r="37" spans="1:5" s="44" customFormat="1" ht="12" customHeight="1">
      <c r="A37" s="277" t="s">
        <v>60</v>
      </c>
      <c r="B37" s="259" t="s">
        <v>212</v>
      </c>
      <c r="C37" s="157"/>
      <c r="D37" s="157"/>
      <c r="E37" s="157"/>
    </row>
    <row r="38" spans="1:5" s="44" customFormat="1" ht="12" customHeight="1">
      <c r="A38" s="278" t="s">
        <v>61</v>
      </c>
      <c r="B38" s="260" t="s">
        <v>213</v>
      </c>
      <c r="C38" s="156"/>
      <c r="D38" s="156"/>
      <c r="E38" s="156"/>
    </row>
    <row r="39" spans="1:5" s="44" customFormat="1" ht="12" customHeight="1">
      <c r="A39" s="278" t="s">
        <v>62</v>
      </c>
      <c r="B39" s="260" t="s">
        <v>214</v>
      </c>
      <c r="C39" s="156"/>
      <c r="D39" s="156"/>
      <c r="E39" s="156"/>
    </row>
    <row r="40" spans="1:5" s="44" customFormat="1" ht="12" customHeight="1">
      <c r="A40" s="278" t="s">
        <v>105</v>
      </c>
      <c r="B40" s="260" t="s">
        <v>215</v>
      </c>
      <c r="C40" s="156"/>
      <c r="D40" s="156"/>
      <c r="E40" s="156"/>
    </row>
    <row r="41" spans="1:5" s="44" customFormat="1" ht="12" customHeight="1">
      <c r="A41" s="278" t="s">
        <v>106</v>
      </c>
      <c r="B41" s="260" t="s">
        <v>216</v>
      </c>
      <c r="C41" s="156"/>
      <c r="D41" s="156"/>
      <c r="E41" s="156"/>
    </row>
    <row r="42" spans="1:5" s="44" customFormat="1" ht="12" customHeight="1">
      <c r="A42" s="278" t="s">
        <v>107</v>
      </c>
      <c r="B42" s="260" t="s">
        <v>217</v>
      </c>
      <c r="C42" s="156"/>
      <c r="D42" s="156"/>
      <c r="E42" s="156"/>
    </row>
    <row r="43" spans="1:5" s="44" customFormat="1" ht="12" customHeight="1">
      <c r="A43" s="278" t="s">
        <v>108</v>
      </c>
      <c r="B43" s="260" t="s">
        <v>218</v>
      </c>
      <c r="C43" s="156"/>
      <c r="D43" s="156"/>
      <c r="E43" s="156"/>
    </row>
    <row r="44" spans="1:5" s="44" customFormat="1" ht="12" customHeight="1">
      <c r="A44" s="278" t="s">
        <v>109</v>
      </c>
      <c r="B44" s="260" t="s">
        <v>219</v>
      </c>
      <c r="C44" s="156"/>
      <c r="D44" s="156"/>
      <c r="E44" s="156"/>
    </row>
    <row r="45" spans="1:5" s="44" customFormat="1" ht="12" customHeight="1">
      <c r="A45" s="278" t="s">
        <v>210</v>
      </c>
      <c r="B45" s="260" t="s">
        <v>220</v>
      </c>
      <c r="C45" s="159"/>
      <c r="D45" s="159"/>
      <c r="E45" s="159"/>
    </row>
    <row r="46" spans="1:5" s="44" customFormat="1" ht="12" customHeight="1" thickBot="1">
      <c r="A46" s="279" t="s">
        <v>211</v>
      </c>
      <c r="B46" s="261" t="s">
        <v>221</v>
      </c>
      <c r="C46" s="248"/>
      <c r="D46" s="248"/>
      <c r="E46" s="248"/>
    </row>
    <row r="47" spans="1:5" s="44" customFormat="1" ht="12" customHeight="1" thickBot="1">
      <c r="A47" s="25" t="s">
        <v>13</v>
      </c>
      <c r="B47" s="19" t="s">
        <v>222</v>
      </c>
      <c r="C47" s="154">
        <f>SUM(C48:C52)</f>
        <v>0</v>
      </c>
      <c r="D47" s="154"/>
      <c r="E47" s="154">
        <f>SUM(E48:E52)</f>
        <v>0</v>
      </c>
    </row>
    <row r="48" spans="1:5" s="44" customFormat="1" ht="12" customHeight="1">
      <c r="A48" s="277" t="s">
        <v>63</v>
      </c>
      <c r="B48" s="259" t="s">
        <v>226</v>
      </c>
      <c r="C48" s="305"/>
      <c r="D48" s="305"/>
      <c r="E48" s="305"/>
    </row>
    <row r="49" spans="1:5" s="44" customFormat="1" ht="12" customHeight="1">
      <c r="A49" s="278" t="s">
        <v>64</v>
      </c>
      <c r="B49" s="260" t="s">
        <v>227</v>
      </c>
      <c r="C49" s="159"/>
      <c r="D49" s="159"/>
      <c r="E49" s="159"/>
    </row>
    <row r="50" spans="1:5" s="44" customFormat="1" ht="12" customHeight="1">
      <c r="A50" s="278" t="s">
        <v>223</v>
      </c>
      <c r="B50" s="260" t="s">
        <v>228</v>
      </c>
      <c r="C50" s="159"/>
      <c r="D50" s="159"/>
      <c r="E50" s="159"/>
    </row>
    <row r="51" spans="1:5" s="44" customFormat="1" ht="12" customHeight="1">
      <c r="A51" s="278" t="s">
        <v>224</v>
      </c>
      <c r="B51" s="260" t="s">
        <v>229</v>
      </c>
      <c r="C51" s="159"/>
      <c r="D51" s="159"/>
      <c r="E51" s="159"/>
    </row>
    <row r="52" spans="1:5" s="44" customFormat="1" ht="12" customHeight="1" thickBot="1">
      <c r="A52" s="279" t="s">
        <v>225</v>
      </c>
      <c r="B52" s="261" t="s">
        <v>230</v>
      </c>
      <c r="C52" s="248"/>
      <c r="D52" s="248"/>
      <c r="E52" s="248"/>
    </row>
    <row r="53" spans="1:5" s="44" customFormat="1" ht="12" customHeight="1" thickBot="1">
      <c r="A53" s="25" t="s">
        <v>110</v>
      </c>
      <c r="B53" s="19" t="s">
        <v>231</v>
      </c>
      <c r="C53" s="154">
        <f>SUM(C54:C56)</f>
        <v>0</v>
      </c>
      <c r="D53" s="154"/>
      <c r="E53" s="154">
        <f>SUM(E54:E56)</f>
        <v>0</v>
      </c>
    </row>
    <row r="54" spans="1:5" s="44" customFormat="1" ht="12" customHeight="1">
      <c r="A54" s="277" t="s">
        <v>65</v>
      </c>
      <c r="B54" s="259" t="s">
        <v>232</v>
      </c>
      <c r="C54" s="157"/>
      <c r="D54" s="157"/>
      <c r="E54" s="157"/>
    </row>
    <row r="55" spans="1:5" s="44" customFormat="1" ht="12" customHeight="1">
      <c r="A55" s="278" t="s">
        <v>66</v>
      </c>
      <c r="B55" s="260" t="s">
        <v>411</v>
      </c>
      <c r="C55" s="156"/>
      <c r="D55" s="156"/>
      <c r="E55" s="156"/>
    </row>
    <row r="56" spans="1:5" s="44" customFormat="1" ht="12" customHeight="1">
      <c r="A56" s="278" t="s">
        <v>236</v>
      </c>
      <c r="B56" s="260" t="s">
        <v>234</v>
      </c>
      <c r="C56" s="156"/>
      <c r="D56" s="156"/>
      <c r="E56" s="156"/>
    </row>
    <row r="57" spans="1:5" s="44" customFormat="1" ht="12" customHeight="1" thickBot="1">
      <c r="A57" s="279" t="s">
        <v>237</v>
      </c>
      <c r="B57" s="261" t="s">
        <v>235</v>
      </c>
      <c r="C57" s="158"/>
      <c r="D57" s="158"/>
      <c r="E57" s="158"/>
    </row>
    <row r="58" spans="1:5" s="44" customFormat="1" ht="12" customHeight="1" thickBot="1">
      <c r="A58" s="25" t="s">
        <v>15</v>
      </c>
      <c r="B58" s="149" t="s">
        <v>238</v>
      </c>
      <c r="C58" s="154">
        <f>SUM(C59:C61)</f>
        <v>7393</v>
      </c>
      <c r="D58" s="154">
        <f>E58-C58</f>
        <v>-902</v>
      </c>
      <c r="E58" s="154">
        <f>SUM(E59:E61)</f>
        <v>6491</v>
      </c>
    </row>
    <row r="59" spans="1:5" s="44" customFormat="1" ht="12" customHeight="1" thickBot="1">
      <c r="A59" s="277" t="s">
        <v>111</v>
      </c>
      <c r="B59" s="259" t="s">
        <v>240</v>
      </c>
      <c r="C59" s="159"/>
      <c r="D59" s="154">
        <f t="shared" ref="D59:D122" si="0">E59-C59</f>
        <v>0</v>
      </c>
      <c r="E59" s="159"/>
    </row>
    <row r="60" spans="1:5" s="44" customFormat="1" ht="12" customHeight="1" thickBot="1">
      <c r="A60" s="278" t="s">
        <v>112</v>
      </c>
      <c r="B60" s="260" t="s">
        <v>412</v>
      </c>
      <c r="C60" s="159"/>
      <c r="D60" s="154">
        <f t="shared" si="0"/>
        <v>0</v>
      </c>
      <c r="E60" s="159"/>
    </row>
    <row r="61" spans="1:5" s="44" customFormat="1" ht="12" customHeight="1" thickBot="1">
      <c r="A61" s="278" t="s">
        <v>154</v>
      </c>
      <c r="B61" s="260" t="s">
        <v>241</v>
      </c>
      <c r="C61" s="159">
        <v>7393</v>
      </c>
      <c r="D61" s="154">
        <f t="shared" si="0"/>
        <v>-902</v>
      </c>
      <c r="E61" s="159">
        <v>6491</v>
      </c>
    </row>
    <row r="62" spans="1:5" s="44" customFormat="1" ht="12" customHeight="1" thickBot="1">
      <c r="A62" s="279" t="s">
        <v>239</v>
      </c>
      <c r="B62" s="261" t="s">
        <v>242</v>
      </c>
      <c r="C62" s="159"/>
      <c r="D62" s="154">
        <f t="shared" si="0"/>
        <v>0</v>
      </c>
      <c r="E62" s="159"/>
    </row>
    <row r="63" spans="1:5" s="44" customFormat="1" ht="12" customHeight="1" thickBot="1">
      <c r="A63" s="25" t="s">
        <v>16</v>
      </c>
      <c r="B63" s="19" t="s">
        <v>243</v>
      </c>
      <c r="C63" s="160">
        <f>+C8+C15+C22+C29+C36+C47+C53+C58</f>
        <v>7393</v>
      </c>
      <c r="D63" s="154">
        <f t="shared" si="0"/>
        <v>-902</v>
      </c>
      <c r="E63" s="160">
        <f>+E8+E15+E22+E29+E36+E47+E53+E58</f>
        <v>6491</v>
      </c>
    </row>
    <row r="64" spans="1:5" s="44" customFormat="1" ht="12" customHeight="1" thickBot="1">
      <c r="A64" s="280" t="s">
        <v>378</v>
      </c>
      <c r="B64" s="149" t="s">
        <v>245</v>
      </c>
      <c r="C64" s="154">
        <f>SUM(C65:C67)</f>
        <v>0</v>
      </c>
      <c r="D64" s="154">
        <f t="shared" si="0"/>
        <v>0</v>
      </c>
      <c r="E64" s="154">
        <f>SUM(E65:E67)</f>
        <v>0</v>
      </c>
    </row>
    <row r="65" spans="1:5" s="44" customFormat="1" ht="12" customHeight="1" thickBot="1">
      <c r="A65" s="277" t="s">
        <v>278</v>
      </c>
      <c r="B65" s="259" t="s">
        <v>246</v>
      </c>
      <c r="C65" s="159"/>
      <c r="D65" s="154">
        <f t="shared" si="0"/>
        <v>0</v>
      </c>
      <c r="E65" s="159"/>
    </row>
    <row r="66" spans="1:5" s="44" customFormat="1" ht="12" customHeight="1" thickBot="1">
      <c r="A66" s="278" t="s">
        <v>287</v>
      </c>
      <c r="B66" s="260" t="s">
        <v>247</v>
      </c>
      <c r="C66" s="159"/>
      <c r="D66" s="154">
        <f t="shared" si="0"/>
        <v>0</v>
      </c>
      <c r="E66" s="159"/>
    </row>
    <row r="67" spans="1:5" s="44" customFormat="1" ht="12" customHeight="1" thickBot="1">
      <c r="A67" s="279" t="s">
        <v>288</v>
      </c>
      <c r="B67" s="263" t="s">
        <v>248</v>
      </c>
      <c r="C67" s="159"/>
      <c r="D67" s="154">
        <f t="shared" si="0"/>
        <v>0</v>
      </c>
      <c r="E67" s="159"/>
    </row>
    <row r="68" spans="1:5" s="44" customFormat="1" ht="12" customHeight="1" thickBot="1">
      <c r="A68" s="280" t="s">
        <v>249</v>
      </c>
      <c r="B68" s="149" t="s">
        <v>250</v>
      </c>
      <c r="C68" s="154">
        <f>SUM(C69:C72)</f>
        <v>0</v>
      </c>
      <c r="D68" s="154">
        <f t="shared" si="0"/>
        <v>0</v>
      </c>
      <c r="E68" s="154">
        <f>SUM(E69:E72)</f>
        <v>0</v>
      </c>
    </row>
    <row r="69" spans="1:5" s="44" customFormat="1" ht="12" customHeight="1" thickBot="1">
      <c r="A69" s="277" t="s">
        <v>88</v>
      </c>
      <c r="B69" s="259" t="s">
        <v>251</v>
      </c>
      <c r="C69" s="159"/>
      <c r="D69" s="154">
        <f t="shared" si="0"/>
        <v>0</v>
      </c>
      <c r="E69" s="159"/>
    </row>
    <row r="70" spans="1:5" s="44" customFormat="1" ht="12" customHeight="1" thickBot="1">
      <c r="A70" s="278" t="s">
        <v>89</v>
      </c>
      <c r="B70" s="260" t="s">
        <v>252</v>
      </c>
      <c r="C70" s="159"/>
      <c r="D70" s="154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159"/>
      <c r="D71" s="154">
        <f t="shared" si="0"/>
        <v>0</v>
      </c>
      <c r="E71" s="159"/>
    </row>
    <row r="72" spans="1:5" s="44" customFormat="1" ht="12" customHeight="1" thickBot="1">
      <c r="A72" s="279" t="s">
        <v>280</v>
      </c>
      <c r="B72" s="261" t="s">
        <v>254</v>
      </c>
      <c r="C72" s="159"/>
      <c r="D72" s="154">
        <f t="shared" si="0"/>
        <v>0</v>
      </c>
      <c r="E72" s="159"/>
    </row>
    <row r="73" spans="1:5" s="44" customFormat="1" ht="12" customHeight="1" thickBot="1">
      <c r="A73" s="280" t="s">
        <v>255</v>
      </c>
      <c r="B73" s="149" t="s">
        <v>256</v>
      </c>
      <c r="C73" s="154">
        <f>SUM(C74:C75)</f>
        <v>0</v>
      </c>
      <c r="D73" s="154">
        <f t="shared" si="0"/>
        <v>0</v>
      </c>
      <c r="E73" s="154">
        <f>SUM(E74:E75)</f>
        <v>0</v>
      </c>
    </row>
    <row r="74" spans="1:5" s="44" customFormat="1" ht="12" customHeight="1" thickBot="1">
      <c r="A74" s="277" t="s">
        <v>281</v>
      </c>
      <c r="B74" s="259" t="s">
        <v>257</v>
      </c>
      <c r="C74" s="159"/>
      <c r="D74" s="154">
        <f t="shared" si="0"/>
        <v>0</v>
      </c>
      <c r="E74" s="159"/>
    </row>
    <row r="75" spans="1:5" s="44" customFormat="1" ht="12" customHeight="1" thickBot="1">
      <c r="A75" s="279" t="s">
        <v>282</v>
      </c>
      <c r="B75" s="261" t="s">
        <v>258</v>
      </c>
      <c r="C75" s="159"/>
      <c r="D75" s="154">
        <f t="shared" si="0"/>
        <v>0</v>
      </c>
      <c r="E75" s="159"/>
    </row>
    <row r="76" spans="1:5" s="43" customFormat="1" ht="12" customHeight="1" thickBot="1">
      <c r="A76" s="280" t="s">
        <v>259</v>
      </c>
      <c r="B76" s="149" t="s">
        <v>260</v>
      </c>
      <c r="C76" s="154">
        <f>SUM(C77:C79)</f>
        <v>0</v>
      </c>
      <c r="D76" s="154">
        <f t="shared" si="0"/>
        <v>0</v>
      </c>
      <c r="E76" s="154">
        <f>SUM(E77:E79)</f>
        <v>0</v>
      </c>
    </row>
    <row r="77" spans="1:5" s="44" customFormat="1" ht="12" customHeight="1" thickBot="1">
      <c r="A77" s="277" t="s">
        <v>283</v>
      </c>
      <c r="B77" s="259" t="s">
        <v>261</v>
      </c>
      <c r="C77" s="159"/>
      <c r="D77" s="154">
        <f t="shared" si="0"/>
        <v>0</v>
      </c>
      <c r="E77" s="159"/>
    </row>
    <row r="78" spans="1:5" s="44" customFormat="1" ht="12" customHeight="1" thickBot="1">
      <c r="A78" s="278" t="s">
        <v>284</v>
      </c>
      <c r="B78" s="260" t="s">
        <v>262</v>
      </c>
      <c r="C78" s="159"/>
      <c r="D78" s="154">
        <f t="shared" si="0"/>
        <v>0</v>
      </c>
      <c r="E78" s="159"/>
    </row>
    <row r="79" spans="1:5" s="44" customFormat="1" ht="12" customHeight="1" thickBot="1">
      <c r="A79" s="279" t="s">
        <v>285</v>
      </c>
      <c r="B79" s="261" t="s">
        <v>263</v>
      </c>
      <c r="C79" s="159"/>
      <c r="D79" s="154">
        <f t="shared" si="0"/>
        <v>0</v>
      </c>
      <c r="E79" s="159"/>
    </row>
    <row r="80" spans="1:5" s="44" customFormat="1" ht="12" customHeight="1" thickBot="1">
      <c r="A80" s="280" t="s">
        <v>264</v>
      </c>
      <c r="B80" s="149" t="s">
        <v>286</v>
      </c>
      <c r="C80" s="154">
        <f>SUM(C81:C84)</f>
        <v>0</v>
      </c>
      <c r="D80" s="154">
        <f t="shared" si="0"/>
        <v>0</v>
      </c>
      <c r="E80" s="154">
        <f>SUM(E81:E84)</f>
        <v>0</v>
      </c>
    </row>
    <row r="81" spans="1:5" s="44" customFormat="1" ht="12" customHeight="1" thickBot="1">
      <c r="A81" s="281" t="s">
        <v>265</v>
      </c>
      <c r="B81" s="259" t="s">
        <v>266</v>
      </c>
      <c r="C81" s="159"/>
      <c r="D81" s="154">
        <f t="shared" si="0"/>
        <v>0</v>
      </c>
      <c r="E81" s="159"/>
    </row>
    <row r="82" spans="1:5" s="44" customFormat="1" ht="12" customHeight="1" thickBot="1">
      <c r="A82" s="282" t="s">
        <v>267</v>
      </c>
      <c r="B82" s="260" t="s">
        <v>268</v>
      </c>
      <c r="C82" s="159"/>
      <c r="D82" s="154">
        <f t="shared" si="0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159"/>
      <c r="D83" s="154">
        <f t="shared" si="0"/>
        <v>0</v>
      </c>
      <c r="E83" s="159"/>
    </row>
    <row r="84" spans="1:5" s="43" customFormat="1" ht="12" customHeight="1" thickBot="1">
      <c r="A84" s="283" t="s">
        <v>271</v>
      </c>
      <c r="B84" s="261" t="s">
        <v>272</v>
      </c>
      <c r="C84" s="159"/>
      <c r="D84" s="154">
        <f t="shared" si="0"/>
        <v>0</v>
      </c>
      <c r="E84" s="159"/>
    </row>
    <row r="85" spans="1:5" s="43" customFormat="1" ht="12" customHeight="1" thickBot="1">
      <c r="A85" s="280" t="s">
        <v>273</v>
      </c>
      <c r="B85" s="149" t="s">
        <v>274</v>
      </c>
      <c r="C85" s="306"/>
      <c r="D85" s="154">
        <f t="shared" si="0"/>
        <v>0</v>
      </c>
      <c r="E85" s="306"/>
    </row>
    <row r="86" spans="1:5" s="43" customFormat="1" ht="12" customHeight="1" thickBot="1">
      <c r="A86" s="280" t="s">
        <v>275</v>
      </c>
      <c r="B86" s="267" t="s">
        <v>276</v>
      </c>
      <c r="C86" s="160">
        <f>+C64+C68+C73+C76+C80+C85</f>
        <v>0</v>
      </c>
      <c r="D86" s="154">
        <f t="shared" si="0"/>
        <v>0</v>
      </c>
      <c r="E86" s="160">
        <f>+E64+E68+E73+E76+E80+E85</f>
        <v>0</v>
      </c>
    </row>
    <row r="87" spans="1:5" s="43" customFormat="1" ht="12" customHeight="1" thickBot="1">
      <c r="A87" s="284" t="s">
        <v>289</v>
      </c>
      <c r="B87" s="269" t="s">
        <v>406</v>
      </c>
      <c r="C87" s="160">
        <f>+C63+C86</f>
        <v>7393</v>
      </c>
      <c r="D87" s="154">
        <f t="shared" si="0"/>
        <v>-902</v>
      </c>
      <c r="E87" s="160">
        <f>+E63+E86</f>
        <v>6491</v>
      </c>
    </row>
    <row r="88" spans="1:5" s="44" customFormat="1" ht="15" customHeight="1" thickBot="1">
      <c r="A88" s="118"/>
      <c r="B88" s="119"/>
      <c r="C88" s="225"/>
      <c r="D88" s="154">
        <f t="shared" si="0"/>
        <v>0</v>
      </c>
      <c r="E88" s="225"/>
    </row>
    <row r="89" spans="1:5" ht="13.5" thickBot="1">
      <c r="A89" s="285"/>
      <c r="B89" s="121"/>
      <c r="C89" s="226"/>
      <c r="D89" s="154">
        <f t="shared" si="0"/>
        <v>0</v>
      </c>
      <c r="E89" s="226"/>
    </row>
    <row r="90" spans="1:5" s="34" customFormat="1" ht="16.5" customHeight="1" thickBot="1">
      <c r="A90" s="122"/>
      <c r="B90" s="123" t="s">
        <v>47</v>
      </c>
      <c r="C90" s="227"/>
      <c r="D90" s="154">
        <f t="shared" si="0"/>
        <v>0</v>
      </c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1427</v>
      </c>
      <c r="D91" s="154">
        <f t="shared" si="0"/>
        <v>0</v>
      </c>
      <c r="E91" s="153">
        <f>SUM(E92:E96)</f>
        <v>1427</v>
      </c>
    </row>
    <row r="92" spans="1:5" ht="12" customHeight="1" thickBot="1">
      <c r="A92" s="286" t="s">
        <v>67</v>
      </c>
      <c r="B92" s="8" t="s">
        <v>38</v>
      </c>
      <c r="C92" s="155"/>
      <c r="D92" s="154">
        <f t="shared" si="0"/>
        <v>0</v>
      </c>
      <c r="E92" s="155"/>
    </row>
    <row r="93" spans="1:5" ht="12" customHeight="1" thickBot="1">
      <c r="A93" s="278" t="s">
        <v>68</v>
      </c>
      <c r="B93" s="6" t="s">
        <v>113</v>
      </c>
      <c r="C93" s="156"/>
      <c r="D93" s="154">
        <f t="shared" si="0"/>
        <v>0</v>
      </c>
      <c r="E93" s="156"/>
    </row>
    <row r="94" spans="1:5" ht="12" customHeight="1" thickBot="1">
      <c r="A94" s="278" t="s">
        <v>69</v>
      </c>
      <c r="B94" s="6" t="s">
        <v>86</v>
      </c>
      <c r="C94" s="158"/>
      <c r="D94" s="154">
        <f t="shared" si="0"/>
        <v>0</v>
      </c>
      <c r="E94" s="158"/>
    </row>
    <row r="95" spans="1:5" ht="12" customHeight="1" thickBot="1">
      <c r="A95" s="278" t="s">
        <v>70</v>
      </c>
      <c r="B95" s="9" t="s">
        <v>114</v>
      </c>
      <c r="C95" s="158"/>
      <c r="D95" s="154">
        <f t="shared" si="0"/>
        <v>0</v>
      </c>
      <c r="E95" s="158"/>
    </row>
    <row r="96" spans="1:5" ht="12" customHeight="1" thickBot="1">
      <c r="A96" s="278" t="s">
        <v>78</v>
      </c>
      <c r="B96" s="17" t="s">
        <v>115</v>
      </c>
      <c r="C96" s="158">
        <v>1427</v>
      </c>
      <c r="D96" s="154">
        <f t="shared" si="0"/>
        <v>0</v>
      </c>
      <c r="E96" s="158">
        <v>1427</v>
      </c>
    </row>
    <row r="97" spans="1:5" ht="12" customHeight="1" thickBot="1">
      <c r="A97" s="278" t="s">
        <v>71</v>
      </c>
      <c r="B97" s="6" t="s">
        <v>293</v>
      </c>
      <c r="C97" s="158"/>
      <c r="D97" s="154">
        <f t="shared" si="0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154">
        <f t="shared" si="0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154">
        <f t="shared" si="0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154">
        <f t="shared" si="0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/>
      <c r="D101" s="154">
        <f t="shared" si="0"/>
        <v>0</v>
      </c>
      <c r="E101" s="158"/>
    </row>
    <row r="102" spans="1:5" ht="12" customHeight="1" thickBot="1">
      <c r="A102" s="278" t="s">
        <v>82</v>
      </c>
      <c r="B102" s="60" t="s">
        <v>298</v>
      </c>
      <c r="C102" s="158"/>
      <c r="D102" s="154">
        <f t="shared" si="0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154">
        <f t="shared" si="0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154">
        <f t="shared" si="0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154">
        <f t="shared" si="0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>
        <v>1427</v>
      </c>
      <c r="D106" s="154">
        <f t="shared" si="0"/>
        <v>0</v>
      </c>
      <c r="E106" s="162">
        <v>1427</v>
      </c>
    </row>
    <row r="107" spans="1:5" ht="12" customHeight="1" thickBot="1">
      <c r="A107" s="25" t="s">
        <v>9</v>
      </c>
      <c r="B107" s="23" t="s">
        <v>303</v>
      </c>
      <c r="C107" s="154">
        <f>+C108+C110+C112</f>
        <v>6000</v>
      </c>
      <c r="D107" s="154">
        <f t="shared" si="0"/>
        <v>0</v>
      </c>
      <c r="E107" s="154">
        <f>+E108+E110+E112</f>
        <v>6000</v>
      </c>
    </row>
    <row r="108" spans="1:5" ht="12" customHeight="1" thickBot="1">
      <c r="A108" s="277" t="s">
        <v>73</v>
      </c>
      <c r="B108" s="6" t="s">
        <v>152</v>
      </c>
      <c r="C108" s="157"/>
      <c r="D108" s="154">
        <f t="shared" si="0"/>
        <v>0</v>
      </c>
      <c r="E108" s="157"/>
    </row>
    <row r="109" spans="1:5" ht="12" customHeight="1" thickBot="1">
      <c r="A109" s="277" t="s">
        <v>74</v>
      </c>
      <c r="B109" s="10" t="s">
        <v>307</v>
      </c>
      <c r="C109" s="157"/>
      <c r="D109" s="154">
        <f t="shared" si="0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154">
        <f t="shared" si="0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154">
        <f t="shared" si="0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>
        <v>6000</v>
      </c>
      <c r="D112" s="154">
        <f t="shared" si="0"/>
        <v>0</v>
      </c>
      <c r="E112" s="147">
        <v>6000</v>
      </c>
    </row>
    <row r="113" spans="1:5" ht="12" customHeight="1" thickBot="1">
      <c r="A113" s="277" t="s">
        <v>83</v>
      </c>
      <c r="B113" s="150" t="s">
        <v>413</v>
      </c>
      <c r="C113" s="147"/>
      <c r="D113" s="154">
        <f t="shared" si="0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154">
        <f t="shared" si="0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154">
        <f t="shared" si="0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154">
        <f t="shared" si="0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154">
        <f t="shared" si="0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154">
        <f t="shared" si="0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/>
      <c r="D119" s="154">
        <f t="shared" si="0"/>
        <v>0</v>
      </c>
      <c r="E119" s="147"/>
    </row>
    <row r="120" spans="1:5" ht="12" customHeight="1" thickBot="1">
      <c r="A120" s="287" t="s">
        <v>306</v>
      </c>
      <c r="B120" s="61" t="s">
        <v>309</v>
      </c>
      <c r="C120" s="148">
        <v>6000</v>
      </c>
      <c r="D120" s="154">
        <f t="shared" si="0"/>
        <v>0</v>
      </c>
      <c r="E120" s="148">
        <v>6000</v>
      </c>
    </row>
    <row r="121" spans="1:5" ht="12" customHeight="1" thickBot="1">
      <c r="A121" s="25" t="s">
        <v>10</v>
      </c>
      <c r="B121" s="48" t="s">
        <v>314</v>
      </c>
      <c r="C121" s="154">
        <f>+C122+C123</f>
        <v>0</v>
      </c>
      <c r="D121" s="154">
        <f t="shared" si="0"/>
        <v>0</v>
      </c>
      <c r="E121" s="154">
        <f>+E122+E123</f>
        <v>0</v>
      </c>
    </row>
    <row r="122" spans="1:5" ht="12" customHeight="1" thickBot="1">
      <c r="A122" s="277" t="s">
        <v>56</v>
      </c>
      <c r="B122" s="7" t="s">
        <v>49</v>
      </c>
      <c r="C122" s="157"/>
      <c r="D122" s="154">
        <f t="shared" si="0"/>
        <v>0</v>
      </c>
      <c r="E122" s="157"/>
    </row>
    <row r="123" spans="1:5" ht="12" customHeight="1" thickBot="1">
      <c r="A123" s="279" t="s">
        <v>57</v>
      </c>
      <c r="B123" s="10" t="s">
        <v>50</v>
      </c>
      <c r="C123" s="158"/>
      <c r="D123" s="154">
        <f t="shared" ref="D123:D145" si="1">E123-C123</f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+C91+C107+C121</f>
        <v>7427</v>
      </c>
      <c r="D124" s="154">
        <f t="shared" si="1"/>
        <v>0</v>
      </c>
      <c r="E124" s="154">
        <f>+E91+E107+E121</f>
        <v>7427</v>
      </c>
    </row>
    <row r="125" spans="1:5" ht="12" customHeight="1" thickBot="1">
      <c r="A125" s="25" t="s">
        <v>12</v>
      </c>
      <c r="B125" s="48" t="s">
        <v>316</v>
      </c>
      <c r="C125" s="154">
        <f>+C126+C127+C128</f>
        <v>0</v>
      </c>
      <c r="D125" s="154">
        <f t="shared" si="1"/>
        <v>0</v>
      </c>
      <c r="E125" s="154">
        <f>+E126+E127+E128</f>
        <v>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154">
        <f t="shared" si="1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154">
        <f t="shared" si="1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154">
        <f t="shared" si="1"/>
        <v>0</v>
      </c>
      <c r="E128" s="147"/>
    </row>
    <row r="129" spans="1:12" ht="12" customHeight="1" thickBot="1">
      <c r="A129" s="25" t="s">
        <v>13</v>
      </c>
      <c r="B129" s="48" t="s">
        <v>377</v>
      </c>
      <c r="C129" s="154">
        <f>+C130+C131+C132+C133</f>
        <v>0</v>
      </c>
      <c r="D129" s="154">
        <f t="shared" si="1"/>
        <v>0</v>
      </c>
      <c r="E129" s="154">
        <f>+E130+E131+E132+E133</f>
        <v>0</v>
      </c>
    </row>
    <row r="130" spans="1:12" ht="12" customHeight="1" thickBot="1">
      <c r="A130" s="277" t="s">
        <v>63</v>
      </c>
      <c r="B130" s="7" t="s">
        <v>320</v>
      </c>
      <c r="C130" s="147"/>
      <c r="D130" s="154">
        <f t="shared" si="1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154">
        <f t="shared" si="1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154">
        <f t="shared" si="1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154">
        <f t="shared" si="1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>
        <f>+C135+C136+C137+C138</f>
        <v>0</v>
      </c>
      <c r="D134" s="154">
        <f t="shared" si="1"/>
        <v>0</v>
      </c>
      <c r="E134" s="160">
        <f>+E135+E136+E137+E138</f>
        <v>0</v>
      </c>
      <c r="L134" s="130"/>
    </row>
    <row r="135" spans="1:12" ht="13.5" thickBot="1">
      <c r="A135" s="277" t="s">
        <v>65</v>
      </c>
      <c r="B135" s="7" t="s">
        <v>325</v>
      </c>
      <c r="C135" s="147"/>
      <c r="D135" s="154">
        <f t="shared" si="1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154">
        <f t="shared" si="1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154">
        <f t="shared" si="1"/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154">
        <f t="shared" si="1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>
        <f>+C140+C141+C142+C143</f>
        <v>0</v>
      </c>
      <c r="D139" s="154">
        <f t="shared" si="1"/>
        <v>0</v>
      </c>
      <c r="E139" s="163">
        <f>+E140+E141+E142+E143</f>
        <v>0</v>
      </c>
    </row>
    <row r="140" spans="1:12" s="45" customFormat="1" ht="12" customHeight="1" thickBot="1">
      <c r="A140" s="277" t="s">
        <v>111</v>
      </c>
      <c r="B140" s="7" t="s">
        <v>329</v>
      </c>
      <c r="C140" s="147"/>
      <c r="D140" s="154">
        <f t="shared" si="1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154">
        <f t="shared" si="1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154">
        <f t="shared" si="1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154">
        <f t="shared" si="1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>
        <f>+C125+C129+C134+C139</f>
        <v>0</v>
      </c>
      <c r="D144" s="154">
        <f t="shared" si="1"/>
        <v>0</v>
      </c>
      <c r="E144" s="271">
        <f>+E125+E129+E134+E139</f>
        <v>0</v>
      </c>
    </row>
    <row r="145" spans="1:5" ht="15" customHeight="1" thickBot="1">
      <c r="A145" s="289" t="s">
        <v>17</v>
      </c>
      <c r="B145" s="233" t="s">
        <v>334</v>
      </c>
      <c r="C145" s="271">
        <f>+C124+C144</f>
        <v>7427</v>
      </c>
      <c r="D145" s="154">
        <f t="shared" si="1"/>
        <v>0</v>
      </c>
      <c r="E145" s="271">
        <f>+E124+E144</f>
        <v>7427</v>
      </c>
    </row>
    <row r="146" spans="1:5" ht="13.5" thickBot="1">
      <c r="A146" s="239"/>
      <c r="B146" s="240"/>
      <c r="C146" s="241"/>
      <c r="D146" s="241"/>
      <c r="E146" s="241"/>
    </row>
    <row r="147" spans="1:5" ht="15" customHeight="1" thickBot="1">
      <c r="A147" s="127" t="s">
        <v>132</v>
      </c>
      <c r="B147" s="128"/>
      <c r="C147" s="46"/>
      <c r="D147" s="46"/>
      <c r="E147" s="46"/>
    </row>
    <row r="148" spans="1:5" ht="14.25" customHeight="1" thickBot="1">
      <c r="A148" s="127" t="s">
        <v>133</v>
      </c>
      <c r="B148" s="128"/>
      <c r="C148" s="46"/>
      <c r="D148" s="46"/>
      <c r="E148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landscape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zoomScaleSheetLayoutView="85" workbookViewId="0">
      <selection activeCell="C1" sqref="C1"/>
    </sheetView>
  </sheetViews>
  <sheetFormatPr defaultRowHeight="12.75"/>
  <cols>
    <col min="1" max="1" width="19.5" style="242" customWidth="1"/>
    <col min="2" max="2" width="65" style="243" customWidth="1"/>
    <col min="3" max="3" width="13.83203125" style="244" customWidth="1"/>
    <col min="4" max="4" width="14.5" style="244" customWidth="1"/>
    <col min="5" max="5" width="13.16406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441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416</v>
      </c>
      <c r="C3" s="218"/>
      <c r="D3" s="218"/>
      <c r="E3" s="218">
        <v>4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36.75" thickBot="1">
      <c r="A5" s="250" t="s">
        <v>131</v>
      </c>
      <c r="B5" s="110" t="s">
        <v>43</v>
      </c>
      <c r="C5" s="111" t="s">
        <v>427</v>
      </c>
      <c r="D5" s="219" t="s">
        <v>423</v>
      </c>
      <c r="E5" s="111" t="s">
        <v>422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351">
        <f>SUM(C9:C12)</f>
        <v>0</v>
      </c>
      <c r="D8" s="351">
        <f>E8-C8</f>
        <v>0</v>
      </c>
      <c r="E8" s="351">
        <f>SUM(E9:E12)</f>
        <v>0</v>
      </c>
    </row>
    <row r="9" spans="1:5" s="43" customFormat="1" ht="12" customHeight="1">
      <c r="A9" s="277" t="s">
        <v>67</v>
      </c>
      <c r="B9" s="259" t="s">
        <v>180</v>
      </c>
      <c r="C9" s="156"/>
      <c r="D9" s="157"/>
      <c r="E9" s="156"/>
    </row>
    <row r="10" spans="1:5" s="44" customFormat="1" ht="12" customHeight="1">
      <c r="A10" s="278" t="s">
        <v>68</v>
      </c>
      <c r="B10" s="260" t="s">
        <v>181</v>
      </c>
      <c r="C10" s="156"/>
      <c r="D10" s="157"/>
      <c r="E10" s="156"/>
    </row>
    <row r="11" spans="1:5" s="44" customFormat="1" ht="12" customHeight="1">
      <c r="A11" s="278" t="s">
        <v>69</v>
      </c>
      <c r="B11" s="260" t="s">
        <v>182</v>
      </c>
      <c r="C11" s="156"/>
      <c r="D11" s="157"/>
      <c r="E11" s="156"/>
    </row>
    <row r="12" spans="1:5" s="44" customFormat="1" ht="12" customHeight="1">
      <c r="A12" s="278" t="s">
        <v>70</v>
      </c>
      <c r="B12" s="260" t="s">
        <v>183</v>
      </c>
      <c r="C12" s="156"/>
      <c r="D12" s="157"/>
      <c r="E12" s="156"/>
    </row>
    <row r="13" spans="1:5" s="44" customFormat="1" ht="12" customHeight="1">
      <c r="A13" s="278" t="s">
        <v>87</v>
      </c>
      <c r="B13" s="260" t="s">
        <v>184</v>
      </c>
      <c r="C13" s="303"/>
      <c r="D13" s="303"/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304"/>
      <c r="E14" s="304"/>
    </row>
    <row r="15" spans="1:5" s="43" customFormat="1" ht="12" customHeight="1" thickBot="1">
      <c r="A15" s="25" t="s">
        <v>9</v>
      </c>
      <c r="B15" s="308" t="s">
        <v>186</v>
      </c>
      <c r="C15" s="318">
        <f>SUM(C17:C20)</f>
        <v>9886</v>
      </c>
      <c r="D15" s="318">
        <f>E15-C15</f>
        <v>50</v>
      </c>
      <c r="E15" s="318">
        <f>SUM(E17:E20)</f>
        <v>9936</v>
      </c>
    </row>
    <row r="16" spans="1:5" s="43" customFormat="1" ht="12" customHeight="1" thickBot="1">
      <c r="A16" s="277" t="s">
        <v>73</v>
      </c>
      <c r="B16" s="259" t="s">
        <v>187</v>
      </c>
      <c r="C16" s="157"/>
      <c r="D16" s="318">
        <f t="shared" ref="D16:D79" si="0">E16-C16</f>
        <v>0</v>
      </c>
      <c r="E16" s="157"/>
    </row>
    <row r="17" spans="1:5" s="43" customFormat="1" ht="12" customHeight="1" thickBot="1">
      <c r="A17" s="278" t="s">
        <v>74</v>
      </c>
      <c r="B17" s="260" t="s">
        <v>188</v>
      </c>
      <c r="C17" s="156"/>
      <c r="D17" s="318">
        <f t="shared" si="0"/>
        <v>0</v>
      </c>
      <c r="E17" s="156"/>
    </row>
    <row r="18" spans="1:5" s="43" customFormat="1" ht="12" customHeight="1" thickBot="1">
      <c r="A18" s="278" t="s">
        <v>75</v>
      </c>
      <c r="B18" s="260" t="s">
        <v>407</v>
      </c>
      <c r="C18" s="156"/>
      <c r="D18" s="318">
        <f t="shared" si="0"/>
        <v>0</v>
      </c>
      <c r="E18" s="156"/>
    </row>
    <row r="19" spans="1:5" s="43" customFormat="1" ht="12" customHeight="1" thickBot="1">
      <c r="A19" s="278" t="s">
        <v>76</v>
      </c>
      <c r="B19" s="260" t="s">
        <v>408</v>
      </c>
      <c r="C19" s="156"/>
      <c r="D19" s="318">
        <f t="shared" si="0"/>
        <v>0</v>
      </c>
      <c r="E19" s="156"/>
    </row>
    <row r="20" spans="1:5" s="43" customFormat="1" ht="12" customHeight="1" thickBot="1">
      <c r="A20" s="278" t="s">
        <v>77</v>
      </c>
      <c r="B20" s="260" t="s">
        <v>189</v>
      </c>
      <c r="C20" s="158">
        <v>9886</v>
      </c>
      <c r="D20" s="318">
        <f t="shared" si="0"/>
        <v>50</v>
      </c>
      <c r="E20" s="158">
        <v>9936</v>
      </c>
    </row>
    <row r="21" spans="1:5" s="44" customFormat="1" ht="12" customHeight="1" thickBot="1">
      <c r="A21" s="279" t="s">
        <v>83</v>
      </c>
      <c r="B21" s="261" t="s">
        <v>190</v>
      </c>
      <c r="C21" s="309">
        <f>+C22+C23+C24+C25+C26</f>
        <v>0</v>
      </c>
      <c r="D21" s="318">
        <f t="shared" si="0"/>
        <v>0</v>
      </c>
      <c r="E21" s="309">
        <f>+E22+E23+E24+E25+E26</f>
        <v>0</v>
      </c>
    </row>
    <row r="22" spans="1:5" s="44" customFormat="1" ht="12" customHeight="1" thickBot="1">
      <c r="A22" s="25" t="s">
        <v>10</v>
      </c>
      <c r="B22" s="19" t="s">
        <v>191</v>
      </c>
      <c r="C22" s="311"/>
      <c r="D22" s="318">
        <f t="shared" si="0"/>
        <v>0</v>
      </c>
      <c r="E22" s="311"/>
    </row>
    <row r="23" spans="1:5" s="44" customFormat="1" ht="12" customHeight="1" thickBot="1">
      <c r="A23" s="277" t="s">
        <v>56</v>
      </c>
      <c r="B23" s="259" t="s">
        <v>192</v>
      </c>
      <c r="C23" s="157"/>
      <c r="D23" s="318">
        <f t="shared" si="0"/>
        <v>0</v>
      </c>
      <c r="E23" s="157"/>
    </row>
    <row r="24" spans="1:5" s="43" customFormat="1" ht="12" customHeight="1" thickBot="1">
      <c r="A24" s="278" t="s">
        <v>57</v>
      </c>
      <c r="B24" s="260" t="s">
        <v>193</v>
      </c>
      <c r="C24" s="156"/>
      <c r="D24" s="318">
        <f t="shared" si="0"/>
        <v>0</v>
      </c>
      <c r="E24" s="156"/>
    </row>
    <row r="25" spans="1:5" s="44" customFormat="1" ht="12" customHeight="1" thickBot="1">
      <c r="A25" s="278" t="s">
        <v>58</v>
      </c>
      <c r="B25" s="260" t="s">
        <v>409</v>
      </c>
      <c r="C25" s="156"/>
      <c r="D25" s="318">
        <f t="shared" si="0"/>
        <v>0</v>
      </c>
      <c r="E25" s="156"/>
    </row>
    <row r="26" spans="1:5" s="44" customFormat="1" ht="12" customHeight="1" thickBot="1">
      <c r="A26" s="278" t="s">
        <v>59</v>
      </c>
      <c r="B26" s="260" t="s">
        <v>410</v>
      </c>
      <c r="C26" s="156"/>
      <c r="D26" s="318">
        <f t="shared" si="0"/>
        <v>0</v>
      </c>
      <c r="E26" s="156"/>
    </row>
    <row r="27" spans="1:5" s="44" customFormat="1" ht="12" customHeight="1" thickBot="1">
      <c r="A27" s="278" t="s">
        <v>101</v>
      </c>
      <c r="B27" s="260" t="s">
        <v>194</v>
      </c>
      <c r="C27" s="158"/>
      <c r="D27" s="318">
        <f t="shared" si="0"/>
        <v>0</v>
      </c>
      <c r="E27" s="158"/>
    </row>
    <row r="28" spans="1:5" s="44" customFormat="1" ht="12" customHeight="1" thickBot="1">
      <c r="A28" s="279" t="s">
        <v>102</v>
      </c>
      <c r="B28" s="261" t="s">
        <v>195</v>
      </c>
      <c r="C28" s="310">
        <f>+C29+C32+C33+C34</f>
        <v>0</v>
      </c>
      <c r="D28" s="318">
        <f t="shared" si="0"/>
        <v>0</v>
      </c>
      <c r="E28" s="310">
        <f>+E29+E32+E33+E34</f>
        <v>0</v>
      </c>
    </row>
    <row r="29" spans="1:5" s="44" customFormat="1" ht="12" customHeight="1" thickBot="1">
      <c r="A29" s="25" t="s">
        <v>103</v>
      </c>
      <c r="B29" s="19" t="s">
        <v>196</v>
      </c>
      <c r="C29" s="312">
        <f>+C30+C31</f>
        <v>0</v>
      </c>
      <c r="D29" s="318">
        <f t="shared" si="0"/>
        <v>0</v>
      </c>
      <c r="E29" s="312">
        <f>+E30+E31</f>
        <v>0</v>
      </c>
    </row>
    <row r="30" spans="1:5" s="44" customFormat="1" ht="12" customHeight="1" thickBot="1">
      <c r="A30" s="277" t="s">
        <v>197</v>
      </c>
      <c r="B30" s="259" t="s">
        <v>203</v>
      </c>
      <c r="C30" s="157"/>
      <c r="D30" s="318">
        <f t="shared" si="0"/>
        <v>0</v>
      </c>
      <c r="E30" s="157"/>
    </row>
    <row r="31" spans="1:5" s="44" customFormat="1" ht="12" customHeight="1" thickBot="1">
      <c r="A31" s="278" t="s">
        <v>198</v>
      </c>
      <c r="B31" s="260" t="s">
        <v>204</v>
      </c>
      <c r="C31" s="156"/>
      <c r="D31" s="318">
        <f t="shared" si="0"/>
        <v>0</v>
      </c>
      <c r="E31" s="156"/>
    </row>
    <row r="32" spans="1:5" s="44" customFormat="1" ht="12" customHeight="1" thickBot="1">
      <c r="A32" s="278" t="s">
        <v>199</v>
      </c>
      <c r="B32" s="260" t="s">
        <v>205</v>
      </c>
      <c r="C32" s="156"/>
      <c r="D32" s="318">
        <f t="shared" si="0"/>
        <v>0</v>
      </c>
      <c r="E32" s="156"/>
    </row>
    <row r="33" spans="1:5" s="44" customFormat="1" ht="12" customHeight="1" thickBot="1">
      <c r="A33" s="278" t="s">
        <v>200</v>
      </c>
      <c r="B33" s="260" t="s">
        <v>206</v>
      </c>
      <c r="C33" s="156"/>
      <c r="D33" s="318">
        <f t="shared" si="0"/>
        <v>0</v>
      </c>
      <c r="E33" s="156"/>
    </row>
    <row r="34" spans="1:5" s="44" customFormat="1" ht="12" customHeight="1" thickBot="1">
      <c r="A34" s="278" t="s">
        <v>201</v>
      </c>
      <c r="B34" s="260" t="s">
        <v>207</v>
      </c>
      <c r="C34" s="158"/>
      <c r="D34" s="318">
        <f t="shared" si="0"/>
        <v>0</v>
      </c>
      <c r="E34" s="158"/>
    </row>
    <row r="35" spans="1:5" s="44" customFormat="1" ht="12" customHeight="1" thickBot="1">
      <c r="A35" s="279" t="s">
        <v>202</v>
      </c>
      <c r="B35" s="261" t="s">
        <v>208</v>
      </c>
      <c r="C35" s="309"/>
      <c r="D35" s="318">
        <f t="shared" si="0"/>
        <v>0</v>
      </c>
      <c r="E35" s="309"/>
    </row>
    <row r="36" spans="1:5" s="44" customFormat="1" ht="12" customHeight="1" thickBot="1">
      <c r="A36" s="25" t="s">
        <v>12</v>
      </c>
      <c r="B36" s="19" t="s">
        <v>209</v>
      </c>
      <c r="C36" s="317">
        <f>SUM(C38:C46)</f>
        <v>11100</v>
      </c>
      <c r="D36" s="317">
        <f>SUM(D38:D46)</f>
        <v>210</v>
      </c>
      <c r="E36" s="317">
        <f>SUM(E38:E46)</f>
        <v>11310</v>
      </c>
    </row>
    <row r="37" spans="1:5" s="44" customFormat="1" ht="12" customHeight="1" thickBot="1">
      <c r="A37" s="277" t="s">
        <v>60</v>
      </c>
      <c r="B37" s="259" t="s">
        <v>212</v>
      </c>
      <c r="C37" s="157"/>
      <c r="D37" s="318">
        <f t="shared" si="0"/>
        <v>0</v>
      </c>
      <c r="E37" s="157"/>
    </row>
    <row r="38" spans="1:5" s="44" customFormat="1" ht="12" customHeight="1" thickBot="1">
      <c r="A38" s="278" t="s">
        <v>61</v>
      </c>
      <c r="B38" s="260" t="s">
        <v>213</v>
      </c>
      <c r="C38" s="156">
        <v>50</v>
      </c>
      <c r="D38" s="318">
        <f t="shared" si="0"/>
        <v>10</v>
      </c>
      <c r="E38" s="156">
        <v>60</v>
      </c>
    </row>
    <row r="39" spans="1:5" s="44" customFormat="1" ht="12" customHeight="1" thickBot="1">
      <c r="A39" s="278" t="s">
        <v>62</v>
      </c>
      <c r="B39" s="260" t="s">
        <v>214</v>
      </c>
      <c r="C39" s="156">
        <v>2790</v>
      </c>
      <c r="D39" s="318">
        <f t="shared" si="0"/>
        <v>0</v>
      </c>
      <c r="E39" s="156">
        <v>2790</v>
      </c>
    </row>
    <row r="40" spans="1:5" s="44" customFormat="1" ht="12" customHeight="1" thickBot="1">
      <c r="A40" s="278" t="s">
        <v>105</v>
      </c>
      <c r="B40" s="260" t="s">
        <v>215</v>
      </c>
      <c r="C40" s="156">
        <v>2185</v>
      </c>
      <c r="D40" s="318">
        <f t="shared" si="0"/>
        <v>-500</v>
      </c>
      <c r="E40" s="156">
        <v>1685</v>
      </c>
    </row>
    <row r="41" spans="1:5" s="44" customFormat="1" ht="12" customHeight="1" thickBot="1">
      <c r="A41" s="278" t="s">
        <v>106</v>
      </c>
      <c r="B41" s="260" t="s">
        <v>216</v>
      </c>
      <c r="C41" s="156">
        <v>4638</v>
      </c>
      <c r="D41" s="318">
        <f t="shared" si="0"/>
        <v>0</v>
      </c>
      <c r="E41" s="156">
        <v>4638</v>
      </c>
    </row>
    <row r="42" spans="1:5" s="44" customFormat="1" ht="12" customHeight="1" thickBot="1">
      <c r="A42" s="278" t="s">
        <v>107</v>
      </c>
      <c r="B42" s="260" t="s">
        <v>217</v>
      </c>
      <c r="C42" s="156">
        <v>1387</v>
      </c>
      <c r="D42" s="318">
        <f t="shared" si="0"/>
        <v>430</v>
      </c>
      <c r="E42" s="156">
        <v>1817</v>
      </c>
    </row>
    <row r="43" spans="1:5" s="44" customFormat="1" ht="12" customHeight="1" thickBot="1">
      <c r="A43" s="278" t="s">
        <v>108</v>
      </c>
      <c r="B43" s="260" t="s">
        <v>218</v>
      </c>
      <c r="C43" s="156">
        <v>50</v>
      </c>
      <c r="D43" s="318">
        <f t="shared" si="0"/>
        <v>20</v>
      </c>
      <c r="E43" s="156">
        <v>70</v>
      </c>
    </row>
    <row r="44" spans="1:5" s="44" customFormat="1" ht="12" customHeight="1" thickBot="1">
      <c r="A44" s="278" t="s">
        <v>109</v>
      </c>
      <c r="B44" s="260" t="s">
        <v>219</v>
      </c>
      <c r="C44" s="159"/>
      <c r="D44" s="318">
        <f t="shared" si="0"/>
        <v>0</v>
      </c>
      <c r="E44" s="159"/>
    </row>
    <row r="45" spans="1:5" s="44" customFormat="1" ht="12" customHeight="1" thickBot="1">
      <c r="A45" s="278" t="s">
        <v>210</v>
      </c>
      <c r="B45" s="260" t="s">
        <v>220</v>
      </c>
      <c r="C45" s="248"/>
      <c r="D45" s="318">
        <f t="shared" si="0"/>
        <v>0</v>
      </c>
      <c r="E45" s="248"/>
    </row>
    <row r="46" spans="1:5" s="44" customFormat="1" ht="12" customHeight="1" thickBot="1">
      <c r="A46" s="279" t="s">
        <v>211</v>
      </c>
      <c r="B46" s="261" t="s">
        <v>221</v>
      </c>
      <c r="C46" s="309">
        <f>SUM(C47:C51)</f>
        <v>0</v>
      </c>
      <c r="D46" s="348">
        <f t="shared" si="0"/>
        <v>250</v>
      </c>
      <c r="E46" s="349">
        <v>250</v>
      </c>
    </row>
    <row r="47" spans="1:5" s="44" customFormat="1" ht="12" customHeight="1" thickBot="1">
      <c r="A47" s="25" t="s">
        <v>13</v>
      </c>
      <c r="B47" s="19" t="s">
        <v>222</v>
      </c>
      <c r="C47" s="313"/>
      <c r="D47" s="318">
        <f t="shared" si="0"/>
        <v>0</v>
      </c>
      <c r="E47" s="313"/>
    </row>
    <row r="48" spans="1:5" s="44" customFormat="1" ht="12" customHeight="1" thickBot="1">
      <c r="A48" s="277" t="s">
        <v>63</v>
      </c>
      <c r="B48" s="259" t="s">
        <v>226</v>
      </c>
      <c r="C48" s="305"/>
      <c r="D48" s="318">
        <f t="shared" si="0"/>
        <v>0</v>
      </c>
      <c r="E48" s="305"/>
    </row>
    <row r="49" spans="1:5" s="44" customFormat="1" ht="12" customHeight="1" thickBot="1">
      <c r="A49" s="278" t="s">
        <v>64</v>
      </c>
      <c r="B49" s="260" t="s">
        <v>227</v>
      </c>
      <c r="C49" s="159"/>
      <c r="D49" s="318">
        <f t="shared" si="0"/>
        <v>0</v>
      </c>
      <c r="E49" s="159"/>
    </row>
    <row r="50" spans="1:5" s="44" customFormat="1" ht="12" customHeight="1" thickBot="1">
      <c r="A50" s="278" t="s">
        <v>223</v>
      </c>
      <c r="B50" s="260" t="s">
        <v>228</v>
      </c>
      <c r="C50" s="159"/>
      <c r="D50" s="318">
        <f t="shared" si="0"/>
        <v>0</v>
      </c>
      <c r="E50" s="159"/>
    </row>
    <row r="51" spans="1:5" s="44" customFormat="1" ht="12" customHeight="1" thickBot="1">
      <c r="A51" s="278" t="s">
        <v>224</v>
      </c>
      <c r="B51" s="260" t="s">
        <v>229</v>
      </c>
      <c r="C51" s="248"/>
      <c r="D51" s="318">
        <f t="shared" si="0"/>
        <v>0</v>
      </c>
      <c r="E51" s="248"/>
    </row>
    <row r="52" spans="1:5" s="44" customFormat="1" ht="12" customHeight="1" thickBot="1">
      <c r="A52" s="279" t="s">
        <v>225</v>
      </c>
      <c r="B52" s="261" t="s">
        <v>230</v>
      </c>
      <c r="D52" s="318">
        <f t="shared" si="0"/>
        <v>0</v>
      </c>
      <c r="E52" s="344"/>
    </row>
    <row r="53" spans="1:5" s="44" customFormat="1" ht="12" customHeight="1" thickBot="1">
      <c r="A53" s="25" t="s">
        <v>110</v>
      </c>
      <c r="B53" s="19" t="s">
        <v>231</v>
      </c>
      <c r="C53" s="154"/>
      <c r="D53" s="318">
        <v>150</v>
      </c>
      <c r="E53" s="154">
        <v>150</v>
      </c>
    </row>
    <row r="54" spans="1:5" s="44" customFormat="1" ht="12" customHeight="1" thickBot="1">
      <c r="A54" s="277" t="s">
        <v>65</v>
      </c>
      <c r="B54" s="259" t="s">
        <v>232</v>
      </c>
      <c r="C54" s="156"/>
      <c r="D54" s="318">
        <f t="shared" si="0"/>
        <v>0</v>
      </c>
      <c r="E54" s="156"/>
    </row>
    <row r="55" spans="1:5" s="44" customFormat="1" ht="12" customHeight="1" thickBot="1">
      <c r="A55" s="278" t="s">
        <v>66</v>
      </c>
      <c r="B55" s="260" t="s">
        <v>411</v>
      </c>
      <c r="C55" s="156"/>
      <c r="D55" s="318">
        <f t="shared" si="0"/>
        <v>0</v>
      </c>
      <c r="E55" s="156"/>
    </row>
    <row r="56" spans="1:5" s="44" customFormat="1" ht="12" customHeight="1" thickBot="1">
      <c r="A56" s="278" t="s">
        <v>236</v>
      </c>
      <c r="B56" s="260" t="s">
        <v>234</v>
      </c>
      <c r="C56" s="158"/>
      <c r="D56" s="318">
        <f t="shared" si="0"/>
        <v>150</v>
      </c>
      <c r="E56" s="158">
        <v>150</v>
      </c>
    </row>
    <row r="57" spans="1:5" s="44" customFormat="1" ht="12" customHeight="1" thickBot="1">
      <c r="A57" s="279" t="s">
        <v>237</v>
      </c>
      <c r="B57" s="261" t="s">
        <v>235</v>
      </c>
      <c r="C57" s="309"/>
      <c r="D57" s="318">
        <f t="shared" si="0"/>
        <v>0</v>
      </c>
      <c r="E57" s="309"/>
    </row>
    <row r="58" spans="1:5" s="44" customFormat="1" ht="12" customHeight="1" thickBot="1">
      <c r="A58" s="25" t="s">
        <v>15</v>
      </c>
      <c r="B58" s="149" t="s">
        <v>238</v>
      </c>
      <c r="C58" s="313">
        <f>SUM(C59:C61)</f>
        <v>1825</v>
      </c>
      <c r="D58" s="318">
        <f t="shared" si="0"/>
        <v>0</v>
      </c>
      <c r="E58" s="313">
        <f>SUM(E60:E62)</f>
        <v>1825</v>
      </c>
    </row>
    <row r="59" spans="1:5" s="44" customFormat="1" ht="12" customHeight="1" thickBot="1">
      <c r="A59" s="277" t="s">
        <v>111</v>
      </c>
      <c r="B59" s="259" t="s">
        <v>240</v>
      </c>
      <c r="C59" s="305"/>
      <c r="D59" s="318">
        <f t="shared" si="0"/>
        <v>0</v>
      </c>
      <c r="E59" s="305"/>
    </row>
    <row r="60" spans="1:5" s="44" customFormat="1" ht="12" customHeight="1" thickBot="1">
      <c r="A60" s="278" t="s">
        <v>112</v>
      </c>
      <c r="B60" s="260" t="s">
        <v>412</v>
      </c>
      <c r="C60" s="159">
        <v>164</v>
      </c>
      <c r="D60" s="318">
        <f t="shared" si="0"/>
        <v>0</v>
      </c>
      <c r="E60" s="159">
        <v>164</v>
      </c>
    </row>
    <row r="61" spans="1:5" s="44" customFormat="1" ht="12" customHeight="1" thickBot="1">
      <c r="A61" s="278" t="s">
        <v>154</v>
      </c>
      <c r="B61" s="260" t="s">
        <v>241</v>
      </c>
      <c r="C61" s="248">
        <v>1661</v>
      </c>
      <c r="D61" s="318">
        <f t="shared" si="0"/>
        <v>0</v>
      </c>
      <c r="E61" s="248">
        <v>1661</v>
      </c>
    </row>
    <row r="62" spans="1:5" s="44" customFormat="1" ht="12" customHeight="1" thickBot="1">
      <c r="A62" s="279" t="s">
        <v>239</v>
      </c>
      <c r="B62" s="261" t="s">
        <v>242</v>
      </c>
      <c r="C62" s="310"/>
      <c r="D62" s="318">
        <f t="shared" si="0"/>
        <v>0</v>
      </c>
      <c r="E62" s="310"/>
    </row>
    <row r="63" spans="1:5" s="44" customFormat="1" ht="12" customHeight="1" thickBot="1">
      <c r="A63" s="25" t="s">
        <v>16</v>
      </c>
      <c r="B63" s="19" t="s">
        <v>243</v>
      </c>
      <c r="C63" s="154">
        <f>SUM(C8,C15,C22,C29,C36,C47,C53,C58)</f>
        <v>22811</v>
      </c>
      <c r="D63" s="318">
        <f t="shared" si="0"/>
        <v>410</v>
      </c>
      <c r="E63" s="154">
        <f>SUM(E58,E53,E47,E36,E22,E29,E15,E8)</f>
        <v>23221</v>
      </c>
    </row>
    <row r="64" spans="1:5" s="44" customFormat="1" ht="12" customHeight="1" thickBot="1">
      <c r="A64" s="280" t="s">
        <v>378</v>
      </c>
      <c r="B64" s="149" t="s">
        <v>245</v>
      </c>
      <c r="C64" s="316"/>
      <c r="D64" s="318">
        <f t="shared" si="0"/>
        <v>0</v>
      </c>
      <c r="E64" s="316"/>
    </row>
    <row r="65" spans="1:5" s="44" customFormat="1" ht="12" customHeight="1" thickBot="1">
      <c r="A65" s="277" t="s">
        <v>278</v>
      </c>
      <c r="B65" s="259" t="s">
        <v>246</v>
      </c>
      <c r="C65" s="305"/>
      <c r="D65" s="318">
        <f t="shared" si="0"/>
        <v>0</v>
      </c>
      <c r="E65" s="305"/>
    </row>
    <row r="66" spans="1:5" s="44" customFormat="1" ht="12" customHeight="1" thickBot="1">
      <c r="A66" s="278" t="s">
        <v>287</v>
      </c>
      <c r="B66" s="260" t="s">
        <v>247</v>
      </c>
      <c r="C66" s="248"/>
      <c r="D66" s="318">
        <f t="shared" si="0"/>
        <v>0</v>
      </c>
      <c r="E66" s="248"/>
    </row>
    <row r="67" spans="1:5" s="44" customFormat="1" ht="12" customHeight="1" thickBot="1">
      <c r="A67" s="279" t="s">
        <v>288</v>
      </c>
      <c r="B67" s="263" t="s">
        <v>248</v>
      </c>
      <c r="C67" s="309">
        <f>SUM(C68:C71)</f>
        <v>0</v>
      </c>
      <c r="D67" s="318">
        <f t="shared" si="0"/>
        <v>0</v>
      </c>
      <c r="E67" s="309">
        <f>SUM(E68:E71)</f>
        <v>0</v>
      </c>
    </row>
    <row r="68" spans="1:5" s="44" customFormat="1" ht="12" customHeight="1" thickBot="1">
      <c r="A68" s="280" t="s">
        <v>249</v>
      </c>
      <c r="B68" s="149" t="s">
        <v>250</v>
      </c>
      <c r="C68" s="316"/>
      <c r="D68" s="318">
        <f t="shared" si="0"/>
        <v>0</v>
      </c>
      <c r="E68" s="316"/>
    </row>
    <row r="69" spans="1:5" s="44" customFormat="1" ht="12" customHeight="1" thickBot="1">
      <c r="A69" s="277" t="s">
        <v>88</v>
      </c>
      <c r="B69" s="259" t="s">
        <v>251</v>
      </c>
      <c r="C69" s="305"/>
      <c r="D69" s="318">
        <f t="shared" si="0"/>
        <v>0</v>
      </c>
      <c r="E69" s="305"/>
    </row>
    <row r="70" spans="1:5" s="44" customFormat="1" ht="12" customHeight="1" thickBot="1">
      <c r="A70" s="278" t="s">
        <v>89</v>
      </c>
      <c r="B70" s="260" t="s">
        <v>252</v>
      </c>
      <c r="C70" s="159"/>
      <c r="D70" s="318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248"/>
      <c r="D71" s="318">
        <f t="shared" si="0"/>
        <v>0</v>
      </c>
      <c r="E71" s="248"/>
    </row>
    <row r="72" spans="1:5" s="44" customFormat="1" ht="12" customHeight="1" thickBot="1">
      <c r="A72" s="279" t="s">
        <v>280</v>
      </c>
      <c r="B72" s="261" t="s">
        <v>254</v>
      </c>
      <c r="C72" s="309">
        <f>SUM(C73:C74)</f>
        <v>0</v>
      </c>
      <c r="D72" s="318"/>
      <c r="E72" s="309"/>
    </row>
    <row r="73" spans="1:5" s="44" customFormat="1" ht="12" customHeight="1" thickBot="1">
      <c r="A73" s="280" t="s">
        <v>255</v>
      </c>
      <c r="B73" s="149" t="s">
        <v>256</v>
      </c>
      <c r="C73" s="316"/>
      <c r="D73" s="318">
        <v>6189</v>
      </c>
      <c r="E73" s="316">
        <v>6189</v>
      </c>
    </row>
    <row r="74" spans="1:5" s="44" customFormat="1" ht="12" customHeight="1" thickBot="1">
      <c r="A74" s="277" t="s">
        <v>281</v>
      </c>
      <c r="B74" s="259" t="s">
        <v>257</v>
      </c>
      <c r="C74" s="315"/>
      <c r="D74" s="318">
        <f t="shared" si="0"/>
        <v>6189</v>
      </c>
      <c r="E74" s="315">
        <v>6189</v>
      </c>
    </row>
    <row r="75" spans="1:5" s="44" customFormat="1" ht="12" customHeight="1" thickBot="1">
      <c r="A75" s="279" t="s">
        <v>282</v>
      </c>
      <c r="B75" s="261" t="s">
        <v>258</v>
      </c>
      <c r="C75" s="309">
        <f>SUM(C76:C78)</f>
        <v>0</v>
      </c>
      <c r="D75" s="318">
        <f t="shared" si="0"/>
        <v>0</v>
      </c>
      <c r="E75" s="309">
        <f>SUM(E76:E78)</f>
        <v>0</v>
      </c>
    </row>
    <row r="76" spans="1:5" s="43" customFormat="1" ht="12" customHeight="1" thickBot="1">
      <c r="A76" s="280" t="s">
        <v>259</v>
      </c>
      <c r="B76" s="149" t="s">
        <v>260</v>
      </c>
      <c r="C76" s="316"/>
      <c r="D76" s="318">
        <f t="shared" si="0"/>
        <v>0</v>
      </c>
      <c r="E76" s="316"/>
    </row>
    <row r="77" spans="1:5" s="44" customFormat="1" ht="12" customHeight="1" thickBot="1">
      <c r="A77" s="277" t="s">
        <v>283</v>
      </c>
      <c r="B77" s="259" t="s">
        <v>261</v>
      </c>
      <c r="C77" s="305"/>
      <c r="D77" s="318">
        <f t="shared" si="0"/>
        <v>0</v>
      </c>
      <c r="E77" s="305"/>
    </row>
    <row r="78" spans="1:5" s="44" customFormat="1" ht="12" customHeight="1" thickBot="1">
      <c r="A78" s="278" t="s">
        <v>284</v>
      </c>
      <c r="B78" s="260" t="s">
        <v>262</v>
      </c>
      <c r="C78" s="248"/>
      <c r="D78" s="318">
        <f t="shared" si="0"/>
        <v>0</v>
      </c>
      <c r="E78" s="248"/>
    </row>
    <row r="79" spans="1:5" s="44" customFormat="1" ht="12" customHeight="1" thickBot="1">
      <c r="A79" s="279" t="s">
        <v>285</v>
      </c>
      <c r="B79" s="261" t="s">
        <v>263</v>
      </c>
      <c r="C79" s="309">
        <f>SUM(C80:C83)</f>
        <v>0</v>
      </c>
      <c r="D79" s="318">
        <f t="shared" si="0"/>
        <v>0</v>
      </c>
      <c r="E79" s="309">
        <f>SUM(E80:E83)</f>
        <v>0</v>
      </c>
    </row>
    <row r="80" spans="1:5" s="44" customFormat="1" ht="12" customHeight="1" thickBot="1">
      <c r="A80" s="280" t="s">
        <v>264</v>
      </c>
      <c r="B80" s="149" t="s">
        <v>286</v>
      </c>
      <c r="C80" s="316"/>
      <c r="D80" s="318">
        <f t="shared" ref="D80:D143" si="1">E80-C80</f>
        <v>0</v>
      </c>
      <c r="E80" s="316"/>
    </row>
    <row r="81" spans="1:5" s="44" customFormat="1" ht="12" customHeight="1" thickBot="1">
      <c r="A81" s="281" t="s">
        <v>265</v>
      </c>
      <c r="B81" s="259" t="s">
        <v>266</v>
      </c>
      <c r="C81" s="305"/>
      <c r="D81" s="318">
        <f t="shared" si="1"/>
        <v>0</v>
      </c>
      <c r="E81" s="305"/>
    </row>
    <row r="82" spans="1:5" s="44" customFormat="1" ht="12" customHeight="1" thickBot="1">
      <c r="A82" s="282" t="s">
        <v>267</v>
      </c>
      <c r="B82" s="260" t="s">
        <v>268</v>
      </c>
      <c r="C82" s="159"/>
      <c r="D82" s="318">
        <f t="shared" si="1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248"/>
      <c r="D83" s="318">
        <f t="shared" si="1"/>
        <v>0</v>
      </c>
      <c r="E83" s="248"/>
    </row>
    <row r="84" spans="1:5" s="43" customFormat="1" ht="12" customHeight="1" thickBot="1">
      <c r="A84" s="283" t="s">
        <v>271</v>
      </c>
      <c r="B84" s="261" t="s">
        <v>272</v>
      </c>
      <c r="C84" s="314"/>
      <c r="D84" s="318">
        <f t="shared" si="1"/>
        <v>0</v>
      </c>
      <c r="E84" s="314"/>
    </row>
    <row r="85" spans="1:5" s="43" customFormat="1" ht="12" customHeight="1" thickBot="1">
      <c r="A85" s="280" t="s">
        <v>273</v>
      </c>
      <c r="B85" s="149" t="s">
        <v>274</v>
      </c>
      <c r="C85" s="160"/>
      <c r="D85" s="318">
        <f t="shared" si="1"/>
        <v>0</v>
      </c>
      <c r="E85" s="160"/>
    </row>
    <row r="86" spans="1:5" s="43" customFormat="1" ht="12" customHeight="1" thickBot="1">
      <c r="A86" s="280" t="s">
        <v>275</v>
      </c>
      <c r="B86" s="267" t="s">
        <v>276</v>
      </c>
      <c r="C86" s="160">
        <f>+C62+C85</f>
        <v>0</v>
      </c>
      <c r="D86" s="318">
        <v>6189</v>
      </c>
      <c r="E86" s="160">
        <v>6189</v>
      </c>
    </row>
    <row r="87" spans="1:5" s="43" customFormat="1" ht="12" customHeight="1" thickBot="1">
      <c r="A87" s="284" t="s">
        <v>289</v>
      </c>
      <c r="B87" s="269" t="s">
        <v>406</v>
      </c>
      <c r="C87" s="160">
        <f>+C63+C86</f>
        <v>22811</v>
      </c>
      <c r="D87" s="318">
        <f t="shared" si="1"/>
        <v>6599</v>
      </c>
      <c r="E87" s="160">
        <f>+E63+E86</f>
        <v>29410</v>
      </c>
    </row>
    <row r="88" spans="1:5" s="44" customFormat="1" ht="15" customHeight="1" thickBot="1">
      <c r="A88" s="118"/>
      <c r="B88" s="119"/>
      <c r="C88" s="225"/>
      <c r="D88" s="318">
        <f t="shared" si="1"/>
        <v>0</v>
      </c>
      <c r="E88" s="225"/>
    </row>
    <row r="89" spans="1:5" ht="13.5" thickBot="1">
      <c r="A89" s="285"/>
      <c r="B89" s="121"/>
      <c r="C89" s="226"/>
      <c r="D89" s="318">
        <f t="shared" si="1"/>
        <v>0</v>
      </c>
      <c r="E89" s="226"/>
    </row>
    <row r="90" spans="1:5" s="34" customFormat="1" ht="16.5" customHeight="1" thickBot="1">
      <c r="A90" s="122"/>
      <c r="B90" s="123" t="s">
        <v>47</v>
      </c>
      <c r="C90" s="227"/>
      <c r="D90" s="318">
        <f t="shared" si="1"/>
        <v>0</v>
      </c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2219</v>
      </c>
      <c r="D91" s="318">
        <f t="shared" si="1"/>
        <v>0</v>
      </c>
      <c r="E91" s="153">
        <f>SUM(E92:E96)</f>
        <v>2219</v>
      </c>
    </row>
    <row r="92" spans="1:5" ht="12" customHeight="1" thickBot="1">
      <c r="A92" s="286" t="s">
        <v>67</v>
      </c>
      <c r="B92" s="8" t="s">
        <v>38</v>
      </c>
      <c r="C92" s="155"/>
      <c r="D92" s="318">
        <f t="shared" si="1"/>
        <v>0</v>
      </c>
      <c r="E92" s="155"/>
    </row>
    <row r="93" spans="1:5" ht="12" customHeight="1" thickBot="1">
      <c r="A93" s="278" t="s">
        <v>68</v>
      </c>
      <c r="B93" s="6" t="s">
        <v>113</v>
      </c>
      <c r="C93" s="156"/>
      <c r="D93" s="318">
        <f t="shared" si="1"/>
        <v>0</v>
      </c>
      <c r="E93" s="156"/>
    </row>
    <row r="94" spans="1:5" ht="12" customHeight="1" thickBot="1">
      <c r="A94" s="278" t="s">
        <v>69</v>
      </c>
      <c r="B94" s="6" t="s">
        <v>86</v>
      </c>
      <c r="C94" s="158"/>
      <c r="D94" s="318">
        <f t="shared" si="1"/>
        <v>0</v>
      </c>
      <c r="E94" s="158"/>
    </row>
    <row r="95" spans="1:5" ht="12" customHeight="1" thickBot="1">
      <c r="A95" s="278" t="s">
        <v>70</v>
      </c>
      <c r="B95" s="9" t="s">
        <v>114</v>
      </c>
      <c r="C95" s="158">
        <v>2219</v>
      </c>
      <c r="D95" s="318">
        <f t="shared" si="1"/>
        <v>0</v>
      </c>
      <c r="E95" s="158">
        <v>2219</v>
      </c>
    </row>
    <row r="96" spans="1:5" ht="12" customHeight="1" thickBot="1">
      <c r="A96" s="278" t="s">
        <v>78</v>
      </c>
      <c r="B96" s="17" t="s">
        <v>115</v>
      </c>
      <c r="C96" s="158"/>
      <c r="D96" s="318">
        <f t="shared" si="1"/>
        <v>0</v>
      </c>
      <c r="E96" s="158"/>
    </row>
    <row r="97" spans="1:5" ht="12" customHeight="1" thickBot="1">
      <c r="A97" s="278" t="s">
        <v>71</v>
      </c>
      <c r="B97" s="6" t="s">
        <v>293</v>
      </c>
      <c r="C97" s="158"/>
      <c r="D97" s="318">
        <f t="shared" si="1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318">
        <f t="shared" si="1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318">
        <f t="shared" si="1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318">
        <f t="shared" si="1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/>
      <c r="D101" s="318">
        <f t="shared" si="1"/>
        <v>0</v>
      </c>
      <c r="E101" s="158"/>
    </row>
    <row r="102" spans="1:5" ht="12" customHeight="1" thickBot="1">
      <c r="A102" s="278" t="s">
        <v>82</v>
      </c>
      <c r="B102" s="60" t="s">
        <v>298</v>
      </c>
      <c r="C102" s="158"/>
      <c r="D102" s="318">
        <f t="shared" si="1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318">
        <f t="shared" si="1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318">
        <f t="shared" si="1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318">
        <f t="shared" si="1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/>
      <c r="D106" s="318">
        <f t="shared" si="1"/>
        <v>0</v>
      </c>
      <c r="E106" s="162"/>
    </row>
    <row r="107" spans="1:5" ht="12" customHeight="1" thickBot="1">
      <c r="A107" s="25" t="s">
        <v>9</v>
      </c>
      <c r="B107" s="23" t="s">
        <v>303</v>
      </c>
      <c r="C107" s="154">
        <f>+C108+C110+C112</f>
        <v>0</v>
      </c>
      <c r="D107" s="318">
        <f t="shared" si="1"/>
        <v>0</v>
      </c>
      <c r="E107" s="154">
        <f>+E108+E110+E112</f>
        <v>0</v>
      </c>
    </row>
    <row r="108" spans="1:5" ht="12" customHeight="1" thickBot="1">
      <c r="A108" s="277" t="s">
        <v>73</v>
      </c>
      <c r="B108" s="6" t="s">
        <v>152</v>
      </c>
      <c r="C108" s="157"/>
      <c r="D108" s="318">
        <f t="shared" si="1"/>
        <v>0</v>
      </c>
      <c r="E108" s="157"/>
    </row>
    <row r="109" spans="1:5" ht="12" customHeight="1" thickBot="1">
      <c r="A109" s="277" t="s">
        <v>74</v>
      </c>
      <c r="B109" s="10" t="s">
        <v>307</v>
      </c>
      <c r="C109" s="157"/>
      <c r="D109" s="318">
        <f t="shared" si="1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318">
        <f t="shared" si="1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318">
        <f t="shared" si="1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/>
      <c r="D112" s="318">
        <f t="shared" si="1"/>
        <v>0</v>
      </c>
      <c r="E112" s="147"/>
    </row>
    <row r="113" spans="1:5" ht="12" customHeight="1" thickBot="1">
      <c r="A113" s="277" t="s">
        <v>83</v>
      </c>
      <c r="B113" s="150" t="s">
        <v>413</v>
      </c>
      <c r="C113" s="147"/>
      <c r="D113" s="318">
        <f t="shared" si="1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318">
        <f t="shared" si="1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318">
        <f t="shared" si="1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318">
        <f t="shared" si="1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318">
        <f t="shared" si="1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318">
        <f t="shared" si="1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/>
      <c r="D119" s="318">
        <f t="shared" si="1"/>
        <v>0</v>
      </c>
      <c r="E119" s="147"/>
    </row>
    <row r="120" spans="1:5" ht="12" customHeight="1" thickBot="1">
      <c r="A120" s="287" t="s">
        <v>306</v>
      </c>
      <c r="B120" s="61" t="s">
        <v>309</v>
      </c>
      <c r="C120" s="148"/>
      <c r="D120" s="318">
        <f t="shared" si="1"/>
        <v>0</v>
      </c>
      <c r="E120" s="148"/>
    </row>
    <row r="121" spans="1:5" ht="12" customHeight="1" thickBot="1">
      <c r="A121" s="25" t="s">
        <v>10</v>
      </c>
      <c r="B121" s="48" t="s">
        <v>314</v>
      </c>
      <c r="C121" s="154">
        <f>+C122+C123</f>
        <v>2531</v>
      </c>
      <c r="D121" s="318">
        <f t="shared" si="1"/>
        <v>0</v>
      </c>
      <c r="E121" s="154">
        <f>+E122+E123</f>
        <v>2531</v>
      </c>
    </row>
    <row r="122" spans="1:5" ht="12" customHeight="1" thickBot="1">
      <c r="A122" s="277" t="s">
        <v>56</v>
      </c>
      <c r="B122" s="7" t="s">
        <v>49</v>
      </c>
      <c r="C122" s="157">
        <v>2531</v>
      </c>
      <c r="D122" s="318">
        <f t="shared" si="1"/>
        <v>0</v>
      </c>
      <c r="E122" s="157">
        <v>2531</v>
      </c>
    </row>
    <row r="123" spans="1:5" ht="12" customHeight="1" thickBot="1">
      <c r="A123" s="279" t="s">
        <v>57</v>
      </c>
      <c r="B123" s="10" t="s">
        <v>50</v>
      </c>
      <c r="C123" s="158"/>
      <c r="D123" s="318">
        <f t="shared" si="1"/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+C91+C107+C121</f>
        <v>4750</v>
      </c>
      <c r="D124" s="318">
        <f t="shared" si="1"/>
        <v>0</v>
      </c>
      <c r="E124" s="154">
        <f>+E91+E107+E121</f>
        <v>4750</v>
      </c>
    </row>
    <row r="125" spans="1:5" ht="12" customHeight="1" thickBot="1">
      <c r="A125" s="25" t="s">
        <v>12</v>
      </c>
      <c r="B125" s="48" t="s">
        <v>316</v>
      </c>
      <c r="C125" s="154">
        <f>+C126+C127+C128</f>
        <v>0</v>
      </c>
      <c r="D125" s="318">
        <f t="shared" si="1"/>
        <v>0</v>
      </c>
      <c r="E125" s="154">
        <f>+E126+E127+E128</f>
        <v>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318">
        <f t="shared" si="1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318">
        <f t="shared" si="1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318">
        <f t="shared" si="1"/>
        <v>0</v>
      </c>
      <c r="E128" s="147"/>
    </row>
    <row r="129" spans="1:12" ht="12" customHeight="1" thickBot="1">
      <c r="A129" s="25" t="s">
        <v>13</v>
      </c>
      <c r="B129" s="48" t="s">
        <v>377</v>
      </c>
      <c r="C129" s="154">
        <f>+C130+C131+C132+C133</f>
        <v>0</v>
      </c>
      <c r="D129" s="318">
        <f t="shared" si="1"/>
        <v>0</v>
      </c>
      <c r="E129" s="154">
        <f>+E130+E131+E132+E133</f>
        <v>0</v>
      </c>
    </row>
    <row r="130" spans="1:12" ht="12" customHeight="1" thickBot="1">
      <c r="A130" s="277" t="s">
        <v>63</v>
      </c>
      <c r="B130" s="7" t="s">
        <v>320</v>
      </c>
      <c r="C130" s="147"/>
      <c r="D130" s="318">
        <f t="shared" si="1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318">
        <f t="shared" si="1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318">
        <f t="shared" si="1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318">
        <f t="shared" si="1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>
        <f>+C135+C136+C137+C138</f>
        <v>0</v>
      </c>
      <c r="D134" s="318">
        <f t="shared" si="1"/>
        <v>0</v>
      </c>
      <c r="E134" s="160">
        <f>+E135+E136+E137+E138</f>
        <v>0</v>
      </c>
      <c r="L134" s="130"/>
    </row>
    <row r="135" spans="1:12" ht="13.5" thickBot="1">
      <c r="A135" s="277" t="s">
        <v>65</v>
      </c>
      <c r="B135" s="7" t="s">
        <v>325</v>
      </c>
      <c r="C135" s="147"/>
      <c r="D135" s="318">
        <f t="shared" si="1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318">
        <f t="shared" si="1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318">
        <f t="shared" si="1"/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318">
        <f t="shared" si="1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>
        <f>+C140+C141+C142+C143</f>
        <v>0</v>
      </c>
      <c r="D139" s="318">
        <f t="shared" si="1"/>
        <v>0</v>
      </c>
      <c r="E139" s="163">
        <f>+E140+E141+E142+E143</f>
        <v>0</v>
      </c>
    </row>
    <row r="140" spans="1:12" s="45" customFormat="1" ht="12" customHeight="1" thickBot="1">
      <c r="A140" s="277" t="s">
        <v>111</v>
      </c>
      <c r="B140" s="7" t="s">
        <v>329</v>
      </c>
      <c r="C140" s="147"/>
      <c r="D140" s="318">
        <f t="shared" si="1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318">
        <f t="shared" si="1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318">
        <f t="shared" si="1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318">
        <f t="shared" si="1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>
        <f>+C125+C129+C134+C139</f>
        <v>0</v>
      </c>
      <c r="D144" s="318">
        <f>E144-C144</f>
        <v>0</v>
      </c>
      <c r="E144" s="271">
        <f>+E125+E129+E134+E139</f>
        <v>0</v>
      </c>
    </row>
    <row r="145" spans="1:5" ht="15" customHeight="1" thickBot="1">
      <c r="A145" s="289" t="s">
        <v>17</v>
      </c>
      <c r="B145" s="233" t="s">
        <v>334</v>
      </c>
      <c r="C145" s="271">
        <f>+C124+C144</f>
        <v>4750</v>
      </c>
      <c r="D145" s="318">
        <f>E145-C145</f>
        <v>0</v>
      </c>
      <c r="E145" s="271">
        <f>+E124+E144</f>
        <v>4750</v>
      </c>
    </row>
    <row r="146" spans="1:5" ht="13.5" thickBot="1">
      <c r="A146" s="239"/>
      <c r="B146" s="240"/>
      <c r="C146" s="241"/>
      <c r="D146" s="241"/>
      <c r="E146" s="241"/>
    </row>
    <row r="147" spans="1:5" ht="15" customHeight="1" thickBot="1">
      <c r="A147" s="127" t="s">
        <v>132</v>
      </c>
      <c r="B147" s="128"/>
      <c r="C147" s="46">
        <v>11</v>
      </c>
      <c r="D147" s="46"/>
      <c r="E147" s="46">
        <v>11</v>
      </c>
    </row>
    <row r="148" spans="1:5" ht="14.25" customHeight="1" thickBot="1">
      <c r="A148" s="127" t="s">
        <v>133</v>
      </c>
      <c r="B148" s="128"/>
      <c r="C148" s="46"/>
      <c r="D148" s="46"/>
      <c r="E148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9"/>
  <sheetViews>
    <sheetView view="pageLayout" topLeftCell="C1" workbookViewId="0">
      <selection activeCell="C1" sqref="C1"/>
    </sheetView>
  </sheetViews>
  <sheetFormatPr defaultRowHeight="12.75"/>
  <cols>
    <col min="1" max="1" width="13.83203125" style="125" customWidth="1"/>
    <col min="2" max="2" width="64.33203125" style="126" customWidth="1"/>
    <col min="3" max="3" width="14" style="126" customWidth="1"/>
    <col min="4" max="4" width="15.6640625" style="126" customWidth="1"/>
    <col min="5" max="5" width="18.5" style="126" customWidth="1"/>
    <col min="6" max="16384" width="9.33203125" style="126"/>
  </cols>
  <sheetData>
    <row r="1" spans="1:5" s="105" customFormat="1" ht="21" customHeight="1" thickBot="1">
      <c r="A1" s="104"/>
      <c r="B1" s="106"/>
      <c r="C1" s="297" t="s">
        <v>442</v>
      </c>
      <c r="D1" s="297"/>
      <c r="E1" s="297"/>
    </row>
    <row r="2" spans="1:5" s="298" customFormat="1" ht="25.5" customHeight="1">
      <c r="A2" s="249" t="s">
        <v>130</v>
      </c>
      <c r="B2" s="215" t="s">
        <v>384</v>
      </c>
      <c r="C2" s="230"/>
      <c r="D2" s="230"/>
      <c r="E2" s="230" t="s">
        <v>51</v>
      </c>
    </row>
    <row r="3" spans="1:5" s="298" customFormat="1" ht="24.75" thickBot="1">
      <c r="A3" s="290" t="s">
        <v>129</v>
      </c>
      <c r="B3" s="216" t="s">
        <v>383</v>
      </c>
      <c r="C3" s="231"/>
      <c r="D3" s="231"/>
      <c r="E3" s="231" t="s">
        <v>41</v>
      </c>
    </row>
    <row r="4" spans="1:5" s="299" customFormat="1" ht="15.95" customHeight="1" thickBot="1">
      <c r="A4" s="108"/>
      <c r="B4" s="108"/>
      <c r="C4" s="109"/>
      <c r="D4" s="109"/>
      <c r="E4" s="109" t="s">
        <v>42</v>
      </c>
    </row>
    <row r="5" spans="1:5" ht="41.25" customHeight="1" thickBot="1">
      <c r="A5" s="250" t="s">
        <v>131</v>
      </c>
      <c r="B5" s="110" t="s">
        <v>43</v>
      </c>
      <c r="C5" s="111" t="s">
        <v>427</v>
      </c>
      <c r="D5" s="111" t="s">
        <v>423</v>
      </c>
      <c r="E5" s="111" t="s">
        <v>422</v>
      </c>
    </row>
    <row r="6" spans="1:5" s="300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00" customFormat="1" ht="15.95" customHeight="1" thickBot="1">
      <c r="A7" s="112"/>
      <c r="B7" s="113" t="s">
        <v>45</v>
      </c>
      <c r="C7" s="114"/>
      <c r="D7" s="114"/>
      <c r="E7" s="114"/>
    </row>
    <row r="8" spans="1:5" s="232" customFormat="1" ht="12" customHeight="1" thickBot="1">
      <c r="A8" s="97" t="s">
        <v>8</v>
      </c>
      <c r="B8" s="115" t="s">
        <v>385</v>
      </c>
      <c r="C8" s="174">
        <v>320</v>
      </c>
      <c r="D8" s="174">
        <f>SUM(D10:D18)</f>
        <v>1645</v>
      </c>
      <c r="E8" s="174">
        <f>SUM(E9:E18)</f>
        <v>1965</v>
      </c>
    </row>
    <row r="9" spans="1:5" s="232" customFormat="1" ht="12" customHeight="1" thickBot="1">
      <c r="A9" s="291" t="s">
        <v>67</v>
      </c>
      <c r="B9" s="8" t="s">
        <v>212</v>
      </c>
      <c r="C9" s="221"/>
      <c r="D9" s="174">
        <f t="shared" ref="D9:D55" si="0">E9-C9</f>
        <v>0</v>
      </c>
      <c r="E9" s="221"/>
    </row>
    <row r="10" spans="1:5" s="232" customFormat="1" ht="12" customHeight="1" thickBot="1">
      <c r="A10" s="292" t="s">
        <v>68</v>
      </c>
      <c r="B10" s="6" t="s">
        <v>213</v>
      </c>
      <c r="C10" s="172">
        <v>300</v>
      </c>
      <c r="D10" s="174">
        <f t="shared" si="0"/>
        <v>50</v>
      </c>
      <c r="E10" s="172">
        <v>350</v>
      </c>
    </row>
    <row r="11" spans="1:5" s="232" customFormat="1" ht="12" customHeight="1" thickBot="1">
      <c r="A11" s="292" t="s">
        <v>69</v>
      </c>
      <c r="B11" s="6" t="s">
        <v>214</v>
      </c>
      <c r="C11" s="172"/>
      <c r="D11" s="174">
        <f t="shared" si="0"/>
        <v>0</v>
      </c>
      <c r="E11" s="172"/>
    </row>
    <row r="12" spans="1:5" s="232" customFormat="1" ht="12" customHeight="1" thickBot="1">
      <c r="A12" s="292" t="s">
        <v>70</v>
      </c>
      <c r="B12" s="6" t="s">
        <v>215</v>
      </c>
      <c r="C12" s="172"/>
      <c r="D12" s="174">
        <f t="shared" si="0"/>
        <v>0</v>
      </c>
      <c r="E12" s="172"/>
    </row>
    <row r="13" spans="1:5" s="232" customFormat="1" ht="12" customHeight="1" thickBot="1">
      <c r="A13" s="292" t="s">
        <v>87</v>
      </c>
      <c r="B13" s="6" t="s">
        <v>216</v>
      </c>
      <c r="C13" s="172"/>
      <c r="D13" s="174">
        <f t="shared" si="0"/>
        <v>0</v>
      </c>
      <c r="E13" s="172"/>
    </row>
    <row r="14" spans="1:5" s="232" customFormat="1" ht="12" customHeight="1" thickBot="1">
      <c r="A14" s="292" t="s">
        <v>71</v>
      </c>
      <c r="B14" s="6" t="s">
        <v>386</v>
      </c>
      <c r="C14" s="172"/>
      <c r="D14" s="174">
        <f t="shared" si="0"/>
        <v>15</v>
      </c>
      <c r="E14" s="172">
        <v>15</v>
      </c>
    </row>
    <row r="15" spans="1:5" s="232" customFormat="1" ht="12" customHeight="1" thickBot="1">
      <c r="A15" s="292" t="s">
        <v>72</v>
      </c>
      <c r="B15" s="5" t="s">
        <v>387</v>
      </c>
      <c r="C15" s="172"/>
      <c r="D15" s="174">
        <f t="shared" si="0"/>
        <v>0</v>
      </c>
      <c r="E15" s="172"/>
    </row>
    <row r="16" spans="1:5" s="232" customFormat="1" ht="12" customHeight="1" thickBot="1">
      <c r="A16" s="292" t="s">
        <v>79</v>
      </c>
      <c r="B16" s="6" t="s">
        <v>219</v>
      </c>
      <c r="C16" s="222">
        <v>20</v>
      </c>
      <c r="D16" s="174">
        <f t="shared" si="0"/>
        <v>0</v>
      </c>
      <c r="E16" s="222">
        <v>20</v>
      </c>
    </row>
    <row r="17" spans="1:5" s="301" customFormat="1" ht="12" customHeight="1" thickBot="1">
      <c r="A17" s="292" t="s">
        <v>80</v>
      </c>
      <c r="B17" s="6" t="s">
        <v>220</v>
      </c>
      <c r="C17" s="172"/>
      <c r="D17" s="174">
        <f t="shared" si="0"/>
        <v>0</v>
      </c>
      <c r="E17" s="172"/>
    </row>
    <row r="18" spans="1:5" s="301" customFormat="1" ht="12" customHeight="1" thickBot="1">
      <c r="A18" s="292" t="s">
        <v>81</v>
      </c>
      <c r="B18" s="5" t="s">
        <v>221</v>
      </c>
      <c r="C18" s="173"/>
      <c r="D18" s="174">
        <f t="shared" si="0"/>
        <v>1580</v>
      </c>
      <c r="E18" s="173">
        <v>1580</v>
      </c>
    </row>
    <row r="19" spans="1:5" s="232" customFormat="1" ht="12" customHeight="1" thickBot="1">
      <c r="A19" s="97" t="s">
        <v>9</v>
      </c>
      <c r="B19" s="115" t="s">
        <v>388</v>
      </c>
      <c r="C19" s="174"/>
      <c r="D19" s="174">
        <f>SUM(D21:D23)</f>
        <v>3174</v>
      </c>
      <c r="E19" s="174">
        <f>SUM(E21:E24)</f>
        <v>3174</v>
      </c>
    </row>
    <row r="20" spans="1:5" s="301" customFormat="1" ht="12" customHeight="1" thickBot="1">
      <c r="A20" s="292" t="s">
        <v>73</v>
      </c>
      <c r="B20" s="7" t="s">
        <v>187</v>
      </c>
      <c r="C20" s="172"/>
      <c r="D20" s="174">
        <f t="shared" si="0"/>
        <v>0</v>
      </c>
      <c r="E20" s="172"/>
    </row>
    <row r="21" spans="1:5" s="301" customFormat="1" ht="12" customHeight="1" thickBot="1">
      <c r="A21" s="292" t="s">
        <v>74</v>
      </c>
      <c r="B21" s="6" t="s">
        <v>389</v>
      </c>
      <c r="C21" s="172"/>
      <c r="D21" s="174">
        <f t="shared" si="0"/>
        <v>0</v>
      </c>
      <c r="E21" s="172"/>
    </row>
    <row r="22" spans="1:5" s="301" customFormat="1" ht="12" customHeight="1" thickBot="1">
      <c r="A22" s="292" t="s">
        <v>75</v>
      </c>
      <c r="B22" s="6" t="s">
        <v>390</v>
      </c>
      <c r="C22" s="172"/>
      <c r="D22" s="174">
        <f t="shared" si="0"/>
        <v>3174</v>
      </c>
      <c r="E22" s="172">
        <v>3174</v>
      </c>
    </row>
    <row r="23" spans="1:5" s="301" customFormat="1" ht="12" customHeight="1" thickBot="1">
      <c r="A23" s="292" t="s">
        <v>76</v>
      </c>
      <c r="B23" s="6" t="s">
        <v>0</v>
      </c>
      <c r="C23" s="172"/>
      <c r="D23" s="174">
        <f t="shared" si="0"/>
        <v>0</v>
      </c>
      <c r="E23" s="172"/>
    </row>
    <row r="24" spans="1:5" s="301" customFormat="1" ht="12" customHeight="1" thickBot="1">
      <c r="A24" s="102" t="s">
        <v>10</v>
      </c>
      <c r="B24" s="48" t="s">
        <v>104</v>
      </c>
      <c r="C24" s="201"/>
      <c r="D24" s="174">
        <f t="shared" si="0"/>
        <v>0</v>
      </c>
      <c r="E24" s="201"/>
    </row>
    <row r="25" spans="1:5" s="301" customFormat="1" ht="12" customHeight="1" thickBot="1">
      <c r="A25" s="102" t="s">
        <v>11</v>
      </c>
      <c r="B25" s="48" t="s">
        <v>391</v>
      </c>
      <c r="C25" s="174">
        <f>+C26+C27</f>
        <v>0</v>
      </c>
      <c r="D25" s="174">
        <f t="shared" si="0"/>
        <v>0</v>
      </c>
      <c r="E25" s="174">
        <f>+E26+E27</f>
        <v>0</v>
      </c>
    </row>
    <row r="26" spans="1:5" s="301" customFormat="1" ht="12" customHeight="1" thickBot="1">
      <c r="A26" s="293" t="s">
        <v>197</v>
      </c>
      <c r="B26" s="294" t="s">
        <v>389</v>
      </c>
      <c r="C26" s="36"/>
      <c r="D26" s="174">
        <f t="shared" si="0"/>
        <v>0</v>
      </c>
      <c r="E26" s="36"/>
    </row>
    <row r="27" spans="1:5" s="301" customFormat="1" ht="12" customHeight="1" thickBot="1">
      <c r="A27" s="293" t="s">
        <v>200</v>
      </c>
      <c r="B27" s="295" t="s">
        <v>392</v>
      </c>
      <c r="C27" s="175"/>
      <c r="D27" s="174">
        <f t="shared" si="0"/>
        <v>0</v>
      </c>
      <c r="E27" s="175"/>
    </row>
    <row r="28" spans="1:5" s="301" customFormat="1" ht="12" customHeight="1" thickBot="1">
      <c r="A28" s="292" t="s">
        <v>201</v>
      </c>
      <c r="B28" s="296" t="s">
        <v>393</v>
      </c>
      <c r="C28" s="39"/>
      <c r="D28" s="174">
        <f t="shared" si="0"/>
        <v>0</v>
      </c>
      <c r="E28" s="39"/>
    </row>
    <row r="29" spans="1:5" s="301" customFormat="1" ht="12" customHeight="1" thickBot="1">
      <c r="A29" s="102" t="s">
        <v>12</v>
      </c>
      <c r="B29" s="48" t="s">
        <v>394</v>
      </c>
      <c r="C29" s="174">
        <f>+C30+C31+C32</f>
        <v>0</v>
      </c>
      <c r="D29" s="174">
        <f t="shared" si="0"/>
        <v>0</v>
      </c>
      <c r="E29" s="174">
        <f>+E30+E31+E32</f>
        <v>0</v>
      </c>
    </row>
    <row r="30" spans="1:5" s="301" customFormat="1" ht="12" customHeight="1" thickBot="1">
      <c r="A30" s="293" t="s">
        <v>60</v>
      </c>
      <c r="B30" s="294" t="s">
        <v>226</v>
      </c>
      <c r="C30" s="36"/>
      <c r="D30" s="174">
        <f t="shared" si="0"/>
        <v>0</v>
      </c>
      <c r="E30" s="36"/>
    </row>
    <row r="31" spans="1:5" s="301" customFormat="1" ht="12" customHeight="1" thickBot="1">
      <c r="A31" s="293" t="s">
        <v>61</v>
      </c>
      <c r="B31" s="295" t="s">
        <v>227</v>
      </c>
      <c r="C31" s="175"/>
      <c r="D31" s="174">
        <f t="shared" si="0"/>
        <v>0</v>
      </c>
      <c r="E31" s="175"/>
    </row>
    <row r="32" spans="1:5" s="301" customFormat="1" ht="12" customHeight="1" thickBot="1">
      <c r="A32" s="292" t="s">
        <v>62</v>
      </c>
      <c r="B32" s="59" t="s">
        <v>228</v>
      </c>
      <c r="C32" s="39"/>
      <c r="D32" s="174">
        <f t="shared" si="0"/>
        <v>0</v>
      </c>
      <c r="E32" s="39"/>
    </row>
    <row r="33" spans="1:5" s="232" customFormat="1" ht="12" customHeight="1" thickBot="1">
      <c r="A33" s="102" t="s">
        <v>13</v>
      </c>
      <c r="B33" s="48" t="s">
        <v>341</v>
      </c>
      <c r="C33" s="201">
        <v>6443</v>
      </c>
      <c r="D33" s="174">
        <f t="shared" si="0"/>
        <v>0</v>
      </c>
      <c r="E33" s="201">
        <v>6443</v>
      </c>
    </row>
    <row r="34" spans="1:5" s="232" customFormat="1" ht="12" customHeight="1" thickBot="1">
      <c r="A34" s="102" t="s">
        <v>14</v>
      </c>
      <c r="B34" s="48" t="s">
        <v>395</v>
      </c>
      <c r="C34" s="223"/>
      <c r="D34" s="174">
        <f t="shared" si="0"/>
        <v>0</v>
      </c>
      <c r="E34" s="223"/>
    </row>
    <row r="35" spans="1:5" s="232" customFormat="1" ht="12" customHeight="1" thickBot="1">
      <c r="A35" s="97" t="s">
        <v>15</v>
      </c>
      <c r="B35" s="48" t="s">
        <v>396</v>
      </c>
      <c r="C35" s="224">
        <f>+C8+C19+C24+C25+C29+C33+C34</f>
        <v>6763</v>
      </c>
      <c r="D35" s="174">
        <f>SUM(D33,D25,D19,D8)</f>
        <v>4819</v>
      </c>
      <c r="E35" s="224">
        <f>SUM(E8,E19,E29,E25,E33)</f>
        <v>11582</v>
      </c>
    </row>
    <row r="36" spans="1:5" s="232" customFormat="1" ht="12" customHeight="1" thickBot="1">
      <c r="A36" s="116" t="s">
        <v>16</v>
      </c>
      <c r="B36" s="48" t="s">
        <v>397</v>
      </c>
      <c r="C36" s="224">
        <v>61852</v>
      </c>
      <c r="D36" s="174">
        <f t="shared" si="0"/>
        <v>3</v>
      </c>
      <c r="E36" s="224">
        <f>SUM(E37:E39)</f>
        <v>61855</v>
      </c>
    </row>
    <row r="37" spans="1:5" s="232" customFormat="1" ht="12" customHeight="1" thickBot="1">
      <c r="A37" s="293" t="s">
        <v>398</v>
      </c>
      <c r="B37" s="294" t="s">
        <v>162</v>
      </c>
      <c r="C37" s="36"/>
      <c r="D37" s="174">
        <f t="shared" si="0"/>
        <v>3</v>
      </c>
      <c r="E37" s="36">
        <v>3</v>
      </c>
    </row>
    <row r="38" spans="1:5" s="232" customFormat="1" ht="12" customHeight="1" thickBot="1">
      <c r="A38" s="293" t="s">
        <v>399</v>
      </c>
      <c r="B38" s="295" t="s">
        <v>1</v>
      </c>
      <c r="C38" s="175"/>
      <c r="D38" s="174">
        <f t="shared" si="0"/>
        <v>0</v>
      </c>
      <c r="E38" s="175"/>
    </row>
    <row r="39" spans="1:5" s="301" customFormat="1" ht="12" customHeight="1" thickBot="1">
      <c r="A39" s="292" t="s">
        <v>400</v>
      </c>
      <c r="B39" s="59" t="s">
        <v>401</v>
      </c>
      <c r="C39" s="39">
        <v>61852</v>
      </c>
      <c r="D39" s="174">
        <f t="shared" si="0"/>
        <v>0</v>
      </c>
      <c r="E39" s="39">
        <v>61852</v>
      </c>
    </row>
    <row r="40" spans="1:5" s="301" customFormat="1" ht="15" customHeight="1" thickBot="1">
      <c r="A40" s="116" t="s">
        <v>17</v>
      </c>
      <c r="B40" s="117" t="s">
        <v>402</v>
      </c>
      <c r="C40" s="227">
        <f>+C35+C36</f>
        <v>68615</v>
      </c>
      <c r="D40" s="174">
        <f>SUM(D35,D37)</f>
        <v>4822</v>
      </c>
      <c r="E40" s="227">
        <f>+E35+E36</f>
        <v>73437</v>
      </c>
    </row>
    <row r="41" spans="1:5" s="301" customFormat="1" ht="15" customHeight="1" thickBot="1">
      <c r="A41" s="118"/>
      <c r="B41" s="119"/>
      <c r="C41" s="225"/>
      <c r="D41" s="174">
        <f t="shared" si="0"/>
        <v>0</v>
      </c>
      <c r="E41" s="225"/>
    </row>
    <row r="42" spans="1:5" ht="13.5" thickBot="1">
      <c r="A42" s="120"/>
      <c r="B42" s="121"/>
      <c r="C42" s="226"/>
      <c r="D42" s="174">
        <f t="shared" si="0"/>
        <v>0</v>
      </c>
      <c r="E42" s="226"/>
    </row>
    <row r="43" spans="1:5" s="300" customFormat="1" ht="16.5" customHeight="1" thickBot="1">
      <c r="A43" s="122"/>
      <c r="B43" s="123" t="s">
        <v>47</v>
      </c>
      <c r="C43" s="227"/>
      <c r="D43" s="174">
        <f t="shared" si="0"/>
        <v>0</v>
      </c>
      <c r="E43" s="227"/>
    </row>
    <row r="44" spans="1:5" s="302" customFormat="1" ht="12" customHeight="1" thickBot="1">
      <c r="A44" s="102" t="s">
        <v>8</v>
      </c>
      <c r="B44" s="48" t="s">
        <v>403</v>
      </c>
      <c r="C44" s="174">
        <f>SUM(C45:C48)</f>
        <v>67890</v>
      </c>
      <c r="D44" s="174">
        <f t="shared" si="0"/>
        <v>4822</v>
      </c>
      <c r="E44" s="174">
        <f>SUM(E45:E49)</f>
        <v>72712</v>
      </c>
    </row>
    <row r="45" spans="1:5" ht="12" customHeight="1" thickBot="1">
      <c r="A45" s="292" t="s">
        <v>67</v>
      </c>
      <c r="B45" s="7" t="s">
        <v>38</v>
      </c>
      <c r="C45" s="36">
        <v>33393</v>
      </c>
      <c r="D45" s="174">
        <f t="shared" si="0"/>
        <v>3412</v>
      </c>
      <c r="E45" s="36">
        <v>36805</v>
      </c>
    </row>
    <row r="46" spans="1:5" ht="12" customHeight="1" thickBot="1">
      <c r="A46" s="292" t="s">
        <v>68</v>
      </c>
      <c r="B46" s="6" t="s">
        <v>113</v>
      </c>
      <c r="C46" s="38">
        <v>8688</v>
      </c>
      <c r="D46" s="174">
        <f t="shared" si="0"/>
        <v>700</v>
      </c>
      <c r="E46" s="38">
        <v>9388</v>
      </c>
    </row>
    <row r="47" spans="1:5" ht="12" customHeight="1" thickBot="1">
      <c r="A47" s="292" t="s">
        <v>69</v>
      </c>
      <c r="B47" s="6" t="s">
        <v>86</v>
      </c>
      <c r="C47" s="38">
        <v>13390</v>
      </c>
      <c r="D47" s="174">
        <f t="shared" si="0"/>
        <v>710</v>
      </c>
      <c r="E47" s="38">
        <v>14100</v>
      </c>
    </row>
    <row r="48" spans="1:5" ht="12" customHeight="1" thickBot="1">
      <c r="A48" s="292" t="s">
        <v>70</v>
      </c>
      <c r="B48" s="6" t="s">
        <v>114</v>
      </c>
      <c r="C48" s="38">
        <v>12419</v>
      </c>
      <c r="D48" s="174">
        <f t="shared" si="0"/>
        <v>0</v>
      </c>
      <c r="E48" s="38">
        <v>12419</v>
      </c>
    </row>
    <row r="49" spans="1:5" ht="12" customHeight="1" thickBot="1">
      <c r="A49" s="292" t="s">
        <v>87</v>
      </c>
      <c r="B49" s="6" t="s">
        <v>115</v>
      </c>
      <c r="C49" s="38"/>
      <c r="D49" s="174">
        <f t="shared" si="0"/>
        <v>0</v>
      </c>
      <c r="E49" s="38"/>
    </row>
    <row r="50" spans="1:5" ht="12" customHeight="1" thickBot="1">
      <c r="A50" s="102" t="s">
        <v>9</v>
      </c>
      <c r="B50" s="48" t="s">
        <v>404</v>
      </c>
      <c r="C50" s="174">
        <f>SUM(C51:C53)</f>
        <v>500</v>
      </c>
      <c r="D50" s="174">
        <f t="shared" si="0"/>
        <v>0</v>
      </c>
      <c r="E50" s="174">
        <f>SUM(E51:E53)</f>
        <v>500</v>
      </c>
    </row>
    <row r="51" spans="1:5" s="302" customFormat="1" ht="12" customHeight="1" thickBot="1">
      <c r="A51" s="292" t="s">
        <v>73</v>
      </c>
      <c r="B51" s="7" t="s">
        <v>152</v>
      </c>
      <c r="C51" s="36">
        <v>500</v>
      </c>
      <c r="D51" s="174">
        <f t="shared" si="0"/>
        <v>0</v>
      </c>
      <c r="E51" s="36">
        <v>500</v>
      </c>
    </row>
    <row r="52" spans="1:5" ht="12" customHeight="1" thickBot="1">
      <c r="A52" s="292" t="s">
        <v>74</v>
      </c>
      <c r="B52" s="6" t="s">
        <v>117</v>
      </c>
      <c r="C52" s="38"/>
      <c r="D52" s="174">
        <f t="shared" si="0"/>
        <v>0</v>
      </c>
      <c r="E52" s="38"/>
    </row>
    <row r="53" spans="1:5" ht="12" customHeight="1" thickBot="1">
      <c r="A53" s="292" t="s">
        <v>75</v>
      </c>
      <c r="B53" s="6" t="s">
        <v>48</v>
      </c>
      <c r="C53" s="38"/>
      <c r="D53" s="174">
        <f t="shared" si="0"/>
        <v>0</v>
      </c>
      <c r="E53" s="38"/>
    </row>
    <row r="54" spans="1:5" ht="12" customHeight="1" thickBot="1">
      <c r="A54" s="292" t="s">
        <v>76</v>
      </c>
      <c r="B54" s="6" t="s">
        <v>2</v>
      </c>
      <c r="C54" s="38"/>
      <c r="D54" s="174">
        <f t="shared" si="0"/>
        <v>0</v>
      </c>
      <c r="E54" s="38"/>
    </row>
    <row r="55" spans="1:5" s="322" customFormat="1" ht="12" customHeight="1" thickBot="1">
      <c r="A55" s="319" t="s">
        <v>10</v>
      </c>
      <c r="B55" s="320" t="s">
        <v>39</v>
      </c>
      <c r="C55" s="321">
        <v>225</v>
      </c>
      <c r="D55" s="174">
        <f t="shared" si="0"/>
        <v>0</v>
      </c>
      <c r="E55" s="321">
        <v>225</v>
      </c>
    </row>
    <row r="56" spans="1:5" ht="15" customHeight="1" thickBot="1">
      <c r="A56" s="102">
        <v>4</v>
      </c>
      <c r="B56" s="124" t="s">
        <v>405</v>
      </c>
      <c r="C56" s="228">
        <f>SUM(C44,C50,C55)</f>
        <v>68615</v>
      </c>
      <c r="D56" s="174">
        <f>SUM(D44,D50)</f>
        <v>4822</v>
      </c>
      <c r="E56" s="228">
        <f>SUM(E44,E50,E55)</f>
        <v>73437</v>
      </c>
    </row>
    <row r="57" spans="1:5" ht="13.5" thickBot="1">
      <c r="C57" s="229"/>
      <c r="D57" s="229"/>
      <c r="E57" s="229"/>
    </row>
    <row r="58" spans="1:5" ht="15" customHeight="1" thickBot="1">
      <c r="A58" s="127" t="s">
        <v>132</v>
      </c>
      <c r="B58" s="128"/>
      <c r="C58" s="46">
        <v>11</v>
      </c>
      <c r="D58" s="46"/>
      <c r="E58" s="46">
        <v>11</v>
      </c>
    </row>
    <row r="59" spans="1:5" ht="14.25" customHeight="1" thickBot="1">
      <c r="A59" s="127" t="s">
        <v>133</v>
      </c>
      <c r="B59" s="128"/>
      <c r="C59" s="46"/>
      <c r="D59" s="46"/>
      <c r="E59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topLeftCell="A16" workbookViewId="0">
      <selection sqref="A1:G1"/>
    </sheetView>
  </sheetViews>
  <sheetFormatPr defaultRowHeight="12.75"/>
  <cols>
    <col min="1" max="1" width="5.5" style="30" customWidth="1"/>
    <col min="2" max="2" width="33.1640625" style="30" customWidth="1"/>
    <col min="3" max="3" width="12.33203125" style="30" customWidth="1"/>
    <col min="4" max="4" width="11.5" style="30" customWidth="1"/>
    <col min="5" max="5" width="11.33203125" style="30" customWidth="1"/>
    <col min="6" max="6" width="11" style="30" customWidth="1"/>
    <col min="7" max="7" width="14.33203125" style="30" customWidth="1"/>
    <col min="8" max="16384" width="9.33203125" style="30"/>
  </cols>
  <sheetData>
    <row r="1" spans="1:7" ht="43.5" customHeight="1">
      <c r="A1" s="367" t="s">
        <v>3</v>
      </c>
      <c r="B1" s="367"/>
      <c r="C1" s="367"/>
      <c r="D1" s="367"/>
      <c r="E1" s="367"/>
      <c r="F1" s="367"/>
      <c r="G1" s="367"/>
    </row>
    <row r="3" spans="1:7" s="72" customFormat="1" ht="27" customHeight="1">
      <c r="A3" s="70" t="s">
        <v>134</v>
      </c>
      <c r="B3" s="71"/>
      <c r="C3" s="366" t="s">
        <v>418</v>
      </c>
      <c r="D3" s="366"/>
      <c r="E3" s="366"/>
      <c r="F3" s="366"/>
      <c r="G3" s="366"/>
    </row>
    <row r="4" spans="1:7" s="72" customFormat="1" ht="15.75">
      <c r="A4" s="71"/>
      <c r="B4" s="71"/>
      <c r="C4" s="71"/>
      <c r="D4" s="71"/>
      <c r="E4" s="71"/>
      <c r="F4" s="71"/>
      <c r="G4" s="71"/>
    </row>
    <row r="5" spans="1:7" s="72" customFormat="1" ht="24.75" customHeight="1">
      <c r="A5" s="70" t="s">
        <v>135</v>
      </c>
      <c r="B5" s="71"/>
      <c r="C5" s="366" t="s">
        <v>419</v>
      </c>
      <c r="D5" s="366"/>
      <c r="E5" s="366"/>
      <c r="F5" s="366"/>
      <c r="G5" s="71"/>
    </row>
    <row r="6" spans="1:7" s="73" customFormat="1">
      <c r="A6" s="103"/>
      <c r="B6" s="103"/>
      <c r="C6" s="103"/>
      <c r="D6" s="103"/>
      <c r="E6" s="103"/>
      <c r="F6" s="103"/>
      <c r="G6" s="103"/>
    </row>
    <row r="7" spans="1:7" s="74" customFormat="1" ht="15" customHeight="1">
      <c r="A7" s="146" t="s">
        <v>429</v>
      </c>
      <c r="B7" s="145"/>
      <c r="C7" s="145"/>
      <c r="D7" s="131"/>
      <c r="E7" s="131"/>
      <c r="F7" s="131"/>
      <c r="G7" s="131"/>
    </row>
    <row r="8" spans="1:7" s="74" customFormat="1" ht="15" customHeight="1" thickBot="1">
      <c r="A8" s="146" t="s">
        <v>420</v>
      </c>
      <c r="B8" s="131"/>
      <c r="C8" s="131"/>
      <c r="D8" s="131"/>
      <c r="E8" s="131"/>
      <c r="F8" s="131"/>
      <c r="G8" s="131"/>
    </row>
    <row r="9" spans="1:7" s="35" customFormat="1" ht="42" customHeight="1" thickBot="1">
      <c r="A9" s="94" t="s">
        <v>6</v>
      </c>
      <c r="B9" s="95" t="s">
        <v>136</v>
      </c>
      <c r="C9" s="95" t="s">
        <v>137</v>
      </c>
      <c r="D9" s="95" t="s">
        <v>138</v>
      </c>
      <c r="E9" s="95" t="s">
        <v>139</v>
      </c>
      <c r="F9" s="95" t="s">
        <v>140</v>
      </c>
      <c r="G9" s="96" t="s">
        <v>40</v>
      </c>
    </row>
    <row r="10" spans="1:7" ht="24" customHeight="1">
      <c r="A10" s="132" t="s">
        <v>8</v>
      </c>
      <c r="B10" s="100" t="s">
        <v>141</v>
      </c>
      <c r="C10" s="75"/>
      <c r="D10" s="75"/>
      <c r="E10" s="75"/>
      <c r="F10" s="75"/>
      <c r="G10" s="133">
        <f>SUM(C10:F10)</f>
        <v>0</v>
      </c>
    </row>
    <row r="11" spans="1:7" ht="24" customHeight="1">
      <c r="A11" s="134" t="s">
        <v>9</v>
      </c>
      <c r="B11" s="101" t="s">
        <v>142</v>
      </c>
      <c r="C11" s="76"/>
      <c r="D11" s="76"/>
      <c r="E11" s="76"/>
      <c r="F11" s="76"/>
      <c r="G11" s="135">
        <f t="shared" ref="G11:G16" si="0">SUM(C11:F11)</f>
        <v>0</v>
      </c>
    </row>
    <row r="12" spans="1:7" ht="24" customHeight="1">
      <c r="A12" s="134" t="s">
        <v>10</v>
      </c>
      <c r="B12" s="101" t="s">
        <v>143</v>
      </c>
      <c r="C12" s="76"/>
      <c r="D12" s="76"/>
      <c r="E12" s="76"/>
      <c r="F12" s="76"/>
      <c r="G12" s="135">
        <f t="shared" si="0"/>
        <v>0</v>
      </c>
    </row>
    <row r="13" spans="1:7" ht="24" customHeight="1">
      <c r="A13" s="134" t="s">
        <v>11</v>
      </c>
      <c r="B13" s="101" t="s">
        <v>144</v>
      </c>
      <c r="C13" s="76"/>
      <c r="D13" s="76"/>
      <c r="E13" s="76"/>
      <c r="F13" s="76"/>
      <c r="G13" s="135">
        <f t="shared" si="0"/>
        <v>0</v>
      </c>
    </row>
    <row r="14" spans="1:7" ht="24" customHeight="1">
      <c r="A14" s="134" t="s">
        <v>12</v>
      </c>
      <c r="B14" s="101" t="s">
        <v>145</v>
      </c>
      <c r="C14" s="76"/>
      <c r="D14" s="76"/>
      <c r="E14" s="76"/>
      <c r="F14" s="76"/>
      <c r="G14" s="135">
        <f t="shared" si="0"/>
        <v>0</v>
      </c>
    </row>
    <row r="15" spans="1:7" ht="24" customHeight="1" thickBot="1">
      <c r="A15" s="136" t="s">
        <v>13</v>
      </c>
      <c r="B15" s="137" t="s">
        <v>146</v>
      </c>
      <c r="C15" s="77"/>
      <c r="D15" s="77"/>
      <c r="E15" s="77"/>
      <c r="F15" s="77"/>
      <c r="G15" s="138">
        <f t="shared" si="0"/>
        <v>0</v>
      </c>
    </row>
    <row r="16" spans="1:7" s="78" customFormat="1" ht="24" customHeight="1" thickBot="1">
      <c r="A16" s="139" t="s">
        <v>14</v>
      </c>
      <c r="B16" s="140" t="s">
        <v>40</v>
      </c>
      <c r="C16" s="141">
        <f>SUM(C10:C15)</f>
        <v>0</v>
      </c>
      <c r="D16" s="141">
        <f>SUM(D10:D15)</f>
        <v>0</v>
      </c>
      <c r="E16" s="141">
        <f>SUM(E10:E15)</f>
        <v>0</v>
      </c>
      <c r="F16" s="141">
        <f>SUM(F10:F15)</f>
        <v>0</v>
      </c>
      <c r="G16" s="142">
        <f t="shared" si="0"/>
        <v>0</v>
      </c>
    </row>
    <row r="17" spans="1:7" s="73" customFormat="1">
      <c r="A17" s="103"/>
      <c r="B17" s="103"/>
      <c r="C17" s="103"/>
      <c r="D17" s="103"/>
      <c r="E17" s="103"/>
      <c r="F17" s="103"/>
      <c r="G17" s="103"/>
    </row>
    <row r="18" spans="1:7" s="73" customFormat="1">
      <c r="A18" s="103"/>
      <c r="B18" s="103"/>
      <c r="C18" s="103"/>
      <c r="D18" s="103"/>
      <c r="E18" s="103"/>
      <c r="F18" s="103"/>
      <c r="G18" s="103"/>
    </row>
    <row r="19" spans="1:7" s="73" customFormat="1">
      <c r="A19" s="103"/>
      <c r="B19" s="103"/>
      <c r="C19" s="103"/>
      <c r="D19" s="103"/>
      <c r="E19" s="103"/>
      <c r="F19" s="103"/>
      <c r="G19" s="103"/>
    </row>
    <row r="20" spans="1:7" s="73" customFormat="1" ht="15.75">
      <c r="A20" s="72" t="s">
        <v>426</v>
      </c>
      <c r="B20" s="103"/>
      <c r="C20" s="103"/>
      <c r="D20" s="103"/>
      <c r="E20" s="103"/>
      <c r="F20" s="103"/>
      <c r="G20" s="103"/>
    </row>
    <row r="21" spans="1:7" s="73" customFormat="1">
      <c r="A21" s="103"/>
      <c r="B21" s="103"/>
      <c r="C21" s="103"/>
      <c r="D21" s="103"/>
      <c r="E21" s="103"/>
      <c r="F21" s="103"/>
      <c r="G21" s="103"/>
    </row>
    <row r="22" spans="1:7">
      <c r="A22" s="103"/>
      <c r="B22" s="103"/>
      <c r="C22" s="103"/>
      <c r="D22" s="103"/>
      <c r="E22" s="103"/>
      <c r="F22" s="103"/>
      <c r="G22" s="103"/>
    </row>
    <row r="23" spans="1:7">
      <c r="A23" s="103"/>
      <c r="B23" s="103"/>
      <c r="C23" s="73"/>
      <c r="D23" s="73"/>
      <c r="E23" s="73"/>
      <c r="F23" s="73"/>
      <c r="G23" s="103"/>
    </row>
    <row r="24" spans="1:7" ht="13.5">
      <c r="A24" s="103"/>
      <c r="B24" s="103"/>
      <c r="C24" s="143"/>
      <c r="D24" s="144" t="s">
        <v>147</v>
      </c>
      <c r="E24" s="144"/>
      <c r="F24" s="143"/>
      <c r="G24" s="103"/>
    </row>
    <row r="25" spans="1:7" ht="13.5">
      <c r="C25" s="79"/>
      <c r="D25" s="80"/>
      <c r="E25" s="80"/>
      <c r="F25" s="79"/>
    </row>
    <row r="26" spans="1:7" ht="13.5">
      <c r="C26" s="79"/>
      <c r="D26" s="80"/>
      <c r="E26" s="80"/>
      <c r="F26" s="79"/>
    </row>
  </sheetData>
  <sheetProtection sheet="1"/>
  <mergeCells count="3">
    <mergeCell ref="C3:G3"/>
    <mergeCell ref="C5:F5"/>
    <mergeCell ref="A1:G1"/>
  </mergeCells>
  <phoneticPr fontId="28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&amp;R5.  melléklet a 9/2014. (VIII.14)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3:J151"/>
  <sheetViews>
    <sheetView view="pageLayout" topLeftCell="A88" zoomScaleNormal="120" zoomScaleSheetLayoutView="100" workbookViewId="0">
      <selection activeCell="D88" sqref="D88"/>
    </sheetView>
  </sheetViews>
  <sheetFormatPr defaultRowHeight="15.75"/>
  <cols>
    <col min="1" max="1" width="9.5" style="234" customWidth="1"/>
    <col min="2" max="2" width="65.6640625" style="234" customWidth="1"/>
    <col min="3" max="4" width="21.6640625" style="235" customWidth="1"/>
    <col min="5" max="5" width="21.6640625" style="256" customWidth="1"/>
    <col min="6" max="16384" width="9.33203125" style="256"/>
  </cols>
  <sheetData>
    <row r="3" spans="1:5" ht="15.95" customHeight="1">
      <c r="A3" s="353" t="s">
        <v>5</v>
      </c>
      <c r="B3" s="353"/>
      <c r="C3" s="353"/>
      <c r="D3" s="323"/>
    </row>
    <row r="4" spans="1:5" ht="15.95" customHeight="1" thickBot="1">
      <c r="A4" s="352" t="s">
        <v>91</v>
      </c>
      <c r="B4" s="352"/>
      <c r="D4" s="325"/>
      <c r="E4" s="164" t="s">
        <v>153</v>
      </c>
    </row>
    <row r="5" spans="1:5" ht="38.1" customHeight="1" thickBot="1">
      <c r="A5" s="21" t="s">
        <v>55</v>
      </c>
      <c r="B5" s="22" t="s">
        <v>7</v>
      </c>
      <c r="C5" s="28" t="s">
        <v>178</v>
      </c>
      <c r="D5" s="28" t="s">
        <v>423</v>
      </c>
      <c r="E5" s="28" t="s">
        <v>422</v>
      </c>
    </row>
    <row r="6" spans="1:5" s="257" customFormat="1" ht="12" customHeight="1" thickBot="1">
      <c r="A6" s="251">
        <v>1</v>
      </c>
      <c r="B6" s="252">
        <v>2</v>
      </c>
      <c r="C6" s="253">
        <v>3</v>
      </c>
      <c r="D6" s="253">
        <v>4</v>
      </c>
      <c r="E6" s="253">
        <v>5</v>
      </c>
    </row>
    <row r="7" spans="1:5" s="258" customFormat="1" ht="12" customHeight="1" thickBot="1">
      <c r="A7" s="18" t="s">
        <v>8</v>
      </c>
      <c r="B7" s="19" t="s">
        <v>179</v>
      </c>
      <c r="C7" s="154">
        <f>+C8+C9+C10+C11+C12+C13</f>
        <v>87587</v>
      </c>
      <c r="D7" s="154">
        <f>E7-C7</f>
        <v>472</v>
      </c>
      <c r="E7" s="154">
        <f>+E8+E9+E10+E11+E12+E13</f>
        <v>88059</v>
      </c>
    </row>
    <row r="8" spans="1:5" s="258" customFormat="1" ht="12" customHeight="1" thickBot="1">
      <c r="A8" s="13" t="s">
        <v>67</v>
      </c>
      <c r="B8" s="259" t="s">
        <v>180</v>
      </c>
      <c r="C8" s="157">
        <v>74681</v>
      </c>
      <c r="D8" s="154">
        <f t="shared" ref="D8:D71" si="0">E8-C8</f>
        <v>0</v>
      </c>
      <c r="E8" s="157">
        <v>74681</v>
      </c>
    </row>
    <row r="9" spans="1:5" s="258" customFormat="1" ht="12" customHeight="1" thickBot="1">
      <c r="A9" s="12" t="s">
        <v>68</v>
      </c>
      <c r="B9" s="260" t="s">
        <v>181</v>
      </c>
      <c r="C9" s="156"/>
      <c r="D9" s="154">
        <f t="shared" si="0"/>
        <v>0</v>
      </c>
      <c r="E9" s="156"/>
    </row>
    <row r="10" spans="1:5" s="258" customFormat="1" ht="12" customHeight="1" thickBot="1">
      <c r="A10" s="12" t="s">
        <v>69</v>
      </c>
      <c r="B10" s="260" t="s">
        <v>182</v>
      </c>
      <c r="C10" s="156">
        <v>11373</v>
      </c>
      <c r="D10" s="154">
        <f t="shared" si="0"/>
        <v>0</v>
      </c>
      <c r="E10" s="156">
        <v>11373</v>
      </c>
    </row>
    <row r="11" spans="1:5" s="258" customFormat="1" ht="12" customHeight="1" thickBot="1">
      <c r="A11" s="12" t="s">
        <v>70</v>
      </c>
      <c r="B11" s="260" t="s">
        <v>183</v>
      </c>
      <c r="C11" s="156">
        <v>1479</v>
      </c>
      <c r="D11" s="154">
        <f t="shared" si="0"/>
        <v>0</v>
      </c>
      <c r="E11" s="156">
        <v>1479</v>
      </c>
    </row>
    <row r="12" spans="1:5" s="258" customFormat="1" ht="12" customHeight="1" thickBot="1">
      <c r="A12" s="12" t="s">
        <v>87</v>
      </c>
      <c r="B12" s="260" t="s">
        <v>184</v>
      </c>
      <c r="C12" s="156">
        <v>54</v>
      </c>
      <c r="D12" s="154">
        <f t="shared" si="0"/>
        <v>72</v>
      </c>
      <c r="E12" s="156">
        <v>126</v>
      </c>
    </row>
    <row r="13" spans="1:5" s="258" customFormat="1" ht="12" customHeight="1" thickBot="1">
      <c r="A13" s="14" t="s">
        <v>71</v>
      </c>
      <c r="B13" s="261" t="s">
        <v>185</v>
      </c>
      <c r="C13" s="156"/>
      <c r="D13" s="154">
        <f t="shared" si="0"/>
        <v>400</v>
      </c>
      <c r="E13" s="156">
        <v>400</v>
      </c>
    </row>
    <row r="14" spans="1:5" s="258" customFormat="1" ht="12" customHeight="1" thickBot="1">
      <c r="A14" s="18" t="s">
        <v>9</v>
      </c>
      <c r="B14" s="149" t="s">
        <v>186</v>
      </c>
      <c r="C14" s="154">
        <f>+C15+C16+C17+C18+C19</f>
        <v>9886</v>
      </c>
      <c r="D14" s="154">
        <f t="shared" si="0"/>
        <v>3224</v>
      </c>
      <c r="E14" s="154">
        <f>+E15+E16+E17+E18+E19</f>
        <v>13110</v>
      </c>
    </row>
    <row r="15" spans="1:5" s="258" customFormat="1" ht="12" customHeight="1" thickBot="1">
      <c r="A15" s="13" t="s">
        <v>73</v>
      </c>
      <c r="B15" s="259" t="s">
        <v>187</v>
      </c>
      <c r="C15" s="157"/>
      <c r="D15" s="154">
        <f t="shared" si="0"/>
        <v>0</v>
      </c>
      <c r="E15" s="157"/>
    </row>
    <row r="16" spans="1:5" s="258" customFormat="1" ht="12" customHeight="1" thickBot="1">
      <c r="A16" s="12" t="s">
        <v>74</v>
      </c>
      <c r="B16" s="260" t="s">
        <v>188</v>
      </c>
      <c r="C16" s="156"/>
      <c r="D16" s="154">
        <f t="shared" si="0"/>
        <v>0</v>
      </c>
      <c r="E16" s="156"/>
    </row>
    <row r="17" spans="1:5" s="258" customFormat="1" ht="12" customHeight="1" thickBot="1">
      <c r="A17" s="12" t="s">
        <v>75</v>
      </c>
      <c r="B17" s="260" t="s">
        <v>407</v>
      </c>
      <c r="C17" s="156"/>
      <c r="D17" s="154">
        <f t="shared" si="0"/>
        <v>0</v>
      </c>
      <c r="E17" s="156"/>
    </row>
    <row r="18" spans="1:5" s="258" customFormat="1" ht="12" customHeight="1" thickBot="1">
      <c r="A18" s="12" t="s">
        <v>76</v>
      </c>
      <c r="B18" s="260" t="s">
        <v>408</v>
      </c>
      <c r="C18" s="156"/>
      <c r="D18" s="154">
        <f t="shared" si="0"/>
        <v>0</v>
      </c>
      <c r="E18" s="156"/>
    </row>
    <row r="19" spans="1:5" s="258" customFormat="1" ht="12" customHeight="1" thickBot="1">
      <c r="A19" s="12" t="s">
        <v>77</v>
      </c>
      <c r="B19" s="260" t="s">
        <v>189</v>
      </c>
      <c r="C19" s="156">
        <v>9886</v>
      </c>
      <c r="D19" s="154">
        <f t="shared" si="0"/>
        <v>3224</v>
      </c>
      <c r="E19" s="156">
        <v>13110</v>
      </c>
    </row>
    <row r="20" spans="1:5" s="258" customFormat="1" ht="12" customHeight="1" thickBot="1">
      <c r="A20" s="14" t="s">
        <v>83</v>
      </c>
      <c r="B20" s="261" t="s">
        <v>190</v>
      </c>
      <c r="C20" s="158"/>
      <c r="D20" s="154">
        <f t="shared" si="0"/>
        <v>0</v>
      </c>
      <c r="E20" s="158"/>
    </row>
    <row r="21" spans="1:5" s="258" customFormat="1" ht="12" customHeight="1" thickBot="1">
      <c r="A21" s="18" t="s">
        <v>10</v>
      </c>
      <c r="B21" s="19" t="s">
        <v>191</v>
      </c>
      <c r="C21" s="154">
        <f>+C22+C23+C24+C25+C26</f>
        <v>0</v>
      </c>
      <c r="D21" s="154">
        <f t="shared" si="0"/>
        <v>0</v>
      </c>
      <c r="E21" s="154">
        <f>+E22+E23+E24+E25+E26</f>
        <v>0</v>
      </c>
    </row>
    <row r="22" spans="1:5" s="258" customFormat="1" ht="12" customHeight="1" thickBot="1">
      <c r="A22" s="13" t="s">
        <v>56</v>
      </c>
      <c r="B22" s="259" t="s">
        <v>192</v>
      </c>
      <c r="C22" s="157"/>
      <c r="D22" s="154">
        <f t="shared" si="0"/>
        <v>0</v>
      </c>
      <c r="E22" s="157"/>
    </row>
    <row r="23" spans="1:5" s="258" customFormat="1" ht="12" customHeight="1" thickBot="1">
      <c r="A23" s="12" t="s">
        <v>57</v>
      </c>
      <c r="B23" s="260" t="s">
        <v>193</v>
      </c>
      <c r="C23" s="156"/>
      <c r="D23" s="154">
        <f t="shared" si="0"/>
        <v>0</v>
      </c>
      <c r="E23" s="156"/>
    </row>
    <row r="24" spans="1:5" s="258" customFormat="1" ht="12" customHeight="1" thickBot="1">
      <c r="A24" s="12" t="s">
        <v>58</v>
      </c>
      <c r="B24" s="260" t="s">
        <v>409</v>
      </c>
      <c r="C24" s="156"/>
      <c r="D24" s="154">
        <f t="shared" si="0"/>
        <v>0</v>
      </c>
      <c r="E24" s="156"/>
    </row>
    <row r="25" spans="1:5" s="258" customFormat="1" ht="12" customHeight="1" thickBot="1">
      <c r="A25" s="12" t="s">
        <v>59</v>
      </c>
      <c r="B25" s="260" t="s">
        <v>410</v>
      </c>
      <c r="C25" s="156"/>
      <c r="D25" s="154">
        <f t="shared" si="0"/>
        <v>0</v>
      </c>
      <c r="E25" s="156"/>
    </row>
    <row r="26" spans="1:5" s="258" customFormat="1" ht="12" customHeight="1" thickBot="1">
      <c r="A26" s="12" t="s">
        <v>101</v>
      </c>
      <c r="B26" s="260" t="s">
        <v>194</v>
      </c>
      <c r="C26" s="156"/>
      <c r="D26" s="154">
        <f t="shared" si="0"/>
        <v>0</v>
      </c>
      <c r="E26" s="156"/>
    </row>
    <row r="27" spans="1:5" s="258" customFormat="1" ht="12" customHeight="1" thickBot="1">
      <c r="A27" s="14" t="s">
        <v>102</v>
      </c>
      <c r="B27" s="261" t="s">
        <v>195</v>
      </c>
      <c r="C27" s="158"/>
      <c r="D27" s="154">
        <f t="shared" si="0"/>
        <v>0</v>
      </c>
      <c r="E27" s="158"/>
    </row>
    <row r="28" spans="1:5" s="258" customFormat="1" ht="12" customHeight="1" thickBot="1">
      <c r="A28" s="18" t="s">
        <v>103</v>
      </c>
      <c r="B28" s="19" t="s">
        <v>196</v>
      </c>
      <c r="C28" s="160">
        <f>+C29+C32+C33+C34</f>
        <v>19180</v>
      </c>
      <c r="D28" s="154">
        <f t="shared" si="0"/>
        <v>0</v>
      </c>
      <c r="E28" s="160">
        <f>+E29+E32+E33+E34</f>
        <v>19180</v>
      </c>
    </row>
    <row r="29" spans="1:5" s="258" customFormat="1" ht="12" customHeight="1" thickBot="1">
      <c r="A29" s="13" t="s">
        <v>197</v>
      </c>
      <c r="B29" s="259" t="s">
        <v>203</v>
      </c>
      <c r="C29" s="254">
        <f>+C30+C31</f>
        <v>11500</v>
      </c>
      <c r="D29" s="154">
        <f t="shared" si="0"/>
        <v>0</v>
      </c>
      <c r="E29" s="254">
        <v>11500</v>
      </c>
    </row>
    <row r="30" spans="1:5" s="258" customFormat="1" ht="12" customHeight="1" thickBot="1">
      <c r="A30" s="12" t="s">
        <v>198</v>
      </c>
      <c r="B30" s="260" t="s">
        <v>204</v>
      </c>
      <c r="C30" s="156"/>
      <c r="D30" s="154">
        <f t="shared" si="0"/>
        <v>0</v>
      </c>
      <c r="E30" s="156"/>
    </row>
    <row r="31" spans="1:5" s="258" customFormat="1" ht="12" customHeight="1" thickBot="1">
      <c r="A31" s="12" t="s">
        <v>199</v>
      </c>
      <c r="B31" s="260" t="s">
        <v>205</v>
      </c>
      <c r="C31" s="156">
        <v>11500</v>
      </c>
      <c r="D31" s="154">
        <f t="shared" si="0"/>
        <v>0</v>
      </c>
      <c r="E31" s="156">
        <v>11500</v>
      </c>
    </row>
    <row r="32" spans="1:5" s="258" customFormat="1" ht="12" customHeight="1" thickBot="1">
      <c r="A32" s="12" t="s">
        <v>200</v>
      </c>
      <c r="B32" s="260" t="s">
        <v>206</v>
      </c>
      <c r="C32" s="156">
        <v>6400</v>
      </c>
      <c r="D32" s="154">
        <f t="shared" si="0"/>
        <v>0</v>
      </c>
      <c r="E32" s="156">
        <v>6400</v>
      </c>
    </row>
    <row r="33" spans="1:5" s="258" customFormat="1" ht="12" customHeight="1" thickBot="1">
      <c r="A33" s="12" t="s">
        <v>201</v>
      </c>
      <c r="B33" s="260" t="s">
        <v>207</v>
      </c>
      <c r="C33" s="156">
        <v>650</v>
      </c>
      <c r="D33" s="154">
        <f t="shared" si="0"/>
        <v>0</v>
      </c>
      <c r="E33" s="156">
        <v>650</v>
      </c>
    </row>
    <row r="34" spans="1:5" s="258" customFormat="1" ht="12" customHeight="1" thickBot="1">
      <c r="A34" s="14" t="s">
        <v>202</v>
      </c>
      <c r="B34" s="261" t="s">
        <v>208</v>
      </c>
      <c r="C34" s="158">
        <v>630</v>
      </c>
      <c r="D34" s="154">
        <f t="shared" si="0"/>
        <v>0</v>
      </c>
      <c r="E34" s="158">
        <v>630</v>
      </c>
    </row>
    <row r="35" spans="1:5" s="258" customFormat="1" ht="12" customHeight="1" thickBot="1">
      <c r="A35" s="18" t="s">
        <v>12</v>
      </c>
      <c r="B35" s="19" t="s">
        <v>209</v>
      </c>
      <c r="C35" s="154">
        <f>SUM(C36:C45)</f>
        <v>11420</v>
      </c>
      <c r="D35" s="154">
        <f t="shared" si="0"/>
        <v>1855</v>
      </c>
      <c r="E35" s="154">
        <f>SUM(E36:E45)</f>
        <v>13275</v>
      </c>
    </row>
    <row r="36" spans="1:5" s="258" customFormat="1" ht="12" customHeight="1" thickBot="1">
      <c r="A36" s="13" t="s">
        <v>60</v>
      </c>
      <c r="B36" s="259" t="s">
        <v>212</v>
      </c>
      <c r="C36" s="157"/>
      <c r="D36" s="154">
        <f t="shared" si="0"/>
        <v>0</v>
      </c>
      <c r="E36" s="157"/>
    </row>
    <row r="37" spans="1:5" s="258" customFormat="1" ht="12" customHeight="1" thickBot="1">
      <c r="A37" s="12" t="s">
        <v>61</v>
      </c>
      <c r="B37" s="260" t="s">
        <v>213</v>
      </c>
      <c r="C37" s="156">
        <v>350</v>
      </c>
      <c r="D37" s="154">
        <f t="shared" si="0"/>
        <v>60</v>
      </c>
      <c r="E37" s="156">
        <v>410</v>
      </c>
    </row>
    <row r="38" spans="1:5" s="258" customFormat="1" ht="12" customHeight="1" thickBot="1">
      <c r="A38" s="12" t="s">
        <v>62</v>
      </c>
      <c r="B38" s="260" t="s">
        <v>214</v>
      </c>
      <c r="C38" s="156">
        <v>2790</v>
      </c>
      <c r="D38" s="154">
        <f t="shared" si="0"/>
        <v>0</v>
      </c>
      <c r="E38" s="156">
        <v>2790</v>
      </c>
    </row>
    <row r="39" spans="1:5" s="258" customFormat="1" ht="12" customHeight="1" thickBot="1">
      <c r="A39" s="12" t="s">
        <v>105</v>
      </c>
      <c r="B39" s="260" t="s">
        <v>215</v>
      </c>
      <c r="C39" s="156">
        <v>2185</v>
      </c>
      <c r="D39" s="154">
        <f t="shared" si="0"/>
        <v>-500</v>
      </c>
      <c r="E39" s="156">
        <v>1685</v>
      </c>
    </row>
    <row r="40" spans="1:5" s="258" customFormat="1" ht="12" customHeight="1" thickBot="1">
      <c r="A40" s="12" t="s">
        <v>106</v>
      </c>
      <c r="B40" s="260" t="s">
        <v>216</v>
      </c>
      <c r="C40" s="156">
        <v>4638</v>
      </c>
      <c r="D40" s="154">
        <f t="shared" si="0"/>
        <v>0</v>
      </c>
      <c r="E40" s="156">
        <v>4638</v>
      </c>
    </row>
    <row r="41" spans="1:5" s="258" customFormat="1" ht="12" customHeight="1" thickBot="1">
      <c r="A41" s="12" t="s">
        <v>107</v>
      </c>
      <c r="B41" s="260" t="s">
        <v>217</v>
      </c>
      <c r="C41" s="156">
        <v>1387</v>
      </c>
      <c r="D41" s="154">
        <f t="shared" si="0"/>
        <v>445</v>
      </c>
      <c r="E41" s="156">
        <v>1832</v>
      </c>
    </row>
    <row r="42" spans="1:5" s="258" customFormat="1" ht="12" customHeight="1" thickBot="1">
      <c r="A42" s="12" t="s">
        <v>108</v>
      </c>
      <c r="B42" s="260" t="s">
        <v>218</v>
      </c>
      <c r="C42" s="156"/>
      <c r="D42" s="154">
        <f t="shared" si="0"/>
        <v>0</v>
      </c>
      <c r="E42" s="156"/>
    </row>
    <row r="43" spans="1:5" s="258" customFormat="1" ht="12" customHeight="1" thickBot="1">
      <c r="A43" s="12" t="s">
        <v>109</v>
      </c>
      <c r="B43" s="260" t="s">
        <v>219</v>
      </c>
      <c r="C43" s="156">
        <v>70</v>
      </c>
      <c r="D43" s="154">
        <f t="shared" si="0"/>
        <v>20</v>
      </c>
      <c r="E43" s="156">
        <v>90</v>
      </c>
    </row>
    <row r="44" spans="1:5" s="258" customFormat="1" ht="12" customHeight="1" thickBot="1">
      <c r="A44" s="12" t="s">
        <v>210</v>
      </c>
      <c r="B44" s="260" t="s">
        <v>220</v>
      </c>
      <c r="C44" s="159"/>
      <c r="D44" s="154">
        <f t="shared" si="0"/>
        <v>0</v>
      </c>
      <c r="E44" s="159"/>
    </row>
    <row r="45" spans="1:5" s="258" customFormat="1" ht="12" customHeight="1" thickBot="1">
      <c r="A45" s="14" t="s">
        <v>211</v>
      </c>
      <c r="B45" s="261" t="s">
        <v>221</v>
      </c>
      <c r="C45" s="248"/>
      <c r="D45" s="154">
        <f t="shared" si="0"/>
        <v>1830</v>
      </c>
      <c r="E45" s="248">
        <v>1830</v>
      </c>
    </row>
    <row r="46" spans="1:5" s="258" customFormat="1" ht="12" customHeight="1" thickBot="1">
      <c r="A46" s="18" t="s">
        <v>13</v>
      </c>
      <c r="B46" s="19" t="s">
        <v>222</v>
      </c>
      <c r="C46" s="154">
        <f>SUM(C47:C51)</f>
        <v>0</v>
      </c>
      <c r="D46" s="154">
        <f t="shared" si="0"/>
        <v>0</v>
      </c>
      <c r="E46" s="154">
        <f>SUM(E47:E51)</f>
        <v>0</v>
      </c>
    </row>
    <row r="47" spans="1:5" s="258" customFormat="1" ht="12" customHeight="1" thickBot="1">
      <c r="A47" s="13" t="s">
        <v>63</v>
      </c>
      <c r="B47" s="259" t="s">
        <v>226</v>
      </c>
      <c r="C47" s="305"/>
      <c r="D47" s="154">
        <f t="shared" si="0"/>
        <v>0</v>
      </c>
      <c r="E47" s="305"/>
    </row>
    <row r="48" spans="1:5" s="258" customFormat="1" ht="12" customHeight="1" thickBot="1">
      <c r="A48" s="12" t="s">
        <v>64</v>
      </c>
      <c r="B48" s="260" t="s">
        <v>227</v>
      </c>
      <c r="C48" s="159"/>
      <c r="D48" s="154">
        <f t="shared" si="0"/>
        <v>0</v>
      </c>
      <c r="E48" s="159"/>
    </row>
    <row r="49" spans="1:5" s="258" customFormat="1" ht="12" customHeight="1" thickBot="1">
      <c r="A49" s="12" t="s">
        <v>223</v>
      </c>
      <c r="B49" s="260" t="s">
        <v>228</v>
      </c>
      <c r="C49" s="159"/>
      <c r="D49" s="154">
        <f t="shared" si="0"/>
        <v>0</v>
      </c>
      <c r="E49" s="159"/>
    </row>
    <row r="50" spans="1:5" s="258" customFormat="1" ht="12" customHeight="1" thickBot="1">
      <c r="A50" s="12" t="s">
        <v>224</v>
      </c>
      <c r="B50" s="260" t="s">
        <v>229</v>
      </c>
      <c r="C50" s="159"/>
      <c r="D50" s="154">
        <f t="shared" si="0"/>
        <v>0</v>
      </c>
      <c r="E50" s="159"/>
    </row>
    <row r="51" spans="1:5" s="258" customFormat="1" ht="12" customHeight="1" thickBot="1">
      <c r="A51" s="14" t="s">
        <v>225</v>
      </c>
      <c r="B51" s="261" t="s">
        <v>230</v>
      </c>
      <c r="C51" s="248"/>
      <c r="D51" s="154">
        <f t="shared" si="0"/>
        <v>0</v>
      </c>
      <c r="E51" s="248"/>
    </row>
    <row r="52" spans="1:5" s="258" customFormat="1" ht="12" customHeight="1" thickBot="1">
      <c r="A52" s="18" t="s">
        <v>110</v>
      </c>
      <c r="B52" s="19" t="s">
        <v>231</v>
      </c>
      <c r="C52" s="154">
        <f>SUM(C53:C55)</f>
        <v>6443</v>
      </c>
      <c r="D52" s="154">
        <f t="shared" si="0"/>
        <v>150</v>
      </c>
      <c r="E52" s="154">
        <f>SUM(E53:E55)</f>
        <v>6593</v>
      </c>
    </row>
    <row r="53" spans="1:5" s="258" customFormat="1" ht="12" customHeight="1" thickBot="1">
      <c r="A53" s="13" t="s">
        <v>65</v>
      </c>
      <c r="B53" s="259" t="s">
        <v>232</v>
      </c>
      <c r="C53" s="157" t="s">
        <v>425</v>
      </c>
      <c r="D53" s="154"/>
      <c r="E53" s="157"/>
    </row>
    <row r="54" spans="1:5" s="258" customFormat="1" ht="12" customHeight="1" thickBot="1">
      <c r="A54" s="12" t="s">
        <v>66</v>
      </c>
      <c r="B54" s="260" t="s">
        <v>411</v>
      </c>
      <c r="C54" s="156"/>
      <c r="D54" s="154">
        <f t="shared" si="0"/>
        <v>0</v>
      </c>
      <c r="E54" s="156"/>
    </row>
    <row r="55" spans="1:5" s="258" customFormat="1" ht="12" customHeight="1" thickBot="1">
      <c r="A55" s="12" t="s">
        <v>236</v>
      </c>
      <c r="B55" s="260" t="s">
        <v>234</v>
      </c>
      <c r="C55" s="156">
        <v>6443</v>
      </c>
      <c r="D55" s="154">
        <f t="shared" si="0"/>
        <v>150</v>
      </c>
      <c r="E55" s="156">
        <v>6593</v>
      </c>
    </row>
    <row r="56" spans="1:5" s="258" customFormat="1" ht="12" customHeight="1" thickBot="1">
      <c r="A56" s="14" t="s">
        <v>237</v>
      </c>
      <c r="B56" s="261" t="s">
        <v>235</v>
      </c>
      <c r="C56" s="158"/>
      <c r="D56" s="154">
        <f t="shared" si="0"/>
        <v>0</v>
      </c>
      <c r="E56" s="158"/>
    </row>
    <row r="57" spans="1:5" s="258" customFormat="1" ht="12" customHeight="1" thickBot="1">
      <c r="A57" s="18" t="s">
        <v>15</v>
      </c>
      <c r="B57" s="149" t="s">
        <v>238</v>
      </c>
      <c r="C57" s="154">
        <f>SUM(C58:C60)</f>
        <v>9218</v>
      </c>
      <c r="D57" s="154">
        <f t="shared" si="0"/>
        <v>-902</v>
      </c>
      <c r="E57" s="154">
        <f>SUM(E58:E60)</f>
        <v>8316</v>
      </c>
    </row>
    <row r="58" spans="1:5" s="258" customFormat="1" ht="12" customHeight="1" thickBot="1">
      <c r="A58" s="13" t="s">
        <v>111</v>
      </c>
      <c r="B58" s="259" t="s">
        <v>240</v>
      </c>
      <c r="C58" s="159"/>
      <c r="D58" s="154">
        <f t="shared" si="0"/>
        <v>0</v>
      </c>
      <c r="E58" s="159"/>
    </row>
    <row r="59" spans="1:5" s="258" customFormat="1" ht="12" customHeight="1" thickBot="1">
      <c r="A59" s="12" t="s">
        <v>112</v>
      </c>
      <c r="B59" s="260" t="s">
        <v>412</v>
      </c>
      <c r="C59" s="159">
        <v>164</v>
      </c>
      <c r="D59" s="154">
        <f t="shared" si="0"/>
        <v>0</v>
      </c>
      <c r="E59" s="159">
        <v>164</v>
      </c>
    </row>
    <row r="60" spans="1:5" s="258" customFormat="1" ht="12" customHeight="1" thickBot="1">
      <c r="A60" s="12" t="s">
        <v>154</v>
      </c>
      <c r="B60" s="260" t="s">
        <v>241</v>
      </c>
      <c r="C60" s="159">
        <v>9054</v>
      </c>
      <c r="D60" s="350">
        <f t="shared" si="0"/>
        <v>-902</v>
      </c>
      <c r="E60" s="159">
        <v>8152</v>
      </c>
    </row>
    <row r="61" spans="1:5" s="258" customFormat="1" ht="12" customHeight="1" thickBot="1">
      <c r="A61" s="14" t="s">
        <v>239</v>
      </c>
      <c r="B61" s="261" t="s">
        <v>242</v>
      </c>
      <c r="C61" s="159"/>
      <c r="D61" s="154">
        <f t="shared" si="0"/>
        <v>0</v>
      </c>
      <c r="E61" s="159"/>
    </row>
    <row r="62" spans="1:5" s="258" customFormat="1" ht="12" customHeight="1" thickBot="1">
      <c r="A62" s="18" t="s">
        <v>16</v>
      </c>
      <c r="B62" s="19" t="s">
        <v>243</v>
      </c>
      <c r="C62" s="160">
        <f>+C7+C14+C21+C28+C35+C46+C52+C57</f>
        <v>143734</v>
      </c>
      <c r="D62" s="154">
        <f t="shared" si="0"/>
        <v>4799</v>
      </c>
      <c r="E62" s="160">
        <f>+E7+E14+E21+E28+E35+E46+E52+E57</f>
        <v>148533</v>
      </c>
    </row>
    <row r="63" spans="1:5" s="258" customFormat="1" ht="12" customHeight="1" thickBot="1">
      <c r="A63" s="262" t="s">
        <v>244</v>
      </c>
      <c r="B63" s="149" t="s">
        <v>245</v>
      </c>
      <c r="C63" s="154">
        <f>SUM(C64:C66)</f>
        <v>0</v>
      </c>
      <c r="D63" s="154">
        <f t="shared" si="0"/>
        <v>0</v>
      </c>
      <c r="E63" s="154">
        <f>SUM(E64:E66)</f>
        <v>0</v>
      </c>
    </row>
    <row r="64" spans="1:5" s="258" customFormat="1" ht="12" customHeight="1" thickBot="1">
      <c r="A64" s="13" t="s">
        <v>278</v>
      </c>
      <c r="B64" s="259" t="s">
        <v>246</v>
      </c>
      <c r="C64" s="159"/>
      <c r="D64" s="154">
        <f t="shared" si="0"/>
        <v>0</v>
      </c>
      <c r="E64" s="159"/>
    </row>
    <row r="65" spans="1:5" s="258" customFormat="1" ht="12" customHeight="1" thickBot="1">
      <c r="A65" s="12" t="s">
        <v>287</v>
      </c>
      <c r="B65" s="260" t="s">
        <v>247</v>
      </c>
      <c r="C65" s="159"/>
      <c r="D65" s="154">
        <f t="shared" si="0"/>
        <v>0</v>
      </c>
      <c r="E65" s="159"/>
    </row>
    <row r="66" spans="1:5" s="258" customFormat="1" ht="12" customHeight="1" thickBot="1">
      <c r="A66" s="14" t="s">
        <v>288</v>
      </c>
      <c r="B66" s="263" t="s">
        <v>248</v>
      </c>
      <c r="C66" s="159"/>
      <c r="D66" s="154">
        <f t="shared" si="0"/>
        <v>0</v>
      </c>
      <c r="E66" s="159"/>
    </row>
    <row r="67" spans="1:5" s="258" customFormat="1" ht="12" customHeight="1" thickBot="1">
      <c r="A67" s="262" t="s">
        <v>249</v>
      </c>
      <c r="B67" s="149" t="s">
        <v>250</v>
      </c>
      <c r="C67" s="154">
        <f>SUM(C68:C71)</f>
        <v>0</v>
      </c>
      <c r="D67" s="154">
        <f t="shared" si="0"/>
        <v>0</v>
      </c>
      <c r="E67" s="154">
        <f>SUM(E68:E71)</f>
        <v>0</v>
      </c>
    </row>
    <row r="68" spans="1:5" s="258" customFormat="1" ht="12" customHeight="1" thickBot="1">
      <c r="A68" s="13" t="s">
        <v>88</v>
      </c>
      <c r="B68" s="259" t="s">
        <v>251</v>
      </c>
      <c r="C68" s="159"/>
      <c r="D68" s="154">
        <f t="shared" si="0"/>
        <v>0</v>
      </c>
      <c r="E68" s="159"/>
    </row>
    <row r="69" spans="1:5" s="258" customFormat="1" ht="12" customHeight="1" thickBot="1">
      <c r="A69" s="12" t="s">
        <v>89</v>
      </c>
      <c r="B69" s="260" t="s">
        <v>252</v>
      </c>
      <c r="C69" s="159"/>
      <c r="D69" s="154">
        <f t="shared" si="0"/>
        <v>0</v>
      </c>
      <c r="E69" s="159"/>
    </row>
    <row r="70" spans="1:5" s="258" customFormat="1" ht="12" customHeight="1" thickBot="1">
      <c r="A70" s="12" t="s">
        <v>279</v>
      </c>
      <c r="B70" s="260" t="s">
        <v>253</v>
      </c>
      <c r="C70" s="159"/>
      <c r="D70" s="154">
        <f t="shared" si="0"/>
        <v>0</v>
      </c>
      <c r="E70" s="159"/>
    </row>
    <row r="71" spans="1:5" s="258" customFormat="1" ht="12" customHeight="1" thickBot="1">
      <c r="A71" s="14" t="s">
        <v>280</v>
      </c>
      <c r="B71" s="261" t="s">
        <v>254</v>
      </c>
      <c r="C71" s="159"/>
      <c r="D71" s="154">
        <f t="shared" si="0"/>
        <v>0</v>
      </c>
      <c r="E71" s="159"/>
    </row>
    <row r="72" spans="1:5" s="258" customFormat="1" ht="12" customHeight="1" thickBot="1">
      <c r="A72" s="262" t="s">
        <v>255</v>
      </c>
      <c r="B72" s="149" t="s">
        <v>256</v>
      </c>
      <c r="C72" s="154">
        <f>SUM(C73:C74)</f>
        <v>0</v>
      </c>
      <c r="D72" s="154">
        <f t="shared" ref="D72:D85" si="1">E72-C72</f>
        <v>6192</v>
      </c>
      <c r="E72" s="154">
        <f>SUM(E73:E74)</f>
        <v>6192</v>
      </c>
    </row>
    <row r="73" spans="1:5" s="258" customFormat="1" ht="12" customHeight="1" thickBot="1">
      <c r="A73" s="13" t="s">
        <v>281</v>
      </c>
      <c r="B73" s="259" t="s">
        <v>257</v>
      </c>
      <c r="C73" s="159"/>
      <c r="D73" s="350">
        <f t="shared" si="1"/>
        <v>6192</v>
      </c>
      <c r="E73" s="159">
        <v>6192</v>
      </c>
    </row>
    <row r="74" spans="1:5" s="258" customFormat="1" ht="12" customHeight="1" thickBot="1">
      <c r="A74" s="14" t="s">
        <v>282</v>
      </c>
      <c r="B74" s="261" t="s">
        <v>258</v>
      </c>
      <c r="C74" s="159"/>
      <c r="D74" s="154">
        <f t="shared" si="1"/>
        <v>0</v>
      </c>
      <c r="E74" s="159"/>
    </row>
    <row r="75" spans="1:5" s="258" customFormat="1" ht="12" customHeight="1" thickBot="1">
      <c r="A75" s="262" t="s">
        <v>259</v>
      </c>
      <c r="B75" s="149" t="s">
        <v>260</v>
      </c>
      <c r="C75" s="154">
        <f>SUM(C76:C78)</f>
        <v>0</v>
      </c>
      <c r="D75" s="154">
        <f t="shared" si="1"/>
        <v>0</v>
      </c>
      <c r="E75" s="154">
        <f>SUM(E76:E78)</f>
        <v>0</v>
      </c>
    </row>
    <row r="76" spans="1:5" s="258" customFormat="1" ht="12" customHeight="1" thickBot="1">
      <c r="A76" s="13" t="s">
        <v>283</v>
      </c>
      <c r="B76" s="259" t="s">
        <v>261</v>
      </c>
      <c r="C76" s="159"/>
      <c r="D76" s="154">
        <f t="shared" si="1"/>
        <v>0</v>
      </c>
      <c r="E76" s="159"/>
    </row>
    <row r="77" spans="1:5" s="258" customFormat="1" ht="12" customHeight="1" thickBot="1">
      <c r="A77" s="12" t="s">
        <v>284</v>
      </c>
      <c r="B77" s="260" t="s">
        <v>262</v>
      </c>
      <c r="C77" s="159"/>
      <c r="D77" s="154">
        <f t="shared" si="1"/>
        <v>0</v>
      </c>
      <c r="E77" s="159"/>
    </row>
    <row r="78" spans="1:5" s="258" customFormat="1" ht="12" customHeight="1" thickBot="1">
      <c r="A78" s="14" t="s">
        <v>285</v>
      </c>
      <c r="B78" s="261" t="s">
        <v>263</v>
      </c>
      <c r="C78" s="159"/>
      <c r="D78" s="154">
        <f t="shared" si="1"/>
        <v>0</v>
      </c>
      <c r="E78" s="159"/>
    </row>
    <row r="79" spans="1:5" s="258" customFormat="1" ht="12" customHeight="1" thickBot="1">
      <c r="A79" s="262" t="s">
        <v>264</v>
      </c>
      <c r="B79" s="149" t="s">
        <v>286</v>
      </c>
      <c r="C79" s="154">
        <f>SUM(C80:C83)</f>
        <v>0</v>
      </c>
      <c r="D79" s="154">
        <f t="shared" si="1"/>
        <v>0</v>
      </c>
      <c r="E79" s="154">
        <f>SUM(E80:E83)</f>
        <v>0</v>
      </c>
    </row>
    <row r="80" spans="1:5" s="258" customFormat="1" ht="12" customHeight="1" thickBot="1">
      <c r="A80" s="264" t="s">
        <v>265</v>
      </c>
      <c r="B80" s="259" t="s">
        <v>266</v>
      </c>
      <c r="C80" s="159"/>
      <c r="D80" s="154">
        <f t="shared" si="1"/>
        <v>0</v>
      </c>
      <c r="E80" s="159"/>
    </row>
    <row r="81" spans="1:5" s="258" customFormat="1" ht="12" customHeight="1" thickBot="1">
      <c r="A81" s="265" t="s">
        <v>267</v>
      </c>
      <c r="B81" s="260" t="s">
        <v>268</v>
      </c>
      <c r="C81" s="159"/>
      <c r="D81" s="154">
        <f t="shared" si="1"/>
        <v>0</v>
      </c>
      <c r="E81" s="159"/>
    </row>
    <row r="82" spans="1:5" s="258" customFormat="1" ht="12" customHeight="1" thickBot="1">
      <c r="A82" s="265" t="s">
        <v>269</v>
      </c>
      <c r="B82" s="260" t="s">
        <v>270</v>
      </c>
      <c r="C82" s="159"/>
      <c r="D82" s="154">
        <f t="shared" si="1"/>
        <v>0</v>
      </c>
      <c r="E82" s="159"/>
    </row>
    <row r="83" spans="1:5" s="258" customFormat="1" ht="12" customHeight="1" thickBot="1">
      <c r="A83" s="266" t="s">
        <v>271</v>
      </c>
      <c r="B83" s="261" t="s">
        <v>272</v>
      </c>
      <c r="C83" s="159"/>
      <c r="D83" s="154">
        <f t="shared" si="1"/>
        <v>0</v>
      </c>
      <c r="E83" s="159"/>
    </row>
    <row r="84" spans="1:5" s="258" customFormat="1" ht="13.5" customHeight="1" thickBot="1">
      <c r="A84" s="262" t="s">
        <v>273</v>
      </c>
      <c r="B84" s="149" t="s">
        <v>274</v>
      </c>
      <c r="C84" s="306"/>
      <c r="D84" s="154">
        <f t="shared" si="1"/>
        <v>0</v>
      </c>
      <c r="E84" s="306"/>
    </row>
    <row r="85" spans="1:5" s="258" customFormat="1" ht="15.75" customHeight="1" thickBot="1">
      <c r="A85" s="262" t="s">
        <v>275</v>
      </c>
      <c r="B85" s="267" t="s">
        <v>276</v>
      </c>
      <c r="C85" s="160">
        <f>+C63+C67+C72+C75+C79+C84</f>
        <v>0</v>
      </c>
      <c r="D85" s="154">
        <f t="shared" si="1"/>
        <v>6192</v>
      </c>
      <c r="E85" s="160">
        <f>+E63+E67+E72+E75+E79+E84</f>
        <v>6192</v>
      </c>
    </row>
    <row r="86" spans="1:5" s="258" customFormat="1" ht="16.5" customHeight="1" thickBot="1">
      <c r="A86" s="268" t="s">
        <v>289</v>
      </c>
      <c r="B86" s="269" t="s">
        <v>277</v>
      </c>
      <c r="C86" s="160">
        <f>+C62+C85</f>
        <v>143734</v>
      </c>
      <c r="D86" s="154">
        <f>E86-C86</f>
        <v>10991</v>
      </c>
      <c r="E86" s="160">
        <f>+E62+E85</f>
        <v>154725</v>
      </c>
    </row>
    <row r="87" spans="1:5" s="258" customFormat="1" ht="83.25" customHeight="1">
      <c r="A87" s="3"/>
      <c r="B87" s="4"/>
      <c r="C87" s="161"/>
      <c r="D87" s="161"/>
    </row>
    <row r="88" spans="1:5" ht="16.5" customHeight="1">
      <c r="A88" s="353" t="s">
        <v>36</v>
      </c>
      <c r="B88" s="353"/>
      <c r="C88" s="353"/>
      <c r="D88" s="323"/>
    </row>
    <row r="89" spans="1:5" s="270" customFormat="1" ht="16.5" customHeight="1" thickBot="1">
      <c r="A89" s="354" t="s">
        <v>92</v>
      </c>
      <c r="B89" s="354"/>
      <c r="D89" s="326"/>
      <c r="E89" s="58" t="s">
        <v>153</v>
      </c>
    </row>
    <row r="90" spans="1:5" ht="38.1" customHeight="1" thickBot="1">
      <c r="A90" s="21" t="s">
        <v>55</v>
      </c>
      <c r="B90" s="22" t="s">
        <v>37</v>
      </c>
      <c r="C90" s="28" t="s">
        <v>178</v>
      </c>
      <c r="D90" s="28" t="s">
        <v>423</v>
      </c>
      <c r="E90" s="28" t="s">
        <v>422</v>
      </c>
    </row>
    <row r="91" spans="1:5" s="257" customFormat="1" ht="12" customHeight="1" thickBot="1">
      <c r="A91" s="25">
        <v>1</v>
      </c>
      <c r="B91" s="26">
        <v>2</v>
      </c>
      <c r="C91" s="27">
        <v>3</v>
      </c>
      <c r="D91" s="27">
        <v>4</v>
      </c>
      <c r="E91" s="27">
        <v>5</v>
      </c>
    </row>
    <row r="92" spans="1:5" ht="12" customHeight="1" thickBot="1">
      <c r="A92" s="20" t="s">
        <v>8</v>
      </c>
      <c r="B92" s="24" t="s">
        <v>292</v>
      </c>
      <c r="C92" s="153">
        <f>SUM(C93:C97)</f>
        <v>131203</v>
      </c>
      <c r="D92" s="153">
        <f>E92-C92</f>
        <v>10653</v>
      </c>
      <c r="E92" s="153">
        <f>SUM(E93:E97)</f>
        <v>141856</v>
      </c>
    </row>
    <row r="93" spans="1:5" ht="12" customHeight="1" thickBot="1">
      <c r="A93" s="15" t="s">
        <v>67</v>
      </c>
      <c r="B93" s="8" t="s">
        <v>38</v>
      </c>
      <c r="C93" s="155">
        <v>49316</v>
      </c>
      <c r="D93" s="153">
        <f t="shared" ref="D93:D145" si="2">E93-C93</f>
        <v>4852</v>
      </c>
      <c r="E93" s="155">
        <v>54168</v>
      </c>
    </row>
    <row r="94" spans="1:5" ht="12" customHeight="1" thickBot="1">
      <c r="A94" s="12" t="s">
        <v>68</v>
      </c>
      <c r="B94" s="6" t="s">
        <v>113</v>
      </c>
      <c r="C94" s="156">
        <v>13027</v>
      </c>
      <c r="D94" s="153">
        <f t="shared" si="2"/>
        <v>780</v>
      </c>
      <c r="E94" s="156">
        <v>13807</v>
      </c>
    </row>
    <row r="95" spans="1:5" ht="12" customHeight="1" thickBot="1">
      <c r="A95" s="12" t="s">
        <v>69</v>
      </c>
      <c r="B95" s="6" t="s">
        <v>86</v>
      </c>
      <c r="C95" s="158">
        <v>48529</v>
      </c>
      <c r="D95" s="153">
        <f t="shared" si="2"/>
        <v>1729</v>
      </c>
      <c r="E95" s="158">
        <v>50258</v>
      </c>
    </row>
    <row r="96" spans="1:5" ht="12" customHeight="1" thickBot="1">
      <c r="A96" s="12" t="s">
        <v>70</v>
      </c>
      <c r="B96" s="9" t="s">
        <v>114</v>
      </c>
      <c r="C96" s="158">
        <v>14638</v>
      </c>
      <c r="D96" s="153">
        <f t="shared" si="2"/>
        <v>0</v>
      </c>
      <c r="E96" s="158">
        <v>14638</v>
      </c>
    </row>
    <row r="97" spans="1:5" ht="12" customHeight="1" thickBot="1">
      <c r="A97" s="12" t="s">
        <v>78</v>
      </c>
      <c r="B97" s="17" t="s">
        <v>115</v>
      </c>
      <c r="C97" s="158">
        <f>SUM(C98:C107)</f>
        <v>5693</v>
      </c>
      <c r="D97" s="153">
        <f t="shared" si="2"/>
        <v>3292</v>
      </c>
      <c r="E97" s="158">
        <f>SUM(E102,E107)</f>
        <v>8985</v>
      </c>
    </row>
    <row r="98" spans="1:5" ht="12" customHeight="1" thickBot="1">
      <c r="A98" s="12" t="s">
        <v>71</v>
      </c>
      <c r="B98" s="6" t="s">
        <v>293</v>
      </c>
      <c r="C98" s="158"/>
      <c r="D98" s="153">
        <f t="shared" si="2"/>
        <v>0</v>
      </c>
      <c r="E98" s="158"/>
    </row>
    <row r="99" spans="1:5" ht="12" customHeight="1" thickBot="1">
      <c r="A99" s="12" t="s">
        <v>72</v>
      </c>
      <c r="B99" s="60" t="s">
        <v>294</v>
      </c>
      <c r="C99" s="158"/>
      <c r="D99" s="153">
        <f t="shared" si="2"/>
        <v>0</v>
      </c>
      <c r="E99" s="158"/>
    </row>
    <row r="100" spans="1:5" ht="12" customHeight="1" thickBot="1">
      <c r="A100" s="12" t="s">
        <v>79</v>
      </c>
      <c r="B100" s="61" t="s">
        <v>295</v>
      </c>
      <c r="C100" s="158"/>
      <c r="D100" s="153">
        <f t="shared" si="2"/>
        <v>0</v>
      </c>
      <c r="E100" s="158"/>
    </row>
    <row r="101" spans="1:5" ht="12" customHeight="1" thickBot="1">
      <c r="A101" s="12" t="s">
        <v>80</v>
      </c>
      <c r="B101" s="61" t="s">
        <v>296</v>
      </c>
      <c r="C101" s="158"/>
      <c r="D101" s="153">
        <f t="shared" si="2"/>
        <v>0</v>
      </c>
      <c r="E101" s="158"/>
    </row>
    <row r="102" spans="1:5" ht="12" customHeight="1" thickBot="1">
      <c r="A102" s="12" t="s">
        <v>81</v>
      </c>
      <c r="B102" s="60" t="s">
        <v>297</v>
      </c>
      <c r="C102" s="158">
        <v>3710</v>
      </c>
      <c r="D102" s="153">
        <f t="shared" si="2"/>
        <v>2142</v>
      </c>
      <c r="E102" s="158">
        <v>5852</v>
      </c>
    </row>
    <row r="103" spans="1:5" ht="12" customHeight="1" thickBot="1">
      <c r="A103" s="12" t="s">
        <v>82</v>
      </c>
      <c r="B103" s="60" t="s">
        <v>298</v>
      </c>
      <c r="C103" s="158"/>
      <c r="D103" s="153">
        <f t="shared" si="2"/>
        <v>0</v>
      </c>
      <c r="E103" s="158"/>
    </row>
    <row r="104" spans="1:5" ht="12" customHeight="1" thickBot="1">
      <c r="A104" s="12" t="s">
        <v>84</v>
      </c>
      <c r="B104" s="61" t="s">
        <v>299</v>
      </c>
      <c r="C104" s="158"/>
      <c r="D104" s="153">
        <f t="shared" si="2"/>
        <v>0</v>
      </c>
      <c r="E104" s="158"/>
    </row>
    <row r="105" spans="1:5" ht="12" customHeight="1" thickBot="1">
      <c r="A105" s="11" t="s">
        <v>116</v>
      </c>
      <c r="B105" s="62" t="s">
        <v>300</v>
      </c>
      <c r="C105" s="158"/>
      <c r="D105" s="153">
        <f t="shared" si="2"/>
        <v>0</v>
      </c>
      <c r="E105" s="158"/>
    </row>
    <row r="106" spans="1:5" ht="12" customHeight="1" thickBot="1">
      <c r="A106" s="12" t="s">
        <v>290</v>
      </c>
      <c r="B106" s="62" t="s">
        <v>301</v>
      </c>
      <c r="C106" s="158"/>
      <c r="D106" s="153">
        <f t="shared" si="2"/>
        <v>0</v>
      </c>
      <c r="E106" s="158"/>
    </row>
    <row r="107" spans="1:5" ht="12" customHeight="1" thickBot="1">
      <c r="A107" s="16" t="s">
        <v>291</v>
      </c>
      <c r="B107" s="63" t="s">
        <v>302</v>
      </c>
      <c r="C107" s="162">
        <v>1983</v>
      </c>
      <c r="D107" s="153">
        <f t="shared" si="2"/>
        <v>1150</v>
      </c>
      <c r="E107" s="162">
        <v>3133</v>
      </c>
    </row>
    <row r="108" spans="1:5" ht="12" customHeight="1" thickBot="1">
      <c r="A108" s="18" t="s">
        <v>9</v>
      </c>
      <c r="B108" s="23" t="s">
        <v>303</v>
      </c>
      <c r="C108" s="154">
        <f>+C109+C111+C113</f>
        <v>9775</v>
      </c>
      <c r="D108" s="153">
        <f t="shared" si="2"/>
        <v>338</v>
      </c>
      <c r="E108" s="154">
        <f>+E109+E111+E113</f>
        <v>10113</v>
      </c>
    </row>
    <row r="109" spans="1:5" ht="12" customHeight="1" thickBot="1">
      <c r="A109" s="13" t="s">
        <v>73</v>
      </c>
      <c r="B109" s="6" t="s">
        <v>152</v>
      </c>
      <c r="C109" s="157">
        <v>3275</v>
      </c>
      <c r="D109" s="153">
        <f t="shared" si="2"/>
        <v>338</v>
      </c>
      <c r="E109" s="157">
        <v>3613</v>
      </c>
    </row>
    <row r="110" spans="1:5" ht="12" customHeight="1" thickBot="1">
      <c r="A110" s="13" t="s">
        <v>74</v>
      </c>
      <c r="B110" s="10" t="s">
        <v>307</v>
      </c>
      <c r="C110" s="157"/>
      <c r="D110" s="153">
        <f t="shared" si="2"/>
        <v>0</v>
      </c>
      <c r="E110" s="157"/>
    </row>
    <row r="111" spans="1:5" ht="12" customHeight="1" thickBot="1">
      <c r="A111" s="13" t="s">
        <v>75</v>
      </c>
      <c r="B111" s="10" t="s">
        <v>117</v>
      </c>
      <c r="C111" s="156"/>
      <c r="D111" s="153">
        <f t="shared" si="2"/>
        <v>0</v>
      </c>
      <c r="E111" s="156"/>
    </row>
    <row r="112" spans="1:5" ht="12" customHeight="1" thickBot="1">
      <c r="A112" s="13" t="s">
        <v>76</v>
      </c>
      <c r="B112" s="10" t="s">
        <v>308</v>
      </c>
      <c r="C112" s="147"/>
      <c r="D112" s="153">
        <f t="shared" si="2"/>
        <v>0</v>
      </c>
      <c r="E112" s="147"/>
    </row>
    <row r="113" spans="1:5" ht="12" customHeight="1" thickBot="1">
      <c r="A113" s="13" t="s">
        <v>77</v>
      </c>
      <c r="B113" s="151" t="s">
        <v>155</v>
      </c>
      <c r="C113" s="147">
        <f>SUM(C118:C121)</f>
        <v>6500</v>
      </c>
      <c r="D113" s="153">
        <f t="shared" si="2"/>
        <v>0</v>
      </c>
      <c r="E113" s="147">
        <v>6500</v>
      </c>
    </row>
    <row r="114" spans="1:5" ht="12" customHeight="1" thickBot="1">
      <c r="A114" s="13" t="s">
        <v>83</v>
      </c>
      <c r="B114" s="150" t="s">
        <v>413</v>
      </c>
      <c r="C114" s="147"/>
      <c r="D114" s="153">
        <f t="shared" si="2"/>
        <v>0</v>
      </c>
      <c r="E114" s="147"/>
    </row>
    <row r="115" spans="1:5" ht="12" customHeight="1" thickBot="1">
      <c r="A115" s="13" t="s">
        <v>85</v>
      </c>
      <c r="B115" s="255" t="s">
        <v>313</v>
      </c>
      <c r="C115" s="147"/>
      <c r="D115" s="153">
        <f t="shared" si="2"/>
        <v>0</v>
      </c>
      <c r="E115" s="147"/>
    </row>
    <row r="116" spans="1:5" ht="16.5" thickBot="1">
      <c r="A116" s="13" t="s">
        <v>118</v>
      </c>
      <c r="B116" s="61" t="s">
        <v>296</v>
      </c>
      <c r="C116" s="147"/>
      <c r="D116" s="153">
        <f t="shared" si="2"/>
        <v>0</v>
      </c>
      <c r="E116" s="147"/>
    </row>
    <row r="117" spans="1:5" ht="12" customHeight="1" thickBot="1">
      <c r="A117" s="13" t="s">
        <v>119</v>
      </c>
      <c r="B117" s="61" t="s">
        <v>312</v>
      </c>
      <c r="C117" s="147"/>
      <c r="D117" s="153">
        <f t="shared" si="2"/>
        <v>0</v>
      </c>
      <c r="E117" s="147"/>
    </row>
    <row r="118" spans="1:5" ht="12" customHeight="1" thickBot="1">
      <c r="A118" s="13" t="s">
        <v>120</v>
      </c>
      <c r="B118" s="61" t="s">
        <v>311</v>
      </c>
      <c r="C118" s="147"/>
      <c r="D118" s="153">
        <f t="shared" si="2"/>
        <v>0</v>
      </c>
      <c r="E118" s="147"/>
    </row>
    <row r="119" spans="1:5" ht="12" customHeight="1" thickBot="1">
      <c r="A119" s="13" t="s">
        <v>304</v>
      </c>
      <c r="B119" s="61" t="s">
        <v>299</v>
      </c>
      <c r="C119" s="147"/>
      <c r="D119" s="153">
        <f t="shared" si="2"/>
        <v>0</v>
      </c>
      <c r="E119" s="147"/>
    </row>
    <row r="120" spans="1:5" ht="12" customHeight="1" thickBot="1">
      <c r="A120" s="13" t="s">
        <v>305</v>
      </c>
      <c r="B120" s="61" t="s">
        <v>310</v>
      </c>
      <c r="C120" s="147">
        <v>500</v>
      </c>
      <c r="D120" s="153">
        <f t="shared" si="2"/>
        <v>0</v>
      </c>
      <c r="E120" s="147">
        <v>500</v>
      </c>
    </row>
    <row r="121" spans="1:5" ht="16.5" thickBot="1">
      <c r="A121" s="11" t="s">
        <v>306</v>
      </c>
      <c r="B121" s="61" t="s">
        <v>309</v>
      </c>
      <c r="C121" s="148">
        <v>6000</v>
      </c>
      <c r="D121" s="153">
        <f t="shared" si="2"/>
        <v>0</v>
      </c>
      <c r="E121" s="148">
        <v>6000</v>
      </c>
    </row>
    <row r="122" spans="1:5" ht="12" customHeight="1" thickBot="1">
      <c r="A122" s="18" t="s">
        <v>10</v>
      </c>
      <c r="B122" s="48" t="s">
        <v>314</v>
      </c>
      <c r="C122" s="154">
        <f>+C123+C124</f>
        <v>2756</v>
      </c>
      <c r="D122" s="153">
        <f t="shared" si="2"/>
        <v>0</v>
      </c>
      <c r="E122" s="154">
        <f>+E123+E124</f>
        <v>2756</v>
      </c>
    </row>
    <row r="123" spans="1:5" ht="12" customHeight="1" thickBot="1">
      <c r="A123" s="13" t="s">
        <v>56</v>
      </c>
      <c r="B123" s="7" t="s">
        <v>49</v>
      </c>
      <c r="C123" s="157">
        <v>2756</v>
      </c>
      <c r="D123" s="153">
        <f t="shared" si="2"/>
        <v>0</v>
      </c>
      <c r="E123" s="157">
        <v>2756</v>
      </c>
    </row>
    <row r="124" spans="1:5" ht="12" customHeight="1" thickBot="1">
      <c r="A124" s="14" t="s">
        <v>57</v>
      </c>
      <c r="B124" s="10" t="s">
        <v>50</v>
      </c>
      <c r="C124" s="158"/>
      <c r="D124" s="153">
        <f t="shared" si="2"/>
        <v>0</v>
      </c>
      <c r="E124" s="158"/>
    </row>
    <row r="125" spans="1:5" ht="12" customHeight="1" thickBot="1">
      <c r="A125" s="18" t="s">
        <v>11</v>
      </c>
      <c r="B125" s="48" t="s">
        <v>315</v>
      </c>
      <c r="C125" s="154">
        <f>+C92+C108+C122</f>
        <v>143734</v>
      </c>
      <c r="D125" s="153">
        <f t="shared" si="2"/>
        <v>10991</v>
      </c>
      <c r="E125" s="154">
        <f>+E92+E108+E122</f>
        <v>154725</v>
      </c>
    </row>
    <row r="126" spans="1:5" ht="12" customHeight="1" thickBot="1">
      <c r="A126" s="18" t="s">
        <v>12</v>
      </c>
      <c r="B126" s="48" t="s">
        <v>316</v>
      </c>
      <c r="C126" s="154">
        <f>+C127+C128+C129</f>
        <v>0</v>
      </c>
      <c r="D126" s="153">
        <f t="shared" si="2"/>
        <v>0</v>
      </c>
      <c r="E126" s="154">
        <f>+E127+E128+E129</f>
        <v>0</v>
      </c>
    </row>
    <row r="127" spans="1:5" ht="12" customHeight="1" thickBot="1">
      <c r="A127" s="13" t="s">
        <v>60</v>
      </c>
      <c r="B127" s="7" t="s">
        <v>317</v>
      </c>
      <c r="C127" s="147"/>
      <c r="D127" s="153">
        <f t="shared" si="2"/>
        <v>0</v>
      </c>
      <c r="E127" s="147"/>
    </row>
    <row r="128" spans="1:5" ht="12" customHeight="1" thickBot="1">
      <c r="A128" s="13" t="s">
        <v>61</v>
      </c>
      <c r="B128" s="7" t="s">
        <v>318</v>
      </c>
      <c r="C128" s="147"/>
      <c r="D128" s="153">
        <f t="shared" si="2"/>
        <v>0</v>
      </c>
      <c r="E128" s="147"/>
    </row>
    <row r="129" spans="1:5" ht="12" customHeight="1" thickBot="1">
      <c r="A129" s="11" t="s">
        <v>62</v>
      </c>
      <c r="B129" s="5" t="s">
        <v>319</v>
      </c>
      <c r="C129" s="147"/>
      <c r="D129" s="153">
        <f t="shared" si="2"/>
        <v>0</v>
      </c>
      <c r="E129" s="147"/>
    </row>
    <row r="130" spans="1:5" ht="12" customHeight="1" thickBot="1">
      <c r="A130" s="18" t="s">
        <v>13</v>
      </c>
      <c r="B130" s="48" t="s">
        <v>377</v>
      </c>
      <c r="C130" s="154">
        <f>+C131+C132+C133+C134</f>
        <v>0</v>
      </c>
      <c r="D130" s="153">
        <f t="shared" si="2"/>
        <v>0</v>
      </c>
      <c r="E130" s="154">
        <f>+E131+E132+E133+E134</f>
        <v>0</v>
      </c>
    </row>
    <row r="131" spans="1:5" ht="12" customHeight="1" thickBot="1">
      <c r="A131" s="13" t="s">
        <v>63</v>
      </c>
      <c r="B131" s="7" t="s">
        <v>320</v>
      </c>
      <c r="C131" s="147"/>
      <c r="D131" s="153">
        <f t="shared" si="2"/>
        <v>0</v>
      </c>
      <c r="E131" s="147"/>
    </row>
    <row r="132" spans="1:5" ht="12" customHeight="1" thickBot="1">
      <c r="A132" s="13" t="s">
        <v>64</v>
      </c>
      <c r="B132" s="7" t="s">
        <v>321</v>
      </c>
      <c r="C132" s="147"/>
      <c r="D132" s="153">
        <f t="shared" si="2"/>
        <v>0</v>
      </c>
      <c r="E132" s="147"/>
    </row>
    <row r="133" spans="1:5" ht="12" customHeight="1" thickBot="1">
      <c r="A133" s="13" t="s">
        <v>223</v>
      </c>
      <c r="B133" s="7" t="s">
        <v>322</v>
      </c>
      <c r="C133" s="147"/>
      <c r="D133" s="153">
        <f t="shared" si="2"/>
        <v>0</v>
      </c>
      <c r="E133" s="147"/>
    </row>
    <row r="134" spans="1:5" ht="12" customHeight="1" thickBot="1">
      <c r="A134" s="11" t="s">
        <v>224</v>
      </c>
      <c r="B134" s="5" t="s">
        <v>323</v>
      </c>
      <c r="C134" s="147"/>
      <c r="D134" s="153">
        <f t="shared" si="2"/>
        <v>0</v>
      </c>
      <c r="E134" s="147"/>
    </row>
    <row r="135" spans="1:5" ht="12" customHeight="1" thickBot="1">
      <c r="A135" s="18" t="s">
        <v>14</v>
      </c>
      <c r="B135" s="48" t="s">
        <v>324</v>
      </c>
      <c r="C135" s="160">
        <f>+C136+C137+C138+C139</f>
        <v>0</v>
      </c>
      <c r="D135" s="153">
        <f t="shared" si="2"/>
        <v>0</v>
      </c>
      <c r="E135" s="160">
        <f>+E136+E137+E138+E139</f>
        <v>0</v>
      </c>
    </row>
    <row r="136" spans="1:5" ht="12" customHeight="1" thickBot="1">
      <c r="A136" s="13" t="s">
        <v>65</v>
      </c>
      <c r="B136" s="7" t="s">
        <v>325</v>
      </c>
      <c r="C136" s="147"/>
      <c r="D136" s="153">
        <f t="shared" si="2"/>
        <v>0</v>
      </c>
      <c r="E136" s="147"/>
    </row>
    <row r="137" spans="1:5" ht="12" customHeight="1" thickBot="1">
      <c r="A137" s="13" t="s">
        <v>66</v>
      </c>
      <c r="B137" s="7" t="s">
        <v>335</v>
      </c>
      <c r="C137" s="147"/>
      <c r="D137" s="153">
        <f t="shared" si="2"/>
        <v>0</v>
      </c>
      <c r="E137" s="147"/>
    </row>
    <row r="138" spans="1:5" ht="12" customHeight="1" thickBot="1">
      <c r="A138" s="13" t="s">
        <v>236</v>
      </c>
      <c r="B138" s="7" t="s">
        <v>326</v>
      </c>
      <c r="C138" s="147"/>
      <c r="D138" s="153">
        <f t="shared" si="2"/>
        <v>0</v>
      </c>
      <c r="E138" s="147"/>
    </row>
    <row r="139" spans="1:5" ht="12" customHeight="1" thickBot="1">
      <c r="A139" s="11" t="s">
        <v>237</v>
      </c>
      <c r="B139" s="5" t="s">
        <v>327</v>
      </c>
      <c r="C139" s="147"/>
      <c r="D139" s="153">
        <f t="shared" si="2"/>
        <v>0</v>
      </c>
      <c r="E139" s="147"/>
    </row>
    <row r="140" spans="1:5" ht="12" customHeight="1" thickBot="1">
      <c r="A140" s="18" t="s">
        <v>15</v>
      </c>
      <c r="B140" s="48" t="s">
        <v>328</v>
      </c>
      <c r="C140" s="163">
        <f>+C141+C142+C143+C144</f>
        <v>0</v>
      </c>
      <c r="D140" s="153">
        <f t="shared" si="2"/>
        <v>0</v>
      </c>
      <c r="E140" s="163">
        <f>+E141+E142+E143+E144</f>
        <v>0</v>
      </c>
    </row>
    <row r="141" spans="1:5" ht="12" customHeight="1" thickBot="1">
      <c r="A141" s="13" t="s">
        <v>111</v>
      </c>
      <c r="B141" s="7" t="s">
        <v>329</v>
      </c>
      <c r="C141" s="147"/>
      <c r="D141" s="153">
        <f t="shared" si="2"/>
        <v>0</v>
      </c>
      <c r="E141" s="147"/>
    </row>
    <row r="142" spans="1:5" ht="12" customHeight="1" thickBot="1">
      <c r="A142" s="13" t="s">
        <v>112</v>
      </c>
      <c r="B142" s="7" t="s">
        <v>330</v>
      </c>
      <c r="C142" s="147"/>
      <c r="D142" s="153">
        <f t="shared" si="2"/>
        <v>0</v>
      </c>
      <c r="E142" s="147"/>
    </row>
    <row r="143" spans="1:5" ht="12" customHeight="1" thickBot="1">
      <c r="A143" s="13" t="s">
        <v>154</v>
      </c>
      <c r="B143" s="7" t="s">
        <v>331</v>
      </c>
      <c r="C143" s="147"/>
      <c r="D143" s="153">
        <f t="shared" si="2"/>
        <v>0</v>
      </c>
      <c r="E143" s="147"/>
    </row>
    <row r="144" spans="1:5" ht="12" customHeight="1" thickBot="1">
      <c r="A144" s="13" t="s">
        <v>239</v>
      </c>
      <c r="B144" s="7" t="s">
        <v>332</v>
      </c>
      <c r="C144" s="147"/>
      <c r="D144" s="153">
        <f t="shared" si="2"/>
        <v>0</v>
      </c>
      <c r="E144" s="147"/>
    </row>
    <row r="145" spans="1:10" ht="15" customHeight="1" thickBot="1">
      <c r="A145" s="18" t="s">
        <v>16</v>
      </c>
      <c r="B145" s="48" t="s">
        <v>333</v>
      </c>
      <c r="C145" s="271">
        <f>+C126+C130+C135+C140</f>
        <v>0</v>
      </c>
      <c r="D145" s="153">
        <f t="shared" si="2"/>
        <v>0</v>
      </c>
      <c r="E145" s="271">
        <f>+E126+E130+E135+E140</f>
        <v>0</v>
      </c>
      <c r="G145" s="272"/>
      <c r="H145" s="273"/>
      <c r="I145" s="273"/>
      <c r="J145" s="273"/>
    </row>
    <row r="146" spans="1:10" s="258" customFormat="1" ht="12.95" customHeight="1" thickBot="1">
      <c r="A146" s="152" t="s">
        <v>17</v>
      </c>
      <c r="B146" s="233" t="s">
        <v>334</v>
      </c>
      <c r="C146" s="271">
        <f>+C125+C145</f>
        <v>143734</v>
      </c>
      <c r="D146" s="271">
        <f>E146-C146</f>
        <v>10991</v>
      </c>
      <c r="E146" s="271">
        <f>+E125+E145</f>
        <v>154725</v>
      </c>
    </row>
    <row r="147" spans="1:10" ht="7.5" customHeight="1"/>
    <row r="148" spans="1:10">
      <c r="A148" s="355" t="s">
        <v>336</v>
      </c>
      <c r="B148" s="355"/>
      <c r="C148" s="355"/>
      <c r="D148" s="324"/>
    </row>
    <row r="149" spans="1:10" ht="15" customHeight="1" thickBot="1">
      <c r="A149" s="352" t="s">
        <v>93</v>
      </c>
      <c r="B149" s="352"/>
      <c r="C149" s="164" t="s">
        <v>153</v>
      </c>
      <c r="D149" s="325"/>
    </row>
    <row r="150" spans="1:10" ht="13.5" customHeight="1" thickBot="1">
      <c r="A150" s="18">
        <v>1</v>
      </c>
      <c r="B150" s="23" t="s">
        <v>337</v>
      </c>
      <c r="C150" s="154">
        <f>+C62-C125</f>
        <v>0</v>
      </c>
      <c r="D150" s="327"/>
      <c r="E150" s="274"/>
    </row>
    <row r="151" spans="1:10" ht="27.75" customHeight="1" thickBot="1">
      <c r="A151" s="18" t="s">
        <v>9</v>
      </c>
      <c r="B151" s="23" t="s">
        <v>338</v>
      </c>
      <c r="C151" s="154">
        <f>+C85-C145</f>
        <v>0</v>
      </c>
      <c r="D151" s="327"/>
    </row>
  </sheetData>
  <mergeCells count="6">
    <mergeCell ref="A149:B149"/>
    <mergeCell ref="A88:C88"/>
    <mergeCell ref="A3:C3"/>
    <mergeCell ref="A4:B4"/>
    <mergeCell ref="A89:B89"/>
    <mergeCell ref="A148:C148"/>
  </mergeCells>
  <phoneticPr fontId="0" type="noConversion"/>
  <printOptions horizontalCentered="1"/>
  <pageMargins left="0.19685039370078741" right="0.19685039370078741" top="0.74803149606299213" bottom="0.74803149606299213" header="0.31496062992125984" footer="0.31496062992125984"/>
  <pageSetup paperSize="8" fitToHeight="2" orientation="portrait" r:id="rId1"/>
  <headerFooter alignWithMargins="0">
    <oddHeader>&amp;C&amp;"Times New Roman CE,Félkövér"&amp;12
Kajárpéc Községi Önkormányzat Önkormányzat
2014. ÉVI KÖLTSÉGVETÉSÉNEK ÖSSZEVONT MÉRLEGE&amp;10
&amp;R&amp;"Times New Roman CE,Félkövér dőlt"&amp;11 1.1. melléklet a 9/2014. (XIII.14.) önkormányzati rendelethez</oddHeader>
  </headerFooter>
  <rowBreaks count="1" manualBreakCount="1">
    <brk id="8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86" zoomScaleNormal="120" zoomScaleSheetLayoutView="100" workbookViewId="0">
      <selection activeCell="E144" sqref="E144"/>
    </sheetView>
  </sheetViews>
  <sheetFormatPr defaultRowHeight="15.75"/>
  <cols>
    <col min="1" max="1" width="9.5" style="234" customWidth="1"/>
    <col min="2" max="2" width="66.83203125" style="234" customWidth="1"/>
    <col min="3" max="3" width="19.33203125" style="235" customWidth="1"/>
    <col min="4" max="4" width="15.83203125" style="235" customWidth="1"/>
    <col min="5" max="5" width="20.33203125" style="235" customWidth="1"/>
    <col min="6" max="16384" width="9.33203125" style="256"/>
  </cols>
  <sheetData>
    <row r="1" spans="1:5" ht="15.95" customHeight="1">
      <c r="A1" s="353" t="s">
        <v>5</v>
      </c>
      <c r="B1" s="353"/>
      <c r="C1" s="353"/>
      <c r="D1" s="256"/>
      <c r="E1" s="256"/>
    </row>
    <row r="2" spans="1:5" ht="15.95" customHeight="1" thickBot="1">
      <c r="A2" s="352" t="s">
        <v>91</v>
      </c>
      <c r="B2" s="352"/>
      <c r="C2" s="164"/>
      <c r="D2" s="164"/>
      <c r="E2" s="164" t="s">
        <v>153</v>
      </c>
    </row>
    <row r="3" spans="1:5" ht="38.1" customHeight="1" thickBot="1">
      <c r="A3" s="21" t="s">
        <v>55</v>
      </c>
      <c r="B3" s="22" t="s">
        <v>7</v>
      </c>
      <c r="C3" s="28" t="s">
        <v>178</v>
      </c>
      <c r="D3" s="28" t="s">
        <v>423</v>
      </c>
      <c r="E3" s="28" t="s">
        <v>422</v>
      </c>
    </row>
    <row r="4" spans="1:5" s="257" customFormat="1" ht="12" customHeight="1" thickBot="1">
      <c r="A4" s="251">
        <v>1</v>
      </c>
      <c r="B4" s="252">
        <v>2</v>
      </c>
      <c r="C4" s="253">
        <v>3</v>
      </c>
      <c r="D4" s="253">
        <v>4</v>
      </c>
      <c r="E4" s="253">
        <v>4</v>
      </c>
    </row>
    <row r="5" spans="1:5" s="258" customFormat="1" ht="12" customHeight="1" thickBot="1">
      <c r="A5" s="18" t="s">
        <v>8</v>
      </c>
      <c r="B5" s="19" t="s">
        <v>179</v>
      </c>
      <c r="C5" s="154">
        <f>SUM(C6:C10)</f>
        <v>87587</v>
      </c>
      <c r="D5" s="154">
        <f>E5-C5</f>
        <v>472</v>
      </c>
      <c r="E5" s="154">
        <f>SUM(E6:E11)</f>
        <v>88059</v>
      </c>
    </row>
    <row r="6" spans="1:5" s="258" customFormat="1" ht="12" customHeight="1" thickBot="1">
      <c r="A6" s="13" t="s">
        <v>67</v>
      </c>
      <c r="B6" s="259" t="s">
        <v>180</v>
      </c>
      <c r="C6" s="157">
        <v>74681</v>
      </c>
      <c r="D6" s="154">
        <f t="shared" ref="D6:D69" si="0">E6-C6</f>
        <v>0</v>
      </c>
      <c r="E6" s="157">
        <v>74681</v>
      </c>
    </row>
    <row r="7" spans="1:5" s="258" customFormat="1" ht="12" customHeight="1" thickBot="1">
      <c r="A7" s="12" t="s">
        <v>68</v>
      </c>
      <c r="B7" s="260" t="s">
        <v>181</v>
      </c>
      <c r="C7" s="156"/>
      <c r="D7" s="154">
        <f t="shared" si="0"/>
        <v>0</v>
      </c>
      <c r="E7" s="156"/>
    </row>
    <row r="8" spans="1:5" s="258" customFormat="1" ht="12" customHeight="1" thickBot="1">
      <c r="A8" s="12" t="s">
        <v>69</v>
      </c>
      <c r="B8" s="260" t="s">
        <v>182</v>
      </c>
      <c r="C8" s="156">
        <v>11373</v>
      </c>
      <c r="D8" s="154">
        <f t="shared" si="0"/>
        <v>0</v>
      </c>
      <c r="E8" s="156">
        <v>11373</v>
      </c>
    </row>
    <row r="9" spans="1:5" s="258" customFormat="1" ht="12" customHeight="1" thickBot="1">
      <c r="A9" s="12" t="s">
        <v>70</v>
      </c>
      <c r="B9" s="260" t="s">
        <v>183</v>
      </c>
      <c r="C9" s="156">
        <v>1479</v>
      </c>
      <c r="D9" s="154">
        <f t="shared" si="0"/>
        <v>0</v>
      </c>
      <c r="E9" s="156">
        <v>1479</v>
      </c>
    </row>
    <row r="10" spans="1:5" s="258" customFormat="1" ht="12" customHeight="1" thickBot="1">
      <c r="A10" s="12" t="s">
        <v>87</v>
      </c>
      <c r="B10" s="260" t="s">
        <v>184</v>
      </c>
      <c r="C10" s="156">
        <v>54</v>
      </c>
      <c r="D10" s="350">
        <f t="shared" si="0"/>
        <v>72</v>
      </c>
      <c r="E10" s="156">
        <v>126</v>
      </c>
    </row>
    <row r="11" spans="1:5" s="258" customFormat="1" ht="12" customHeight="1" thickBot="1">
      <c r="A11" s="14" t="s">
        <v>71</v>
      </c>
      <c r="B11" s="261" t="s">
        <v>185</v>
      </c>
      <c r="C11" s="156"/>
      <c r="D11" s="350">
        <f t="shared" si="0"/>
        <v>400</v>
      </c>
      <c r="E11" s="156">
        <v>400</v>
      </c>
    </row>
    <row r="12" spans="1:5" s="258" customFormat="1" ht="12" customHeight="1" thickBot="1">
      <c r="A12" s="18" t="s">
        <v>9</v>
      </c>
      <c r="B12" s="149" t="s">
        <v>186</v>
      </c>
      <c r="C12" s="154">
        <f>+C13+C14+C15+C16+C17</f>
        <v>9886</v>
      </c>
      <c r="D12" s="154">
        <f t="shared" si="0"/>
        <v>50</v>
      </c>
      <c r="E12" s="154">
        <v>9936</v>
      </c>
    </row>
    <row r="13" spans="1:5" s="258" customFormat="1" ht="12" customHeight="1" thickBot="1">
      <c r="A13" s="13" t="s">
        <v>73</v>
      </c>
      <c r="B13" s="259" t="s">
        <v>187</v>
      </c>
      <c r="C13" s="157"/>
      <c r="D13" s="154">
        <f t="shared" si="0"/>
        <v>0</v>
      </c>
      <c r="E13" s="157"/>
    </row>
    <row r="14" spans="1:5" s="258" customFormat="1" ht="12" customHeight="1" thickBot="1">
      <c r="A14" s="12" t="s">
        <v>74</v>
      </c>
      <c r="B14" s="260" t="s">
        <v>188</v>
      </c>
      <c r="C14" s="156"/>
      <c r="D14" s="154">
        <f t="shared" si="0"/>
        <v>0</v>
      </c>
      <c r="E14" s="156"/>
    </row>
    <row r="15" spans="1:5" s="258" customFormat="1" ht="12" customHeight="1" thickBot="1">
      <c r="A15" s="12" t="s">
        <v>75</v>
      </c>
      <c r="B15" s="260" t="s">
        <v>407</v>
      </c>
      <c r="C15" s="156"/>
      <c r="D15" s="154">
        <f t="shared" si="0"/>
        <v>0</v>
      </c>
      <c r="E15" s="156"/>
    </row>
    <row r="16" spans="1:5" s="258" customFormat="1" ht="12" customHeight="1" thickBot="1">
      <c r="A16" s="12" t="s">
        <v>76</v>
      </c>
      <c r="B16" s="260" t="s">
        <v>408</v>
      </c>
      <c r="C16" s="156"/>
      <c r="D16" s="154">
        <f t="shared" si="0"/>
        <v>0</v>
      </c>
      <c r="E16" s="156"/>
    </row>
    <row r="17" spans="1:5" s="258" customFormat="1" ht="12" customHeight="1" thickBot="1">
      <c r="A17" s="12" t="s">
        <v>77</v>
      </c>
      <c r="B17" s="260" t="s">
        <v>189</v>
      </c>
      <c r="C17" s="156">
        <v>9886</v>
      </c>
      <c r="D17" s="154">
        <f t="shared" si="0"/>
        <v>50</v>
      </c>
      <c r="E17" s="156">
        <v>9936</v>
      </c>
    </row>
    <row r="18" spans="1:5" s="258" customFormat="1" ht="12" customHeight="1" thickBot="1">
      <c r="A18" s="14" t="s">
        <v>83</v>
      </c>
      <c r="B18" s="261" t="s">
        <v>190</v>
      </c>
      <c r="C18" s="158"/>
      <c r="D18" s="154">
        <f t="shared" si="0"/>
        <v>0</v>
      </c>
      <c r="E18" s="158"/>
    </row>
    <row r="19" spans="1:5" s="258" customFormat="1" ht="12" customHeight="1" thickBot="1">
      <c r="A19" s="18" t="s">
        <v>10</v>
      </c>
      <c r="B19" s="19" t="s">
        <v>191</v>
      </c>
      <c r="C19" s="154">
        <f>+C20+C21+C22+C23+C24</f>
        <v>0</v>
      </c>
      <c r="D19" s="154">
        <f t="shared" si="0"/>
        <v>0</v>
      </c>
      <c r="E19" s="154">
        <f>+E20+E21+E22+E23+E24</f>
        <v>0</v>
      </c>
    </row>
    <row r="20" spans="1:5" s="258" customFormat="1" ht="12" customHeight="1" thickBot="1">
      <c r="A20" s="13" t="s">
        <v>56</v>
      </c>
      <c r="B20" s="259" t="s">
        <v>192</v>
      </c>
      <c r="C20" s="157"/>
      <c r="D20" s="154">
        <f t="shared" si="0"/>
        <v>0</v>
      </c>
      <c r="E20" s="157"/>
    </row>
    <row r="21" spans="1:5" s="258" customFormat="1" ht="12" customHeight="1" thickBot="1">
      <c r="A21" s="12" t="s">
        <v>57</v>
      </c>
      <c r="B21" s="260" t="s">
        <v>193</v>
      </c>
      <c r="C21" s="156"/>
      <c r="D21" s="154">
        <f t="shared" si="0"/>
        <v>0</v>
      </c>
      <c r="E21" s="156"/>
    </row>
    <row r="22" spans="1:5" s="258" customFormat="1" ht="12" customHeight="1" thickBot="1">
      <c r="A22" s="12" t="s">
        <v>58</v>
      </c>
      <c r="B22" s="260" t="s">
        <v>409</v>
      </c>
      <c r="C22" s="156"/>
      <c r="D22" s="154">
        <f t="shared" si="0"/>
        <v>0</v>
      </c>
      <c r="E22" s="156"/>
    </row>
    <row r="23" spans="1:5" s="258" customFormat="1" ht="12" customHeight="1" thickBot="1">
      <c r="A23" s="12" t="s">
        <v>59</v>
      </c>
      <c r="B23" s="260" t="s">
        <v>410</v>
      </c>
      <c r="C23" s="156"/>
      <c r="D23" s="154">
        <f t="shared" si="0"/>
        <v>0</v>
      </c>
      <c r="E23" s="156"/>
    </row>
    <row r="24" spans="1:5" s="258" customFormat="1" ht="12" customHeight="1" thickBot="1">
      <c r="A24" s="12" t="s">
        <v>101</v>
      </c>
      <c r="B24" s="260" t="s">
        <v>194</v>
      </c>
      <c r="C24" s="156"/>
      <c r="D24" s="154">
        <f t="shared" si="0"/>
        <v>0</v>
      </c>
      <c r="E24" s="156"/>
    </row>
    <row r="25" spans="1:5" s="258" customFormat="1" ht="12" customHeight="1" thickBot="1">
      <c r="A25" s="14" t="s">
        <v>102</v>
      </c>
      <c r="B25" s="261" t="s">
        <v>195</v>
      </c>
      <c r="C25" s="158"/>
      <c r="D25" s="154">
        <f t="shared" si="0"/>
        <v>0</v>
      </c>
      <c r="E25" s="158"/>
    </row>
    <row r="26" spans="1:5" s="258" customFormat="1" ht="12" customHeight="1" thickBot="1">
      <c r="A26" s="18" t="s">
        <v>103</v>
      </c>
      <c r="B26" s="19" t="s">
        <v>196</v>
      </c>
      <c r="C26" s="160">
        <f>SUM(C27,C30,C31,C32)</f>
        <v>19180</v>
      </c>
      <c r="D26" s="154">
        <f t="shared" si="0"/>
        <v>0</v>
      </c>
      <c r="E26" s="160">
        <f>SUM(E27,E30,E31,E32)</f>
        <v>19180</v>
      </c>
    </row>
    <row r="27" spans="1:5" s="258" customFormat="1" ht="12" customHeight="1" thickBot="1">
      <c r="A27" s="13" t="s">
        <v>197</v>
      </c>
      <c r="B27" s="259" t="s">
        <v>203</v>
      </c>
      <c r="C27" s="254">
        <v>11500</v>
      </c>
      <c r="D27" s="154">
        <f t="shared" si="0"/>
        <v>0</v>
      </c>
      <c r="E27" s="254">
        <v>11500</v>
      </c>
    </row>
    <row r="28" spans="1:5" s="258" customFormat="1" ht="12" customHeight="1" thickBot="1">
      <c r="A28" s="12" t="s">
        <v>198</v>
      </c>
      <c r="B28" s="260" t="s">
        <v>204</v>
      </c>
      <c r="C28" s="156"/>
      <c r="D28" s="154">
        <f t="shared" si="0"/>
        <v>0</v>
      </c>
      <c r="E28" s="156"/>
    </row>
    <row r="29" spans="1:5" s="258" customFormat="1" ht="12" customHeight="1" thickBot="1">
      <c r="A29" s="12" t="s">
        <v>199</v>
      </c>
      <c r="B29" s="260" t="s">
        <v>205</v>
      </c>
      <c r="C29" s="156">
        <v>11500</v>
      </c>
      <c r="D29" s="154">
        <f t="shared" si="0"/>
        <v>0</v>
      </c>
      <c r="E29" s="156">
        <v>11500</v>
      </c>
    </row>
    <row r="30" spans="1:5" s="258" customFormat="1" ht="12" customHeight="1" thickBot="1">
      <c r="A30" s="12" t="s">
        <v>200</v>
      </c>
      <c r="B30" s="260" t="s">
        <v>206</v>
      </c>
      <c r="C30" s="156">
        <v>6400</v>
      </c>
      <c r="D30" s="154">
        <f t="shared" si="0"/>
        <v>0</v>
      </c>
      <c r="E30" s="156">
        <v>6400</v>
      </c>
    </row>
    <row r="31" spans="1:5" s="258" customFormat="1" ht="12" customHeight="1" thickBot="1">
      <c r="A31" s="12" t="s">
        <v>201</v>
      </c>
      <c r="B31" s="260" t="s">
        <v>207</v>
      </c>
      <c r="C31" s="156">
        <v>650</v>
      </c>
      <c r="D31" s="154">
        <f t="shared" si="0"/>
        <v>0</v>
      </c>
      <c r="E31" s="156">
        <v>650</v>
      </c>
    </row>
    <row r="32" spans="1:5" s="258" customFormat="1" ht="12" customHeight="1" thickBot="1">
      <c r="A32" s="14" t="s">
        <v>202</v>
      </c>
      <c r="B32" s="261" t="s">
        <v>208</v>
      </c>
      <c r="C32" s="158">
        <v>630</v>
      </c>
      <c r="D32" s="154">
        <f t="shared" si="0"/>
        <v>0</v>
      </c>
      <c r="E32" s="158">
        <v>630</v>
      </c>
    </row>
    <row r="33" spans="1:5" s="258" customFormat="1" ht="12" customHeight="1" thickBot="1">
      <c r="A33" s="18" t="s">
        <v>12</v>
      </c>
      <c r="B33" s="19" t="s">
        <v>209</v>
      </c>
      <c r="C33" s="154">
        <f>SUM(C34:C40)</f>
        <v>11100</v>
      </c>
      <c r="D33" s="154">
        <f t="shared" si="0"/>
        <v>210</v>
      </c>
      <c r="E33" s="154">
        <f>SUM(E34:E43)</f>
        <v>11310</v>
      </c>
    </row>
    <row r="34" spans="1:5" s="258" customFormat="1" ht="12" customHeight="1" thickBot="1">
      <c r="A34" s="13" t="s">
        <v>60</v>
      </c>
      <c r="B34" s="259" t="s">
        <v>212</v>
      </c>
      <c r="C34" s="157"/>
      <c r="D34" s="154">
        <f t="shared" si="0"/>
        <v>0</v>
      </c>
      <c r="E34" s="157"/>
    </row>
    <row r="35" spans="1:5" s="258" customFormat="1" ht="12" customHeight="1" thickBot="1">
      <c r="A35" s="12" t="s">
        <v>61</v>
      </c>
      <c r="B35" s="260" t="s">
        <v>213</v>
      </c>
      <c r="C35" s="156">
        <v>50</v>
      </c>
      <c r="D35" s="350">
        <f t="shared" si="0"/>
        <v>10</v>
      </c>
      <c r="E35" s="156">
        <v>60</v>
      </c>
    </row>
    <row r="36" spans="1:5" s="258" customFormat="1" ht="12" customHeight="1" thickBot="1">
      <c r="A36" s="12" t="s">
        <v>62</v>
      </c>
      <c r="B36" s="260" t="s">
        <v>214</v>
      </c>
      <c r="C36" s="156">
        <v>2790</v>
      </c>
      <c r="D36" s="350">
        <f t="shared" si="0"/>
        <v>0</v>
      </c>
      <c r="E36" s="156">
        <v>2790</v>
      </c>
    </row>
    <row r="37" spans="1:5" s="258" customFormat="1" ht="12" customHeight="1" thickBot="1">
      <c r="A37" s="12" t="s">
        <v>105</v>
      </c>
      <c r="B37" s="260" t="s">
        <v>215</v>
      </c>
      <c r="C37" s="156">
        <v>2185</v>
      </c>
      <c r="D37" s="350">
        <f t="shared" si="0"/>
        <v>-500</v>
      </c>
      <c r="E37" s="156">
        <v>1685</v>
      </c>
    </row>
    <row r="38" spans="1:5" s="258" customFormat="1" ht="12" customHeight="1" thickBot="1">
      <c r="A38" s="12" t="s">
        <v>106</v>
      </c>
      <c r="B38" s="260" t="s">
        <v>216</v>
      </c>
      <c r="C38" s="156">
        <v>4638</v>
      </c>
      <c r="D38" s="350">
        <f t="shared" si="0"/>
        <v>0</v>
      </c>
      <c r="E38" s="156">
        <v>4638</v>
      </c>
    </row>
    <row r="39" spans="1:5" s="258" customFormat="1" ht="12" customHeight="1" thickBot="1">
      <c r="A39" s="12" t="s">
        <v>107</v>
      </c>
      <c r="B39" s="260" t="s">
        <v>217</v>
      </c>
      <c r="C39" s="156">
        <v>1387</v>
      </c>
      <c r="D39" s="350">
        <f t="shared" si="0"/>
        <v>430</v>
      </c>
      <c r="E39" s="156">
        <v>1817</v>
      </c>
    </row>
    <row r="40" spans="1:5" s="258" customFormat="1" ht="12" customHeight="1" thickBot="1">
      <c r="A40" s="12" t="s">
        <v>108</v>
      </c>
      <c r="B40" s="260" t="s">
        <v>218</v>
      </c>
      <c r="C40" s="156">
        <v>50</v>
      </c>
      <c r="D40" s="350">
        <f t="shared" si="0"/>
        <v>20</v>
      </c>
      <c r="E40" s="156">
        <v>70</v>
      </c>
    </row>
    <row r="41" spans="1:5" s="258" customFormat="1" ht="12" customHeight="1" thickBot="1">
      <c r="A41" s="12" t="s">
        <v>109</v>
      </c>
      <c r="B41" s="260" t="s">
        <v>219</v>
      </c>
      <c r="C41" s="156"/>
      <c r="D41" s="350">
        <f t="shared" si="0"/>
        <v>0</v>
      </c>
      <c r="E41" s="156"/>
    </row>
    <row r="42" spans="1:5" s="258" customFormat="1" ht="12" customHeight="1" thickBot="1">
      <c r="A42" s="12" t="s">
        <v>210</v>
      </c>
      <c r="B42" s="260" t="s">
        <v>220</v>
      </c>
      <c r="C42" s="159"/>
      <c r="D42" s="350">
        <f t="shared" si="0"/>
        <v>0</v>
      </c>
      <c r="E42" s="159"/>
    </row>
    <row r="43" spans="1:5" s="258" customFormat="1" ht="12" customHeight="1" thickBot="1">
      <c r="A43" s="14" t="s">
        <v>211</v>
      </c>
      <c r="B43" s="261" t="s">
        <v>221</v>
      </c>
      <c r="C43" s="248"/>
      <c r="D43" s="350">
        <f t="shared" si="0"/>
        <v>250</v>
      </c>
      <c r="E43" s="248">
        <v>250</v>
      </c>
    </row>
    <row r="44" spans="1:5" s="258" customFormat="1" ht="12" customHeight="1" thickBot="1">
      <c r="A44" s="18" t="s">
        <v>13</v>
      </c>
      <c r="B44" s="19" t="s">
        <v>222</v>
      </c>
      <c r="C44" s="154"/>
      <c r="D44" s="154">
        <f t="shared" si="0"/>
        <v>0</v>
      </c>
      <c r="E44" s="154"/>
    </row>
    <row r="45" spans="1:5" s="258" customFormat="1" ht="12" customHeight="1" thickBot="1">
      <c r="A45" s="13" t="s">
        <v>63</v>
      </c>
      <c r="B45" s="259" t="s">
        <v>226</v>
      </c>
      <c r="C45" s="305"/>
      <c r="D45" s="154">
        <f t="shared" si="0"/>
        <v>0</v>
      </c>
      <c r="E45" s="305"/>
    </row>
    <row r="46" spans="1:5" s="258" customFormat="1" ht="12" customHeight="1" thickBot="1">
      <c r="A46" s="12" t="s">
        <v>64</v>
      </c>
      <c r="B46" s="260" t="s">
        <v>227</v>
      </c>
      <c r="C46" s="159"/>
      <c r="D46" s="154">
        <f t="shared" si="0"/>
        <v>0</v>
      </c>
      <c r="E46" s="159"/>
    </row>
    <row r="47" spans="1:5" s="258" customFormat="1" ht="12" customHeight="1" thickBot="1">
      <c r="A47" s="12" t="s">
        <v>223</v>
      </c>
      <c r="B47" s="260" t="s">
        <v>228</v>
      </c>
      <c r="C47" s="159"/>
      <c r="D47" s="154">
        <f t="shared" si="0"/>
        <v>0</v>
      </c>
      <c r="E47" s="159"/>
    </row>
    <row r="48" spans="1:5" s="258" customFormat="1" ht="12" customHeight="1" thickBot="1">
      <c r="A48" s="12" t="s">
        <v>224</v>
      </c>
      <c r="B48" s="260" t="s">
        <v>229</v>
      </c>
      <c r="C48" s="159"/>
      <c r="D48" s="154">
        <f t="shared" si="0"/>
        <v>0</v>
      </c>
      <c r="E48" s="159"/>
    </row>
    <row r="49" spans="1:5" s="258" customFormat="1" ht="12" customHeight="1" thickBot="1">
      <c r="A49" s="14" t="s">
        <v>225</v>
      </c>
      <c r="B49" s="261" t="s">
        <v>230</v>
      </c>
      <c r="C49" s="248"/>
      <c r="D49" s="154">
        <f t="shared" si="0"/>
        <v>0</v>
      </c>
      <c r="E49" s="248"/>
    </row>
    <row r="50" spans="1:5" s="258" customFormat="1" ht="12" customHeight="1" thickBot="1">
      <c r="A50" s="18" t="s">
        <v>110</v>
      </c>
      <c r="B50" s="19" t="s">
        <v>231</v>
      </c>
      <c r="C50" s="154"/>
      <c r="D50" s="154">
        <f t="shared" si="0"/>
        <v>150</v>
      </c>
      <c r="E50" s="154">
        <v>150</v>
      </c>
    </row>
    <row r="51" spans="1:5" s="258" customFormat="1" ht="12" customHeight="1" thickBot="1">
      <c r="A51" s="13" t="s">
        <v>65</v>
      </c>
      <c r="B51" s="259" t="s">
        <v>232</v>
      </c>
      <c r="C51" s="157"/>
      <c r="D51" s="154">
        <f t="shared" si="0"/>
        <v>0</v>
      </c>
      <c r="E51" s="157"/>
    </row>
    <row r="52" spans="1:5" s="258" customFormat="1" ht="12" customHeight="1" thickBot="1">
      <c r="A52" s="12" t="s">
        <v>66</v>
      </c>
      <c r="B52" s="260" t="s">
        <v>233</v>
      </c>
      <c r="C52" s="156"/>
      <c r="D52" s="154">
        <f t="shared" si="0"/>
        <v>0</v>
      </c>
      <c r="E52" s="156"/>
    </row>
    <row r="53" spans="1:5" s="258" customFormat="1" ht="12" customHeight="1" thickBot="1">
      <c r="A53" s="12" t="s">
        <v>236</v>
      </c>
      <c r="B53" s="260" t="s">
        <v>234</v>
      </c>
      <c r="C53" s="156"/>
      <c r="D53" s="350">
        <f t="shared" si="0"/>
        <v>150</v>
      </c>
      <c r="E53" s="156">
        <v>150</v>
      </c>
    </row>
    <row r="54" spans="1:5" s="258" customFormat="1" ht="12" customHeight="1" thickBot="1">
      <c r="A54" s="14" t="s">
        <v>237</v>
      </c>
      <c r="B54" s="261" t="s">
        <v>235</v>
      </c>
      <c r="C54" s="158"/>
      <c r="D54" s="154">
        <f t="shared" si="0"/>
        <v>0</v>
      </c>
      <c r="E54" s="158"/>
    </row>
    <row r="55" spans="1:5" s="258" customFormat="1" ht="12" customHeight="1" thickBot="1">
      <c r="A55" s="18" t="s">
        <v>15</v>
      </c>
      <c r="B55" s="149" t="s">
        <v>238</v>
      </c>
      <c r="C55" s="154">
        <f>SUM(C56:C59)</f>
        <v>9218</v>
      </c>
      <c r="D55" s="154">
        <f t="shared" si="0"/>
        <v>-902</v>
      </c>
      <c r="E55" s="154">
        <f>SUM(E56:E59)</f>
        <v>8316</v>
      </c>
    </row>
    <row r="56" spans="1:5" s="258" customFormat="1" ht="12" customHeight="1" thickBot="1">
      <c r="A56" s="13" t="s">
        <v>111</v>
      </c>
      <c r="B56" s="259" t="s">
        <v>240</v>
      </c>
      <c r="C56" s="159"/>
      <c r="D56" s="154">
        <f t="shared" si="0"/>
        <v>0</v>
      </c>
      <c r="E56" s="159"/>
    </row>
    <row r="57" spans="1:5" s="258" customFormat="1" ht="12" customHeight="1" thickBot="1">
      <c r="A57" s="12" t="s">
        <v>112</v>
      </c>
      <c r="B57" s="260" t="s">
        <v>412</v>
      </c>
      <c r="C57" s="159">
        <v>164</v>
      </c>
      <c r="D57" s="154">
        <f t="shared" si="0"/>
        <v>0</v>
      </c>
      <c r="E57" s="159">
        <v>164</v>
      </c>
    </row>
    <row r="58" spans="1:5" s="258" customFormat="1" ht="12" customHeight="1" thickBot="1">
      <c r="A58" s="12" t="s">
        <v>154</v>
      </c>
      <c r="B58" s="260" t="s">
        <v>241</v>
      </c>
      <c r="C58" s="159">
        <v>9054</v>
      </c>
      <c r="D58" s="350">
        <f t="shared" si="0"/>
        <v>-902</v>
      </c>
      <c r="E58" s="159">
        <v>8152</v>
      </c>
    </row>
    <row r="59" spans="1:5" s="258" customFormat="1" ht="12" customHeight="1" thickBot="1">
      <c r="A59" s="14" t="s">
        <v>239</v>
      </c>
      <c r="B59" s="261" t="s">
        <v>242</v>
      </c>
      <c r="C59" s="159"/>
      <c r="D59" s="154">
        <f t="shared" si="0"/>
        <v>0</v>
      </c>
      <c r="E59" s="159"/>
    </row>
    <row r="60" spans="1:5" s="258" customFormat="1" ht="12" customHeight="1" thickBot="1">
      <c r="A60" s="18" t="s">
        <v>16</v>
      </c>
      <c r="B60" s="19" t="s">
        <v>243</v>
      </c>
      <c r="C60" s="160">
        <f>SUM(C55,C50,C44,C33,C26,C19,C12,C5)</f>
        <v>136971</v>
      </c>
      <c r="D60" s="154">
        <f t="shared" si="0"/>
        <v>-20</v>
      </c>
      <c r="E60" s="160">
        <f>SUM(E55,E50,E44,E33,E26,E19,E12,E5)</f>
        <v>136951</v>
      </c>
    </row>
    <row r="61" spans="1:5" s="258" customFormat="1" ht="12" customHeight="1" thickBot="1">
      <c r="A61" s="262" t="s">
        <v>244</v>
      </c>
      <c r="B61" s="149" t="s">
        <v>245</v>
      </c>
      <c r="C61" s="154"/>
      <c r="D61" s="154">
        <f t="shared" si="0"/>
        <v>0</v>
      </c>
      <c r="E61" s="154"/>
    </row>
    <row r="62" spans="1:5" s="258" customFormat="1" ht="12" customHeight="1" thickBot="1">
      <c r="A62" s="13" t="s">
        <v>278</v>
      </c>
      <c r="B62" s="259" t="s">
        <v>246</v>
      </c>
      <c r="C62" s="159"/>
      <c r="D62" s="154">
        <f t="shared" si="0"/>
        <v>0</v>
      </c>
      <c r="E62" s="159"/>
    </row>
    <row r="63" spans="1:5" s="258" customFormat="1" ht="12" customHeight="1" thickBot="1">
      <c r="A63" s="12" t="s">
        <v>287</v>
      </c>
      <c r="B63" s="260" t="s">
        <v>247</v>
      </c>
      <c r="C63" s="159"/>
      <c r="D63" s="154">
        <f t="shared" si="0"/>
        <v>0</v>
      </c>
      <c r="E63" s="159"/>
    </row>
    <row r="64" spans="1:5" s="258" customFormat="1" ht="12" customHeight="1" thickBot="1">
      <c r="A64" s="14" t="s">
        <v>288</v>
      </c>
      <c r="B64" s="263" t="s">
        <v>248</v>
      </c>
      <c r="C64" s="159"/>
      <c r="D64" s="154">
        <f t="shared" si="0"/>
        <v>0</v>
      </c>
      <c r="E64" s="159"/>
    </row>
    <row r="65" spans="1:5" s="258" customFormat="1" ht="12" customHeight="1" thickBot="1">
      <c r="A65" s="262" t="s">
        <v>249</v>
      </c>
      <c r="B65" s="149" t="s">
        <v>250</v>
      </c>
      <c r="C65" s="154"/>
      <c r="D65" s="154">
        <f t="shared" si="0"/>
        <v>0</v>
      </c>
      <c r="E65" s="154"/>
    </row>
    <row r="66" spans="1:5" s="258" customFormat="1" ht="12" customHeight="1" thickBot="1">
      <c r="A66" s="13" t="s">
        <v>88</v>
      </c>
      <c r="B66" s="259" t="s">
        <v>251</v>
      </c>
      <c r="C66" s="159"/>
      <c r="D66" s="154">
        <f t="shared" si="0"/>
        <v>0</v>
      </c>
      <c r="E66" s="159"/>
    </row>
    <row r="67" spans="1:5" s="258" customFormat="1" ht="12" customHeight="1" thickBot="1">
      <c r="A67" s="12" t="s">
        <v>89</v>
      </c>
      <c r="B67" s="260" t="s">
        <v>252</v>
      </c>
      <c r="C67" s="159"/>
      <c r="D67" s="154">
        <f t="shared" si="0"/>
        <v>0</v>
      </c>
      <c r="E67" s="159"/>
    </row>
    <row r="68" spans="1:5" s="258" customFormat="1" ht="12" customHeight="1" thickBot="1">
      <c r="A68" s="12" t="s">
        <v>279</v>
      </c>
      <c r="B68" s="260" t="s">
        <v>253</v>
      </c>
      <c r="C68" s="159"/>
      <c r="D68" s="154">
        <f t="shared" si="0"/>
        <v>0</v>
      </c>
      <c r="E68" s="159"/>
    </row>
    <row r="69" spans="1:5" s="258" customFormat="1" ht="12" customHeight="1" thickBot="1">
      <c r="A69" s="14" t="s">
        <v>280</v>
      </c>
      <c r="B69" s="261" t="s">
        <v>254</v>
      </c>
      <c r="C69" s="159"/>
      <c r="D69" s="154">
        <f t="shared" si="0"/>
        <v>0</v>
      </c>
      <c r="E69" s="159"/>
    </row>
    <row r="70" spans="1:5" s="258" customFormat="1" ht="12" customHeight="1" thickBot="1">
      <c r="A70" s="262" t="s">
        <v>255</v>
      </c>
      <c r="B70" s="149" t="s">
        <v>256</v>
      </c>
      <c r="C70" s="154"/>
      <c r="D70" s="154">
        <f t="shared" ref="D70:D133" si="1">E70-C70</f>
        <v>6189</v>
      </c>
      <c r="E70" s="154">
        <f>SUM(E71,E72)</f>
        <v>6189</v>
      </c>
    </row>
    <row r="71" spans="1:5" s="258" customFormat="1" ht="12" customHeight="1" thickBot="1">
      <c r="A71" s="13" t="s">
        <v>281</v>
      </c>
      <c r="B71" s="259" t="s">
        <v>257</v>
      </c>
      <c r="C71" s="159"/>
      <c r="D71" s="350">
        <f t="shared" si="1"/>
        <v>6189</v>
      </c>
      <c r="E71" s="159">
        <v>6189</v>
      </c>
    </row>
    <row r="72" spans="1:5" s="258" customFormat="1" ht="12" customHeight="1" thickBot="1">
      <c r="A72" s="14" t="s">
        <v>282</v>
      </c>
      <c r="B72" s="261" t="s">
        <v>258</v>
      </c>
      <c r="C72" s="159"/>
      <c r="D72" s="154">
        <f t="shared" si="1"/>
        <v>0</v>
      </c>
      <c r="E72" s="159"/>
    </row>
    <row r="73" spans="1:5" s="258" customFormat="1" ht="12" customHeight="1" thickBot="1">
      <c r="A73" s="262" t="s">
        <v>259</v>
      </c>
      <c r="B73" s="149" t="s">
        <v>260</v>
      </c>
      <c r="C73" s="154"/>
      <c r="D73" s="154">
        <f t="shared" si="1"/>
        <v>0</v>
      </c>
      <c r="E73" s="154"/>
    </row>
    <row r="74" spans="1:5" s="258" customFormat="1" ht="12" customHeight="1" thickBot="1">
      <c r="A74" s="13" t="s">
        <v>283</v>
      </c>
      <c r="B74" s="259" t="s">
        <v>261</v>
      </c>
      <c r="C74" s="159"/>
      <c r="D74" s="154">
        <f t="shared" si="1"/>
        <v>0</v>
      </c>
      <c r="E74" s="159"/>
    </row>
    <row r="75" spans="1:5" s="258" customFormat="1" ht="12" customHeight="1" thickBot="1">
      <c r="A75" s="12" t="s">
        <v>284</v>
      </c>
      <c r="B75" s="260" t="s">
        <v>262</v>
      </c>
      <c r="C75" s="159"/>
      <c r="D75" s="154">
        <f t="shared" si="1"/>
        <v>0</v>
      </c>
      <c r="E75" s="159"/>
    </row>
    <row r="76" spans="1:5" s="258" customFormat="1" ht="12" customHeight="1" thickBot="1">
      <c r="A76" s="14" t="s">
        <v>285</v>
      </c>
      <c r="B76" s="261" t="s">
        <v>263</v>
      </c>
      <c r="C76" s="159"/>
      <c r="D76" s="154">
        <f t="shared" si="1"/>
        <v>0</v>
      </c>
      <c r="E76" s="159"/>
    </row>
    <row r="77" spans="1:5" s="258" customFormat="1" ht="12" customHeight="1" thickBot="1">
      <c r="A77" s="262" t="s">
        <v>264</v>
      </c>
      <c r="B77" s="149" t="s">
        <v>286</v>
      </c>
      <c r="C77" s="154"/>
      <c r="D77" s="154">
        <f t="shared" si="1"/>
        <v>0</v>
      </c>
      <c r="E77" s="154"/>
    </row>
    <row r="78" spans="1:5" s="258" customFormat="1" ht="12" customHeight="1" thickBot="1">
      <c r="A78" s="264" t="s">
        <v>265</v>
      </c>
      <c r="B78" s="259" t="s">
        <v>266</v>
      </c>
      <c r="C78" s="159"/>
      <c r="D78" s="154">
        <f t="shared" si="1"/>
        <v>0</v>
      </c>
      <c r="E78" s="159"/>
    </row>
    <row r="79" spans="1:5" s="258" customFormat="1" ht="12" customHeight="1" thickBot="1">
      <c r="A79" s="265" t="s">
        <v>267</v>
      </c>
      <c r="B79" s="260" t="s">
        <v>268</v>
      </c>
      <c r="C79" s="159"/>
      <c r="D79" s="154">
        <f t="shared" si="1"/>
        <v>0</v>
      </c>
      <c r="E79" s="159"/>
    </row>
    <row r="80" spans="1:5" s="258" customFormat="1" ht="12" customHeight="1" thickBot="1">
      <c r="A80" s="265" t="s">
        <v>269</v>
      </c>
      <c r="B80" s="260" t="s">
        <v>270</v>
      </c>
      <c r="C80" s="159"/>
      <c r="D80" s="154">
        <f t="shared" si="1"/>
        <v>0</v>
      </c>
      <c r="E80" s="159"/>
    </row>
    <row r="81" spans="1:5" s="258" customFormat="1" ht="12" customHeight="1" thickBot="1">
      <c r="A81" s="266" t="s">
        <v>271</v>
      </c>
      <c r="B81" s="261" t="s">
        <v>272</v>
      </c>
      <c r="C81" s="159"/>
      <c r="D81" s="154">
        <f t="shared" si="1"/>
        <v>0</v>
      </c>
      <c r="E81" s="159"/>
    </row>
    <row r="82" spans="1:5" s="258" customFormat="1" ht="13.5" customHeight="1" thickBot="1">
      <c r="A82" s="262" t="s">
        <v>273</v>
      </c>
      <c r="B82" s="149" t="s">
        <v>274</v>
      </c>
      <c r="C82" s="306"/>
      <c r="D82" s="154">
        <f t="shared" si="1"/>
        <v>0</v>
      </c>
      <c r="E82" s="306"/>
    </row>
    <row r="83" spans="1:5" s="258" customFormat="1" ht="15.75" customHeight="1" thickBot="1">
      <c r="A83" s="262" t="s">
        <v>275</v>
      </c>
      <c r="B83" s="267" t="s">
        <v>276</v>
      </c>
      <c r="C83" s="160">
        <f>SUM(C82,C77,C73,C70,C65,C61)</f>
        <v>0</v>
      </c>
      <c r="D83" s="154">
        <f t="shared" si="1"/>
        <v>6189</v>
      </c>
      <c r="E83" s="160">
        <f>SUM(E61,E70)</f>
        <v>6189</v>
      </c>
    </row>
    <row r="84" spans="1:5" s="258" customFormat="1" ht="16.5" customHeight="1" thickBot="1">
      <c r="A84" s="268" t="s">
        <v>289</v>
      </c>
      <c r="B84" s="269" t="s">
        <v>277</v>
      </c>
      <c r="C84" s="160">
        <f>SUM(C60,C83)</f>
        <v>136971</v>
      </c>
      <c r="D84" s="346">
        <f t="shared" si="1"/>
        <v>6169</v>
      </c>
      <c r="E84" s="347">
        <f>SUM(E60,E83)</f>
        <v>143140</v>
      </c>
    </row>
    <row r="85" spans="1:5" s="258" customFormat="1" ht="83.25" customHeight="1">
      <c r="A85" s="3"/>
      <c r="B85" s="4"/>
      <c r="C85" s="161"/>
      <c r="D85" s="327"/>
      <c r="E85" s="161"/>
    </row>
    <row r="86" spans="1:5" ht="16.5" customHeight="1">
      <c r="A86" s="353" t="s">
        <v>36</v>
      </c>
      <c r="B86" s="353"/>
      <c r="C86" s="353"/>
      <c r="D86" s="327">
        <f t="shared" si="1"/>
        <v>0</v>
      </c>
      <c r="E86" s="256"/>
    </row>
    <row r="87" spans="1:5" s="270" customFormat="1" ht="16.5" customHeight="1" thickBot="1">
      <c r="A87" s="354" t="s">
        <v>92</v>
      </c>
      <c r="B87" s="354"/>
      <c r="C87" s="58"/>
      <c r="D87" s="345"/>
      <c r="E87" s="58" t="s">
        <v>153</v>
      </c>
    </row>
    <row r="88" spans="1:5" ht="38.1" customHeight="1" thickBot="1">
      <c r="A88" s="21" t="s">
        <v>55</v>
      </c>
      <c r="B88" s="22" t="s">
        <v>37</v>
      </c>
      <c r="C88" s="28" t="s">
        <v>178</v>
      </c>
      <c r="D88" s="154" t="e">
        <f t="shared" si="1"/>
        <v>#VALUE!</v>
      </c>
      <c r="E88" s="28" t="s">
        <v>422</v>
      </c>
    </row>
    <row r="89" spans="1:5" s="257" customFormat="1" ht="12" customHeight="1" thickBot="1">
      <c r="A89" s="25">
        <v>1</v>
      </c>
      <c r="B89" s="26">
        <v>2</v>
      </c>
      <c r="C89" s="27">
        <v>3</v>
      </c>
      <c r="D89" s="154">
        <f t="shared" si="1"/>
        <v>2</v>
      </c>
      <c r="E89" s="27">
        <v>5</v>
      </c>
    </row>
    <row r="90" spans="1:5" ht="12" customHeight="1" thickBot="1">
      <c r="A90" s="20" t="s">
        <v>8</v>
      </c>
      <c r="B90" s="24" t="s">
        <v>292</v>
      </c>
      <c r="C90" s="153">
        <f>SUM(C91:C95)</f>
        <v>125165</v>
      </c>
      <c r="D90" s="154">
        <f t="shared" si="1"/>
        <v>5831</v>
      </c>
      <c r="E90" s="153">
        <f>SUM(E91:E95)</f>
        <v>130996</v>
      </c>
    </row>
    <row r="91" spans="1:5" ht="12" customHeight="1" thickBot="1">
      <c r="A91" s="15" t="s">
        <v>67</v>
      </c>
      <c r="B91" s="8" t="s">
        <v>38</v>
      </c>
      <c r="C91" s="155">
        <v>15923</v>
      </c>
      <c r="D91" s="154">
        <f t="shared" si="1"/>
        <v>1440</v>
      </c>
      <c r="E91" s="155">
        <v>17363</v>
      </c>
    </row>
    <row r="92" spans="1:5" ht="12" customHeight="1" thickBot="1">
      <c r="A92" s="12" t="s">
        <v>68</v>
      </c>
      <c r="B92" s="6" t="s">
        <v>113</v>
      </c>
      <c r="C92" s="156">
        <v>4339</v>
      </c>
      <c r="D92" s="154">
        <f t="shared" si="1"/>
        <v>80</v>
      </c>
      <c r="E92" s="156">
        <v>4419</v>
      </c>
    </row>
    <row r="93" spans="1:5" ht="12" customHeight="1" thickBot="1">
      <c r="A93" s="12" t="s">
        <v>69</v>
      </c>
      <c r="B93" s="6" t="s">
        <v>86</v>
      </c>
      <c r="C93" s="158">
        <v>35139</v>
      </c>
      <c r="D93" s="154">
        <f t="shared" si="1"/>
        <v>1019</v>
      </c>
      <c r="E93" s="158">
        <v>36158</v>
      </c>
    </row>
    <row r="94" spans="1:5" ht="12" customHeight="1" thickBot="1">
      <c r="A94" s="12" t="s">
        <v>70</v>
      </c>
      <c r="B94" s="9" t="s">
        <v>114</v>
      </c>
      <c r="C94" s="158">
        <v>2219</v>
      </c>
      <c r="D94" s="154">
        <f t="shared" si="1"/>
        <v>0</v>
      </c>
      <c r="E94" s="158">
        <v>2219</v>
      </c>
    </row>
    <row r="95" spans="1:5" ht="12" customHeight="1" thickBot="1">
      <c r="A95" s="12" t="s">
        <v>78</v>
      </c>
      <c r="B95" s="17" t="s">
        <v>115</v>
      </c>
      <c r="C95" s="158">
        <f>SUM(C97:C105)</f>
        <v>67545</v>
      </c>
      <c r="D95" s="154">
        <f t="shared" si="1"/>
        <v>3292</v>
      </c>
      <c r="E95" s="158">
        <f>SUM(E97:E105)</f>
        <v>70837</v>
      </c>
    </row>
    <row r="96" spans="1:5" ht="12" customHeight="1" thickBot="1">
      <c r="A96" s="12" t="s">
        <v>71</v>
      </c>
      <c r="B96" s="6" t="s">
        <v>293</v>
      </c>
      <c r="C96" s="158"/>
      <c r="D96" s="154">
        <f t="shared" si="1"/>
        <v>0</v>
      </c>
      <c r="E96" s="158"/>
    </row>
    <row r="97" spans="1:5" ht="12" customHeight="1" thickBot="1">
      <c r="A97" s="12" t="s">
        <v>72</v>
      </c>
      <c r="B97" s="60" t="s">
        <v>294</v>
      </c>
      <c r="C97" s="158"/>
      <c r="D97" s="154">
        <f t="shared" si="1"/>
        <v>0</v>
      </c>
      <c r="E97" s="158"/>
    </row>
    <row r="98" spans="1:5" ht="12" customHeight="1" thickBot="1">
      <c r="A98" s="12" t="s">
        <v>79</v>
      </c>
      <c r="B98" s="61" t="s">
        <v>295</v>
      </c>
      <c r="C98" s="158"/>
      <c r="D98" s="154">
        <f t="shared" si="1"/>
        <v>0</v>
      </c>
      <c r="E98" s="158"/>
    </row>
    <row r="99" spans="1:5" ht="12" customHeight="1" thickBot="1">
      <c r="A99" s="12" t="s">
        <v>80</v>
      </c>
      <c r="B99" s="61" t="s">
        <v>296</v>
      </c>
      <c r="C99" s="158"/>
      <c r="D99" s="154">
        <f t="shared" si="1"/>
        <v>0</v>
      </c>
      <c r="E99" s="158"/>
    </row>
    <row r="100" spans="1:5" ht="12" customHeight="1" thickBot="1">
      <c r="A100" s="12" t="s">
        <v>81</v>
      </c>
      <c r="B100" s="60" t="s">
        <v>297</v>
      </c>
      <c r="C100" s="158">
        <v>65562</v>
      </c>
      <c r="D100" s="154">
        <f t="shared" si="1"/>
        <v>2142</v>
      </c>
      <c r="E100" s="158">
        <v>67704</v>
      </c>
    </row>
    <row r="101" spans="1:5" ht="12" customHeight="1" thickBot="1">
      <c r="A101" s="12" t="s">
        <v>82</v>
      </c>
      <c r="B101" s="60" t="s">
        <v>298</v>
      </c>
      <c r="C101" s="158"/>
      <c r="D101" s="154">
        <f t="shared" si="1"/>
        <v>0</v>
      </c>
      <c r="E101" s="158"/>
    </row>
    <row r="102" spans="1:5" ht="12" customHeight="1" thickBot="1">
      <c r="A102" s="12" t="s">
        <v>84</v>
      </c>
      <c r="B102" s="61" t="s">
        <v>299</v>
      </c>
      <c r="C102" s="158"/>
      <c r="D102" s="154">
        <f t="shared" si="1"/>
        <v>0</v>
      </c>
      <c r="E102" s="158"/>
    </row>
    <row r="103" spans="1:5" ht="12" customHeight="1" thickBot="1">
      <c r="A103" s="11" t="s">
        <v>116</v>
      </c>
      <c r="B103" s="62" t="s">
        <v>300</v>
      </c>
      <c r="C103" s="158"/>
      <c r="D103" s="154">
        <f t="shared" si="1"/>
        <v>0</v>
      </c>
      <c r="E103" s="158"/>
    </row>
    <row r="104" spans="1:5" ht="12" customHeight="1" thickBot="1">
      <c r="A104" s="12" t="s">
        <v>290</v>
      </c>
      <c r="B104" s="62" t="s">
        <v>301</v>
      </c>
      <c r="C104" s="158"/>
      <c r="D104" s="154">
        <f t="shared" si="1"/>
        <v>0</v>
      </c>
      <c r="E104" s="158"/>
    </row>
    <row r="105" spans="1:5" ht="12" customHeight="1" thickBot="1">
      <c r="A105" s="16" t="s">
        <v>291</v>
      </c>
      <c r="B105" s="63" t="s">
        <v>302</v>
      </c>
      <c r="C105" s="162">
        <v>1983</v>
      </c>
      <c r="D105" s="154">
        <f t="shared" si="1"/>
        <v>1150</v>
      </c>
      <c r="E105" s="162">
        <v>3133</v>
      </c>
    </row>
    <row r="106" spans="1:5" ht="12" customHeight="1" thickBot="1">
      <c r="A106" s="18" t="s">
        <v>9</v>
      </c>
      <c r="B106" s="23" t="s">
        <v>303</v>
      </c>
      <c r="C106" s="154">
        <f>SUM(C107,C111)</f>
        <v>9275</v>
      </c>
      <c r="D106" s="154">
        <f t="shared" si="1"/>
        <v>338</v>
      </c>
      <c r="E106" s="154">
        <f>SUM(E107,E111)</f>
        <v>9613</v>
      </c>
    </row>
    <row r="107" spans="1:5" ht="12" customHeight="1" thickBot="1">
      <c r="A107" s="13" t="s">
        <v>73</v>
      </c>
      <c r="B107" s="6" t="s">
        <v>152</v>
      </c>
      <c r="C107" s="157">
        <v>2775</v>
      </c>
      <c r="D107" s="154">
        <f t="shared" si="1"/>
        <v>338</v>
      </c>
      <c r="E107" s="157">
        <v>3113</v>
      </c>
    </row>
    <row r="108" spans="1:5" ht="12" customHeight="1" thickBot="1">
      <c r="A108" s="13" t="s">
        <v>74</v>
      </c>
      <c r="B108" s="10" t="s">
        <v>307</v>
      </c>
      <c r="C108" s="157"/>
      <c r="D108" s="154">
        <f t="shared" si="1"/>
        <v>0</v>
      </c>
      <c r="E108" s="157"/>
    </row>
    <row r="109" spans="1:5" ht="12" customHeight="1" thickBot="1">
      <c r="A109" s="13" t="s">
        <v>75</v>
      </c>
      <c r="B109" s="10" t="s">
        <v>117</v>
      </c>
      <c r="C109" s="156"/>
      <c r="D109" s="154">
        <f t="shared" si="1"/>
        <v>0</v>
      </c>
      <c r="E109" s="156"/>
    </row>
    <row r="110" spans="1:5" ht="12" customHeight="1" thickBot="1">
      <c r="A110" s="13" t="s">
        <v>76</v>
      </c>
      <c r="B110" s="10" t="s">
        <v>308</v>
      </c>
      <c r="C110" s="147"/>
      <c r="D110" s="154">
        <f t="shared" si="1"/>
        <v>0</v>
      </c>
      <c r="E110" s="147"/>
    </row>
    <row r="111" spans="1:5" ht="12" customHeight="1" thickBot="1">
      <c r="A111" s="13" t="s">
        <v>77</v>
      </c>
      <c r="B111" s="151" t="s">
        <v>155</v>
      </c>
      <c r="C111" s="147">
        <f>SUM(C113:C119)</f>
        <v>6500</v>
      </c>
      <c r="D111" s="154">
        <f t="shared" si="1"/>
        <v>0</v>
      </c>
      <c r="E111" s="147">
        <f>SUM(E113:E119)</f>
        <v>6500</v>
      </c>
    </row>
    <row r="112" spans="1:5" ht="12" customHeight="1" thickBot="1">
      <c r="A112" s="13" t="s">
        <v>83</v>
      </c>
      <c r="B112" s="150" t="s">
        <v>413</v>
      </c>
      <c r="C112" s="147"/>
      <c r="D112" s="154">
        <f t="shared" si="1"/>
        <v>0</v>
      </c>
      <c r="E112" s="147"/>
    </row>
    <row r="113" spans="1:5" ht="12" customHeight="1" thickBot="1">
      <c r="A113" s="13" t="s">
        <v>85</v>
      </c>
      <c r="B113" s="255" t="s">
        <v>313</v>
      </c>
      <c r="C113" s="147"/>
      <c r="D113" s="154">
        <f t="shared" si="1"/>
        <v>0</v>
      </c>
      <c r="E113" s="147"/>
    </row>
    <row r="114" spans="1:5" ht="16.5" thickBot="1">
      <c r="A114" s="13" t="s">
        <v>118</v>
      </c>
      <c r="B114" s="61" t="s">
        <v>296</v>
      </c>
      <c r="C114" s="147"/>
      <c r="D114" s="154">
        <f t="shared" si="1"/>
        <v>0</v>
      </c>
      <c r="E114" s="147"/>
    </row>
    <row r="115" spans="1:5" ht="12" customHeight="1" thickBot="1">
      <c r="A115" s="13" t="s">
        <v>119</v>
      </c>
      <c r="B115" s="61" t="s">
        <v>312</v>
      </c>
      <c r="C115" s="147"/>
      <c r="D115" s="154">
        <f t="shared" si="1"/>
        <v>0</v>
      </c>
      <c r="E115" s="147"/>
    </row>
    <row r="116" spans="1:5" ht="12" customHeight="1" thickBot="1">
      <c r="A116" s="13" t="s">
        <v>120</v>
      </c>
      <c r="B116" s="61" t="s">
        <v>311</v>
      </c>
      <c r="C116" s="147"/>
      <c r="D116" s="154">
        <f t="shared" si="1"/>
        <v>0</v>
      </c>
      <c r="E116" s="147"/>
    </row>
    <row r="117" spans="1:5" ht="12" customHeight="1" thickBot="1">
      <c r="A117" s="13" t="s">
        <v>304</v>
      </c>
      <c r="B117" s="61" t="s">
        <v>299</v>
      </c>
      <c r="C117" s="147"/>
      <c r="D117" s="154">
        <f t="shared" si="1"/>
        <v>0</v>
      </c>
      <c r="E117" s="147"/>
    </row>
    <row r="118" spans="1:5" ht="12" customHeight="1" thickBot="1">
      <c r="A118" s="13" t="s">
        <v>305</v>
      </c>
      <c r="B118" s="61" t="s">
        <v>310</v>
      </c>
      <c r="C118" s="147">
        <v>500</v>
      </c>
      <c r="D118" s="154">
        <f t="shared" si="1"/>
        <v>0</v>
      </c>
      <c r="E118" s="147">
        <v>500</v>
      </c>
    </row>
    <row r="119" spans="1:5" ht="16.5" thickBot="1">
      <c r="A119" s="11" t="s">
        <v>306</v>
      </c>
      <c r="B119" s="61" t="s">
        <v>309</v>
      </c>
      <c r="C119" s="148">
        <v>6000</v>
      </c>
      <c r="D119" s="154">
        <f t="shared" si="1"/>
        <v>0</v>
      </c>
      <c r="E119" s="148">
        <v>6000</v>
      </c>
    </row>
    <row r="120" spans="1:5" ht="12" customHeight="1" thickBot="1">
      <c r="A120" s="18" t="s">
        <v>10</v>
      </c>
      <c r="B120" s="48" t="s">
        <v>314</v>
      </c>
      <c r="C120" s="154">
        <v>2531</v>
      </c>
      <c r="D120" s="154">
        <f t="shared" si="1"/>
        <v>0</v>
      </c>
      <c r="E120" s="154">
        <v>2531</v>
      </c>
    </row>
    <row r="121" spans="1:5" ht="12" customHeight="1" thickBot="1">
      <c r="A121" s="13" t="s">
        <v>56</v>
      </c>
      <c r="B121" s="7" t="s">
        <v>49</v>
      </c>
      <c r="C121" s="157">
        <v>2531</v>
      </c>
      <c r="D121" s="154">
        <f t="shared" si="1"/>
        <v>0</v>
      </c>
      <c r="E121" s="157">
        <v>2531</v>
      </c>
    </row>
    <row r="122" spans="1:5" ht="12" customHeight="1" thickBot="1">
      <c r="A122" s="14" t="s">
        <v>57</v>
      </c>
      <c r="B122" s="10" t="s">
        <v>50</v>
      </c>
      <c r="C122" s="158"/>
      <c r="D122" s="154">
        <f t="shared" si="1"/>
        <v>0</v>
      </c>
      <c r="E122" s="158"/>
    </row>
    <row r="123" spans="1:5" ht="12" customHeight="1" thickBot="1">
      <c r="A123" s="18" t="s">
        <v>11</v>
      </c>
      <c r="B123" s="48" t="s">
        <v>315</v>
      </c>
      <c r="C123" s="154">
        <f>SUM(C120,C106,C90)</f>
        <v>136971</v>
      </c>
      <c r="D123" s="154">
        <f t="shared" si="1"/>
        <v>6169</v>
      </c>
      <c r="E123" s="154">
        <f>SUM(E120,E106,E90)</f>
        <v>143140</v>
      </c>
    </row>
    <row r="124" spans="1:5" ht="12" customHeight="1" thickBot="1">
      <c r="A124" s="18" t="s">
        <v>12</v>
      </c>
      <c r="B124" s="48" t="s">
        <v>316</v>
      </c>
      <c r="C124" s="154"/>
      <c r="D124" s="154">
        <f t="shared" si="1"/>
        <v>0</v>
      </c>
      <c r="E124" s="154"/>
    </row>
    <row r="125" spans="1:5" ht="12" customHeight="1" thickBot="1">
      <c r="A125" s="13" t="s">
        <v>60</v>
      </c>
      <c r="B125" s="7" t="s">
        <v>317</v>
      </c>
      <c r="C125" s="147"/>
      <c r="D125" s="154">
        <f t="shared" si="1"/>
        <v>0</v>
      </c>
      <c r="E125" s="147"/>
    </row>
    <row r="126" spans="1:5" ht="12" customHeight="1" thickBot="1">
      <c r="A126" s="13" t="s">
        <v>61</v>
      </c>
      <c r="B126" s="7" t="s">
        <v>318</v>
      </c>
      <c r="C126" s="147"/>
      <c r="D126" s="154">
        <f t="shared" si="1"/>
        <v>0</v>
      </c>
      <c r="E126" s="147"/>
    </row>
    <row r="127" spans="1:5" ht="12" customHeight="1" thickBot="1">
      <c r="A127" s="11" t="s">
        <v>62</v>
      </c>
      <c r="B127" s="5" t="s">
        <v>319</v>
      </c>
      <c r="C127" s="147"/>
      <c r="D127" s="154">
        <f t="shared" si="1"/>
        <v>0</v>
      </c>
      <c r="E127" s="147"/>
    </row>
    <row r="128" spans="1:5" ht="12" customHeight="1" thickBot="1">
      <c r="A128" s="18" t="s">
        <v>13</v>
      </c>
      <c r="B128" s="48" t="s">
        <v>377</v>
      </c>
      <c r="C128" s="154"/>
      <c r="D128" s="154">
        <f t="shared" si="1"/>
        <v>0</v>
      </c>
      <c r="E128" s="154"/>
    </row>
    <row r="129" spans="1:9" ht="12" customHeight="1" thickBot="1">
      <c r="A129" s="13" t="s">
        <v>63</v>
      </c>
      <c r="B129" s="7" t="s">
        <v>320</v>
      </c>
      <c r="C129" s="147"/>
      <c r="D129" s="154">
        <f t="shared" si="1"/>
        <v>0</v>
      </c>
      <c r="E129" s="147"/>
    </row>
    <row r="130" spans="1:9" ht="12" customHeight="1" thickBot="1">
      <c r="A130" s="13" t="s">
        <v>64</v>
      </c>
      <c r="B130" s="7" t="s">
        <v>321</v>
      </c>
      <c r="C130" s="147"/>
      <c r="D130" s="154">
        <f t="shared" si="1"/>
        <v>0</v>
      </c>
      <c r="E130" s="147"/>
    </row>
    <row r="131" spans="1:9" ht="12" customHeight="1" thickBot="1">
      <c r="A131" s="13" t="s">
        <v>223</v>
      </c>
      <c r="B131" s="7" t="s">
        <v>322</v>
      </c>
      <c r="C131" s="147"/>
      <c r="D131" s="154">
        <f t="shared" si="1"/>
        <v>0</v>
      </c>
      <c r="E131" s="147"/>
    </row>
    <row r="132" spans="1:9" ht="12" customHeight="1" thickBot="1">
      <c r="A132" s="11" t="s">
        <v>224</v>
      </c>
      <c r="B132" s="5" t="s">
        <v>323</v>
      </c>
      <c r="C132" s="147"/>
      <c r="D132" s="154">
        <f t="shared" si="1"/>
        <v>0</v>
      </c>
      <c r="E132" s="147"/>
    </row>
    <row r="133" spans="1:9" ht="12" customHeight="1" thickBot="1">
      <c r="A133" s="18" t="s">
        <v>14</v>
      </c>
      <c r="B133" s="48" t="s">
        <v>324</v>
      </c>
      <c r="C133" s="160"/>
      <c r="D133" s="154">
        <f t="shared" si="1"/>
        <v>0</v>
      </c>
      <c r="E133" s="160"/>
    </row>
    <row r="134" spans="1:9" ht="12" customHeight="1" thickBot="1">
      <c r="A134" s="13" t="s">
        <v>65</v>
      </c>
      <c r="B134" s="7" t="s">
        <v>325</v>
      </c>
      <c r="C134" s="147"/>
      <c r="D134" s="154">
        <f t="shared" ref="D134:D144" si="2">E134-C134</f>
        <v>0</v>
      </c>
      <c r="E134" s="147"/>
    </row>
    <row r="135" spans="1:9" ht="12" customHeight="1" thickBot="1">
      <c r="A135" s="13" t="s">
        <v>66</v>
      </c>
      <c r="B135" s="7" t="s">
        <v>335</v>
      </c>
      <c r="C135" s="147"/>
      <c r="D135" s="154">
        <f t="shared" si="2"/>
        <v>0</v>
      </c>
      <c r="E135" s="147"/>
    </row>
    <row r="136" spans="1:9" ht="12" customHeight="1" thickBot="1">
      <c r="A136" s="13" t="s">
        <v>236</v>
      </c>
      <c r="B136" s="7" t="s">
        <v>326</v>
      </c>
      <c r="C136" s="147"/>
      <c r="D136" s="154">
        <f t="shared" si="2"/>
        <v>0</v>
      </c>
      <c r="E136" s="147"/>
    </row>
    <row r="137" spans="1:9" ht="12" customHeight="1" thickBot="1">
      <c r="A137" s="11" t="s">
        <v>237</v>
      </c>
      <c r="B137" s="5" t="s">
        <v>327</v>
      </c>
      <c r="C137" s="147"/>
      <c r="D137" s="154">
        <f t="shared" si="2"/>
        <v>0</v>
      </c>
      <c r="E137" s="147"/>
    </row>
    <row r="138" spans="1:9" ht="12" customHeight="1" thickBot="1">
      <c r="A138" s="18" t="s">
        <v>15</v>
      </c>
      <c r="B138" s="48" t="s">
        <v>328</v>
      </c>
      <c r="C138" s="163"/>
      <c r="D138" s="154">
        <f t="shared" si="2"/>
        <v>0</v>
      </c>
      <c r="E138" s="163"/>
    </row>
    <row r="139" spans="1:9" ht="12" customHeight="1" thickBot="1">
      <c r="A139" s="13" t="s">
        <v>111</v>
      </c>
      <c r="B139" s="7" t="s">
        <v>329</v>
      </c>
      <c r="C139" s="147"/>
      <c r="D139" s="154">
        <f t="shared" si="2"/>
        <v>0</v>
      </c>
      <c r="E139" s="147"/>
    </row>
    <row r="140" spans="1:9" ht="12" customHeight="1" thickBot="1">
      <c r="A140" s="13" t="s">
        <v>112</v>
      </c>
      <c r="B140" s="7" t="s">
        <v>330</v>
      </c>
      <c r="C140" s="147"/>
      <c r="D140" s="154">
        <f t="shared" si="2"/>
        <v>0</v>
      </c>
      <c r="E140" s="147"/>
    </row>
    <row r="141" spans="1:9" ht="12" customHeight="1" thickBot="1">
      <c r="A141" s="13" t="s">
        <v>154</v>
      </c>
      <c r="B141" s="7" t="s">
        <v>331</v>
      </c>
      <c r="C141" s="147"/>
      <c r="D141" s="154">
        <f t="shared" si="2"/>
        <v>0</v>
      </c>
      <c r="E141" s="147"/>
    </row>
    <row r="142" spans="1:9" ht="12" customHeight="1" thickBot="1">
      <c r="A142" s="13" t="s">
        <v>239</v>
      </c>
      <c r="B142" s="7" t="s">
        <v>332</v>
      </c>
      <c r="C142" s="147"/>
      <c r="D142" s="154">
        <f t="shared" si="2"/>
        <v>0</v>
      </c>
      <c r="E142" s="147"/>
    </row>
    <row r="143" spans="1:9" ht="15" customHeight="1" thickBot="1">
      <c r="A143" s="18" t="s">
        <v>16</v>
      </c>
      <c r="B143" s="48" t="s">
        <v>333</v>
      </c>
      <c r="C143" s="271"/>
      <c r="D143" s="154">
        <f t="shared" si="2"/>
        <v>0</v>
      </c>
      <c r="E143" s="271"/>
      <c r="F143" s="272"/>
      <c r="G143" s="273"/>
      <c r="H143" s="273"/>
      <c r="I143" s="273"/>
    </row>
    <row r="144" spans="1:9" s="258" customFormat="1" ht="12.95" customHeight="1" thickBot="1">
      <c r="A144" s="152" t="s">
        <v>17</v>
      </c>
      <c r="B144" s="233" t="s">
        <v>334</v>
      </c>
      <c r="C144" s="271">
        <v>136971</v>
      </c>
      <c r="D144" s="154">
        <f t="shared" si="2"/>
        <v>6169</v>
      </c>
      <c r="E144" s="271">
        <f>E123+E143</f>
        <v>143140</v>
      </c>
    </row>
    <row r="145" spans="1:5" ht="7.5" customHeight="1"/>
    <row r="146" spans="1:5">
      <c r="A146" s="355" t="s">
        <v>336</v>
      </c>
      <c r="B146" s="355"/>
      <c r="C146" s="355"/>
      <c r="D146" s="256"/>
      <c r="E146" s="256"/>
    </row>
    <row r="147" spans="1:5" ht="15" customHeight="1" thickBot="1">
      <c r="A147" s="352" t="s">
        <v>93</v>
      </c>
      <c r="B147" s="352"/>
      <c r="C147" s="164" t="s">
        <v>153</v>
      </c>
      <c r="D147" s="164" t="s">
        <v>153</v>
      </c>
      <c r="E147" s="164" t="s">
        <v>153</v>
      </c>
    </row>
    <row r="148" spans="1:5" ht="29.25" customHeight="1" thickBot="1">
      <c r="A148" s="18">
        <v>1</v>
      </c>
      <c r="B148" s="23" t="s">
        <v>337</v>
      </c>
      <c r="C148" s="154">
        <f>+C60-C123</f>
        <v>0</v>
      </c>
      <c r="D148" s="154">
        <f>+D60-D123</f>
        <v>-6189</v>
      </c>
      <c r="E148" s="154">
        <f>+E60-E123</f>
        <v>-6189</v>
      </c>
    </row>
    <row r="149" spans="1:5" ht="27.75" customHeight="1" thickBot="1">
      <c r="A149" s="18" t="s">
        <v>9</v>
      </c>
      <c r="B149" s="23" t="s">
        <v>338</v>
      </c>
      <c r="C149" s="154">
        <f>+C83-C143</f>
        <v>0</v>
      </c>
      <c r="D149" s="154">
        <f>+D83-D143</f>
        <v>6189</v>
      </c>
      <c r="E149" s="154">
        <f>+E83-E143</f>
        <v>6189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KÖTELEZŐ FELADATAINAK MÉRLEGE &amp;R&amp;"Times New Roman CE,Félkövér dőlt"&amp;11 1.2. melléklet a 9/2014. (XIII.14.)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zoomScaleNormal="120" zoomScaleSheetLayoutView="100" workbookViewId="0">
      <selection activeCell="B23" sqref="B23"/>
    </sheetView>
  </sheetViews>
  <sheetFormatPr defaultRowHeight="15.75"/>
  <cols>
    <col min="1" max="1" width="9.5" style="234" customWidth="1"/>
    <col min="2" max="2" width="67.1640625" style="234" customWidth="1"/>
    <col min="3" max="4" width="17.5" style="235" customWidth="1"/>
    <col min="5" max="5" width="21.6640625" style="235" customWidth="1"/>
    <col min="6" max="16384" width="9.33203125" style="256"/>
  </cols>
  <sheetData>
    <row r="1" spans="1:5" ht="15.95" customHeight="1">
      <c r="A1" s="353" t="s">
        <v>5</v>
      </c>
      <c r="B1" s="353"/>
      <c r="C1" s="353"/>
      <c r="D1" s="256"/>
      <c r="E1" s="256"/>
    </row>
    <row r="2" spans="1:5" ht="15.95" customHeight="1" thickBot="1">
      <c r="A2" s="352" t="s">
        <v>91</v>
      </c>
      <c r="B2" s="352"/>
      <c r="C2" s="164"/>
      <c r="D2" s="164"/>
      <c r="E2" s="164" t="s">
        <v>153</v>
      </c>
    </row>
    <row r="3" spans="1:5" ht="38.1" customHeight="1" thickBot="1">
      <c r="A3" s="21" t="s">
        <v>55</v>
      </c>
      <c r="B3" s="22" t="s">
        <v>7</v>
      </c>
      <c r="C3" s="28" t="s">
        <v>178</v>
      </c>
      <c r="D3" s="28" t="s">
        <v>423</v>
      </c>
      <c r="E3" s="28" t="s">
        <v>422</v>
      </c>
    </row>
    <row r="4" spans="1:5" s="257" customFormat="1" ht="12" customHeight="1" thickBot="1">
      <c r="A4" s="251">
        <v>1</v>
      </c>
      <c r="B4" s="252">
        <v>2</v>
      </c>
      <c r="C4" s="253">
        <v>3</v>
      </c>
      <c r="D4" s="253">
        <v>3</v>
      </c>
      <c r="E4" s="253">
        <v>3</v>
      </c>
    </row>
    <row r="5" spans="1:5" s="258" customFormat="1" ht="12" customHeight="1" thickBot="1">
      <c r="A5" s="18" t="s">
        <v>8</v>
      </c>
      <c r="B5" s="19" t="s">
        <v>179</v>
      </c>
      <c r="C5" s="154">
        <f>+C6+C7+C8+C9+C10+C11</f>
        <v>0</v>
      </c>
      <c r="D5" s="154">
        <f>+D6+D7+D8+D9+D10+D11</f>
        <v>0</v>
      </c>
      <c r="E5" s="154">
        <f>+E6+E7+E8+E9+E10+E11</f>
        <v>0</v>
      </c>
    </row>
    <row r="6" spans="1:5" s="258" customFormat="1" ht="12" customHeight="1">
      <c r="A6" s="13" t="s">
        <v>67</v>
      </c>
      <c r="B6" s="259" t="s">
        <v>180</v>
      </c>
      <c r="C6" s="157"/>
      <c r="D6" s="157"/>
      <c r="E6" s="157"/>
    </row>
    <row r="7" spans="1:5" s="258" customFormat="1" ht="12" customHeight="1">
      <c r="A7" s="12" t="s">
        <v>68</v>
      </c>
      <c r="B7" s="260" t="s">
        <v>181</v>
      </c>
      <c r="C7" s="156"/>
      <c r="D7" s="156"/>
      <c r="E7" s="156"/>
    </row>
    <row r="8" spans="1:5" s="258" customFormat="1" ht="12" customHeight="1">
      <c r="A8" s="12" t="s">
        <v>69</v>
      </c>
      <c r="B8" s="260" t="s">
        <v>182</v>
      </c>
      <c r="C8" s="156"/>
      <c r="D8" s="156"/>
      <c r="E8" s="156"/>
    </row>
    <row r="9" spans="1:5" s="258" customFormat="1" ht="12" customHeight="1">
      <c r="A9" s="12" t="s">
        <v>70</v>
      </c>
      <c r="B9" s="260" t="s">
        <v>183</v>
      </c>
      <c r="C9" s="156"/>
      <c r="D9" s="156"/>
      <c r="E9" s="156"/>
    </row>
    <row r="10" spans="1:5" s="258" customFormat="1" ht="12" customHeight="1">
      <c r="A10" s="12" t="s">
        <v>87</v>
      </c>
      <c r="B10" s="260" t="s">
        <v>184</v>
      </c>
      <c r="C10" s="156"/>
      <c r="D10" s="156"/>
      <c r="E10" s="156"/>
    </row>
    <row r="11" spans="1:5" s="258" customFormat="1" ht="12" customHeight="1" thickBot="1">
      <c r="A11" s="14" t="s">
        <v>71</v>
      </c>
      <c r="B11" s="261" t="s">
        <v>185</v>
      </c>
      <c r="C11" s="156"/>
      <c r="D11" s="156"/>
      <c r="E11" s="156"/>
    </row>
    <row r="12" spans="1:5" s="258" customFormat="1" ht="12" customHeight="1" thickBot="1">
      <c r="A12" s="18" t="s">
        <v>9</v>
      </c>
      <c r="B12" s="149" t="s">
        <v>186</v>
      </c>
      <c r="C12" s="154">
        <f>+C13+C14+C15+C16+C17</f>
        <v>55876</v>
      </c>
      <c r="D12" s="154">
        <f>E12-C12</f>
        <v>1474</v>
      </c>
      <c r="E12" s="154">
        <f>+E13+E14+E15+E16+E17</f>
        <v>57350</v>
      </c>
    </row>
    <row r="13" spans="1:5" s="258" customFormat="1" ht="12" customHeight="1" thickBot="1">
      <c r="A13" s="13" t="s">
        <v>73</v>
      </c>
      <c r="B13" s="259" t="s">
        <v>187</v>
      </c>
      <c r="C13" s="157"/>
      <c r="D13" s="154">
        <f t="shared" ref="D13:D76" si="0">E13-C13</f>
        <v>0</v>
      </c>
      <c r="E13" s="157"/>
    </row>
    <row r="14" spans="1:5" s="258" customFormat="1" ht="12" customHeight="1" thickBot="1">
      <c r="A14" s="12" t="s">
        <v>74</v>
      </c>
      <c r="B14" s="260" t="s">
        <v>188</v>
      </c>
      <c r="C14" s="156"/>
      <c r="D14" s="154">
        <f t="shared" si="0"/>
        <v>0</v>
      </c>
      <c r="E14" s="156"/>
    </row>
    <row r="15" spans="1:5" s="258" customFormat="1" ht="12" customHeight="1" thickBot="1">
      <c r="A15" s="12" t="s">
        <v>75</v>
      </c>
      <c r="B15" s="260" t="s">
        <v>407</v>
      </c>
      <c r="C15" s="156"/>
      <c r="D15" s="154">
        <f t="shared" si="0"/>
        <v>0</v>
      </c>
      <c r="E15" s="156"/>
    </row>
    <row r="16" spans="1:5" s="258" customFormat="1" ht="12" customHeight="1" thickBot="1">
      <c r="A16" s="12" t="s">
        <v>76</v>
      </c>
      <c r="B16" s="260" t="s">
        <v>408</v>
      </c>
      <c r="C16" s="156"/>
      <c r="D16" s="154">
        <f t="shared" si="0"/>
        <v>0</v>
      </c>
      <c r="E16" s="156"/>
    </row>
    <row r="17" spans="1:5" s="258" customFormat="1" ht="12" customHeight="1" thickBot="1">
      <c r="A17" s="12" t="s">
        <v>77</v>
      </c>
      <c r="B17" s="260" t="s">
        <v>189</v>
      </c>
      <c r="C17" s="156">
        <v>55876</v>
      </c>
      <c r="D17" s="154">
        <f t="shared" si="0"/>
        <v>1474</v>
      </c>
      <c r="E17" s="156">
        <v>57350</v>
      </c>
    </row>
    <row r="18" spans="1:5" s="258" customFormat="1" ht="12" customHeight="1" thickBot="1">
      <c r="A18" s="14" t="s">
        <v>83</v>
      </c>
      <c r="B18" s="261" t="s">
        <v>190</v>
      </c>
      <c r="C18" s="158"/>
      <c r="D18" s="154">
        <f t="shared" si="0"/>
        <v>0</v>
      </c>
      <c r="E18" s="158"/>
    </row>
    <row r="19" spans="1:5" s="258" customFormat="1" ht="12" customHeight="1" thickBot="1">
      <c r="A19" s="18" t="s">
        <v>10</v>
      </c>
      <c r="B19" s="19" t="s">
        <v>191</v>
      </c>
      <c r="C19" s="154">
        <f>+C20+C21+C22+C23+C24</f>
        <v>0</v>
      </c>
      <c r="D19" s="154">
        <f t="shared" si="0"/>
        <v>0</v>
      </c>
      <c r="E19" s="154">
        <f>+E20+E21+E22+E23+E24</f>
        <v>0</v>
      </c>
    </row>
    <row r="20" spans="1:5" s="258" customFormat="1" ht="12" customHeight="1" thickBot="1">
      <c r="A20" s="13" t="s">
        <v>56</v>
      </c>
      <c r="B20" s="259" t="s">
        <v>192</v>
      </c>
      <c r="C20" s="157"/>
      <c r="D20" s="154">
        <f t="shared" si="0"/>
        <v>0</v>
      </c>
      <c r="E20" s="157"/>
    </row>
    <row r="21" spans="1:5" s="258" customFormat="1" ht="12" customHeight="1" thickBot="1">
      <c r="A21" s="12" t="s">
        <v>57</v>
      </c>
      <c r="B21" s="260" t="s">
        <v>193</v>
      </c>
      <c r="C21" s="156"/>
      <c r="D21" s="154">
        <f t="shared" si="0"/>
        <v>0</v>
      </c>
      <c r="E21" s="156"/>
    </row>
    <row r="22" spans="1:5" s="258" customFormat="1" ht="12" customHeight="1" thickBot="1">
      <c r="A22" s="12" t="s">
        <v>58</v>
      </c>
      <c r="B22" s="260" t="s">
        <v>409</v>
      </c>
      <c r="C22" s="156"/>
      <c r="D22" s="154">
        <f t="shared" si="0"/>
        <v>0</v>
      </c>
      <c r="E22" s="156"/>
    </row>
    <row r="23" spans="1:5" s="258" customFormat="1" ht="12" customHeight="1" thickBot="1">
      <c r="A23" s="12" t="s">
        <v>59</v>
      </c>
      <c r="B23" s="260" t="s">
        <v>410</v>
      </c>
      <c r="C23" s="156"/>
      <c r="D23" s="154">
        <f t="shared" si="0"/>
        <v>0</v>
      </c>
      <c r="E23" s="156"/>
    </row>
    <row r="24" spans="1:5" s="258" customFormat="1" ht="12" customHeight="1" thickBot="1">
      <c r="A24" s="12" t="s">
        <v>101</v>
      </c>
      <c r="B24" s="260" t="s">
        <v>194</v>
      </c>
      <c r="C24" s="156"/>
      <c r="D24" s="154">
        <f t="shared" si="0"/>
        <v>0</v>
      </c>
      <c r="E24" s="156"/>
    </row>
    <row r="25" spans="1:5" s="258" customFormat="1" ht="12" customHeight="1" thickBot="1">
      <c r="A25" s="14" t="s">
        <v>102</v>
      </c>
      <c r="B25" s="261" t="s">
        <v>195</v>
      </c>
      <c r="C25" s="158"/>
      <c r="D25" s="154">
        <f t="shared" si="0"/>
        <v>0</v>
      </c>
      <c r="E25" s="158"/>
    </row>
    <row r="26" spans="1:5" s="258" customFormat="1" ht="12" customHeight="1" thickBot="1">
      <c r="A26" s="18" t="s">
        <v>103</v>
      </c>
      <c r="B26" s="19" t="s">
        <v>196</v>
      </c>
      <c r="C26" s="160">
        <f>+C27+C30+C31+C32</f>
        <v>0</v>
      </c>
      <c r="D26" s="154">
        <f t="shared" si="0"/>
        <v>0</v>
      </c>
      <c r="E26" s="160">
        <f>+E27+E30+E31+E32</f>
        <v>0</v>
      </c>
    </row>
    <row r="27" spans="1:5" s="258" customFormat="1" ht="12" customHeight="1" thickBot="1">
      <c r="A27" s="13" t="s">
        <v>197</v>
      </c>
      <c r="B27" s="259" t="s">
        <v>203</v>
      </c>
      <c r="C27" s="254">
        <f>+C28+C29</f>
        <v>0</v>
      </c>
      <c r="D27" s="154">
        <f t="shared" si="0"/>
        <v>0</v>
      </c>
      <c r="E27" s="254">
        <f>+E28+E29</f>
        <v>0</v>
      </c>
    </row>
    <row r="28" spans="1:5" s="258" customFormat="1" ht="12" customHeight="1" thickBot="1">
      <c r="A28" s="12" t="s">
        <v>198</v>
      </c>
      <c r="B28" s="260" t="s">
        <v>204</v>
      </c>
      <c r="C28" s="156"/>
      <c r="D28" s="154">
        <f t="shared" si="0"/>
        <v>0</v>
      </c>
      <c r="E28" s="156"/>
    </row>
    <row r="29" spans="1:5" s="258" customFormat="1" ht="12" customHeight="1" thickBot="1">
      <c r="A29" s="12" t="s">
        <v>199</v>
      </c>
      <c r="B29" s="260" t="s">
        <v>205</v>
      </c>
      <c r="C29" s="156"/>
      <c r="D29" s="154">
        <f t="shared" si="0"/>
        <v>0</v>
      </c>
      <c r="E29" s="156"/>
    </row>
    <row r="30" spans="1:5" s="258" customFormat="1" ht="12" customHeight="1" thickBot="1">
      <c r="A30" s="12" t="s">
        <v>200</v>
      </c>
      <c r="B30" s="260" t="s">
        <v>206</v>
      </c>
      <c r="C30" s="156"/>
      <c r="D30" s="154">
        <f t="shared" si="0"/>
        <v>0</v>
      </c>
      <c r="E30" s="156"/>
    </row>
    <row r="31" spans="1:5" s="258" customFormat="1" ht="12" customHeight="1" thickBot="1">
      <c r="A31" s="12" t="s">
        <v>201</v>
      </c>
      <c r="B31" s="260" t="s">
        <v>207</v>
      </c>
      <c r="C31" s="156"/>
      <c r="D31" s="154">
        <f t="shared" si="0"/>
        <v>0</v>
      </c>
      <c r="E31" s="156"/>
    </row>
    <row r="32" spans="1:5" s="258" customFormat="1" ht="12" customHeight="1" thickBot="1">
      <c r="A32" s="14" t="s">
        <v>202</v>
      </c>
      <c r="B32" s="261" t="s">
        <v>208</v>
      </c>
      <c r="C32" s="158"/>
      <c r="D32" s="154">
        <f t="shared" si="0"/>
        <v>0</v>
      </c>
      <c r="E32" s="158"/>
    </row>
    <row r="33" spans="1:5" s="258" customFormat="1" ht="12" customHeight="1" thickBot="1">
      <c r="A33" s="18" t="s">
        <v>12</v>
      </c>
      <c r="B33" s="19" t="s">
        <v>209</v>
      </c>
      <c r="C33" s="154">
        <f>SUM(C34:C43)</f>
        <v>320</v>
      </c>
      <c r="D33" s="154">
        <f t="shared" si="0"/>
        <v>40</v>
      </c>
      <c r="E33" s="154">
        <f>SUM(E34:E43)</f>
        <v>360</v>
      </c>
    </row>
    <row r="34" spans="1:5" s="258" customFormat="1" ht="12" customHeight="1" thickBot="1">
      <c r="A34" s="13" t="s">
        <v>60</v>
      </c>
      <c r="B34" s="259" t="s">
        <v>212</v>
      </c>
      <c r="C34" s="157"/>
      <c r="D34" s="154">
        <f t="shared" si="0"/>
        <v>0</v>
      </c>
      <c r="E34" s="157"/>
    </row>
    <row r="35" spans="1:5" s="258" customFormat="1" ht="12" customHeight="1" thickBot="1">
      <c r="A35" s="12" t="s">
        <v>61</v>
      </c>
      <c r="B35" s="260" t="s">
        <v>213</v>
      </c>
      <c r="C35" s="156">
        <v>320</v>
      </c>
      <c r="D35" s="154">
        <f t="shared" si="0"/>
        <v>40</v>
      </c>
      <c r="E35" s="156">
        <v>360</v>
      </c>
    </row>
    <row r="36" spans="1:5" s="258" customFormat="1" ht="12" customHeight="1" thickBot="1">
      <c r="A36" s="12" t="s">
        <v>62</v>
      </c>
      <c r="B36" s="260" t="s">
        <v>214</v>
      </c>
      <c r="C36" s="156"/>
      <c r="D36" s="154">
        <f t="shared" si="0"/>
        <v>0</v>
      </c>
      <c r="E36" s="156"/>
    </row>
    <row r="37" spans="1:5" s="258" customFormat="1" ht="12" customHeight="1" thickBot="1">
      <c r="A37" s="12" t="s">
        <v>105</v>
      </c>
      <c r="B37" s="260" t="s">
        <v>215</v>
      </c>
      <c r="C37" s="156"/>
      <c r="D37" s="154">
        <f t="shared" si="0"/>
        <v>0</v>
      </c>
      <c r="E37" s="156"/>
    </row>
    <row r="38" spans="1:5" s="258" customFormat="1" ht="12" customHeight="1" thickBot="1">
      <c r="A38" s="12" t="s">
        <v>106</v>
      </c>
      <c r="B38" s="260" t="s">
        <v>216</v>
      </c>
      <c r="C38" s="156"/>
      <c r="D38" s="154">
        <f t="shared" si="0"/>
        <v>0</v>
      </c>
      <c r="E38" s="156"/>
    </row>
    <row r="39" spans="1:5" s="258" customFormat="1" ht="12" customHeight="1" thickBot="1">
      <c r="A39" s="12" t="s">
        <v>107</v>
      </c>
      <c r="B39" s="260" t="s">
        <v>217</v>
      </c>
      <c r="C39" s="156"/>
      <c r="D39" s="154">
        <f t="shared" si="0"/>
        <v>0</v>
      </c>
      <c r="E39" s="156"/>
    </row>
    <row r="40" spans="1:5" s="258" customFormat="1" ht="12" customHeight="1" thickBot="1">
      <c r="A40" s="12" t="s">
        <v>108</v>
      </c>
      <c r="B40" s="260" t="s">
        <v>218</v>
      </c>
      <c r="C40" s="156"/>
      <c r="D40" s="154">
        <f t="shared" si="0"/>
        <v>0</v>
      </c>
      <c r="E40" s="156"/>
    </row>
    <row r="41" spans="1:5" s="258" customFormat="1" ht="12" customHeight="1" thickBot="1">
      <c r="A41" s="12" t="s">
        <v>109</v>
      </c>
      <c r="B41" s="260" t="s">
        <v>219</v>
      </c>
      <c r="C41" s="156"/>
      <c r="D41" s="154">
        <f t="shared" si="0"/>
        <v>0</v>
      </c>
      <c r="E41" s="156"/>
    </row>
    <row r="42" spans="1:5" s="258" customFormat="1" ht="12" customHeight="1" thickBot="1">
      <c r="A42" s="12" t="s">
        <v>210</v>
      </c>
      <c r="B42" s="260" t="s">
        <v>220</v>
      </c>
      <c r="C42" s="159"/>
      <c r="D42" s="154">
        <f t="shared" si="0"/>
        <v>0</v>
      </c>
      <c r="E42" s="159"/>
    </row>
    <row r="43" spans="1:5" s="258" customFormat="1" ht="12" customHeight="1" thickBot="1">
      <c r="A43" s="14" t="s">
        <v>211</v>
      </c>
      <c r="B43" s="261" t="s">
        <v>221</v>
      </c>
      <c r="C43" s="248"/>
      <c r="D43" s="154">
        <f t="shared" si="0"/>
        <v>0</v>
      </c>
      <c r="E43" s="248"/>
    </row>
    <row r="44" spans="1:5" s="258" customFormat="1" ht="12" customHeight="1" thickBot="1">
      <c r="A44" s="18" t="s">
        <v>13</v>
      </c>
      <c r="B44" s="19" t="s">
        <v>222</v>
      </c>
      <c r="C44" s="154">
        <f>SUM(C45:C49)</f>
        <v>0</v>
      </c>
      <c r="D44" s="154">
        <f t="shared" si="0"/>
        <v>0</v>
      </c>
      <c r="E44" s="154">
        <f>SUM(E45:E49)</f>
        <v>0</v>
      </c>
    </row>
    <row r="45" spans="1:5" s="258" customFormat="1" ht="12" customHeight="1" thickBot="1">
      <c r="A45" s="13" t="s">
        <v>63</v>
      </c>
      <c r="B45" s="259" t="s">
        <v>226</v>
      </c>
      <c r="C45" s="305"/>
      <c r="D45" s="154">
        <f t="shared" si="0"/>
        <v>0</v>
      </c>
      <c r="E45" s="305"/>
    </row>
    <row r="46" spans="1:5" s="258" customFormat="1" ht="12" customHeight="1" thickBot="1">
      <c r="A46" s="12" t="s">
        <v>64</v>
      </c>
      <c r="B46" s="260" t="s">
        <v>227</v>
      </c>
      <c r="C46" s="159"/>
      <c r="D46" s="154">
        <f t="shared" si="0"/>
        <v>0</v>
      </c>
      <c r="E46" s="159"/>
    </row>
    <row r="47" spans="1:5" s="258" customFormat="1" ht="12" customHeight="1" thickBot="1">
      <c r="A47" s="12" t="s">
        <v>223</v>
      </c>
      <c r="B47" s="260" t="s">
        <v>228</v>
      </c>
      <c r="C47" s="159"/>
      <c r="D47" s="154">
        <f t="shared" si="0"/>
        <v>0</v>
      </c>
      <c r="E47" s="159"/>
    </row>
    <row r="48" spans="1:5" s="258" customFormat="1" ht="12" customHeight="1" thickBot="1">
      <c r="A48" s="12" t="s">
        <v>224</v>
      </c>
      <c r="B48" s="260" t="s">
        <v>229</v>
      </c>
      <c r="C48" s="159"/>
      <c r="D48" s="154">
        <f t="shared" si="0"/>
        <v>0</v>
      </c>
      <c r="E48" s="159"/>
    </row>
    <row r="49" spans="1:5" s="258" customFormat="1" ht="12" customHeight="1" thickBot="1">
      <c r="A49" s="14" t="s">
        <v>225</v>
      </c>
      <c r="B49" s="261" t="s">
        <v>230</v>
      </c>
      <c r="C49" s="248"/>
      <c r="D49" s="154">
        <f t="shared" si="0"/>
        <v>0</v>
      </c>
      <c r="E49" s="248"/>
    </row>
    <row r="50" spans="1:5" s="258" customFormat="1" ht="12" customHeight="1" thickBot="1">
      <c r="A50" s="18" t="s">
        <v>110</v>
      </c>
      <c r="B50" s="19" t="s">
        <v>231</v>
      </c>
      <c r="C50" s="154">
        <f>SUM(C51:C53)</f>
        <v>12419</v>
      </c>
      <c r="D50" s="154">
        <f t="shared" si="0"/>
        <v>0</v>
      </c>
      <c r="E50" s="154">
        <f>SUM(E51:E53)</f>
        <v>12419</v>
      </c>
    </row>
    <row r="51" spans="1:5" s="258" customFormat="1" ht="12" customHeight="1" thickBot="1">
      <c r="A51" s="13" t="s">
        <v>65</v>
      </c>
      <c r="B51" s="259" t="s">
        <v>232</v>
      </c>
      <c r="C51" s="157"/>
      <c r="D51" s="154">
        <f t="shared" si="0"/>
        <v>0</v>
      </c>
      <c r="E51" s="157"/>
    </row>
    <row r="52" spans="1:5" s="258" customFormat="1" ht="12" customHeight="1" thickBot="1">
      <c r="A52" s="12" t="s">
        <v>66</v>
      </c>
      <c r="B52" s="260" t="s">
        <v>411</v>
      </c>
      <c r="C52" s="156"/>
      <c r="D52" s="154">
        <f t="shared" si="0"/>
        <v>0</v>
      </c>
      <c r="E52" s="156"/>
    </row>
    <row r="53" spans="1:5" s="258" customFormat="1" ht="12" customHeight="1" thickBot="1">
      <c r="A53" s="12" t="s">
        <v>236</v>
      </c>
      <c r="B53" s="260" t="s">
        <v>234</v>
      </c>
      <c r="C53" s="156">
        <v>12419</v>
      </c>
      <c r="D53" s="154">
        <f t="shared" si="0"/>
        <v>0</v>
      </c>
      <c r="E53" s="156">
        <v>12419</v>
      </c>
    </row>
    <row r="54" spans="1:5" s="258" customFormat="1" ht="12" customHeight="1" thickBot="1">
      <c r="A54" s="14" t="s">
        <v>237</v>
      </c>
      <c r="B54" s="261" t="s">
        <v>235</v>
      </c>
      <c r="C54" s="158"/>
      <c r="D54" s="154">
        <f t="shared" si="0"/>
        <v>0</v>
      </c>
      <c r="E54" s="158"/>
    </row>
    <row r="55" spans="1:5" s="258" customFormat="1" ht="12" customHeight="1" thickBot="1">
      <c r="A55" s="18" t="s">
        <v>15</v>
      </c>
      <c r="B55" s="149" t="s">
        <v>238</v>
      </c>
      <c r="C55" s="154">
        <f>SUM(C56:C58)</f>
        <v>0</v>
      </c>
      <c r="D55" s="154">
        <f t="shared" si="0"/>
        <v>0</v>
      </c>
      <c r="E55" s="154">
        <f>SUM(E56:E58)</f>
        <v>0</v>
      </c>
    </row>
    <row r="56" spans="1:5" s="258" customFormat="1" ht="12" customHeight="1" thickBot="1">
      <c r="A56" s="13" t="s">
        <v>111</v>
      </c>
      <c r="B56" s="259" t="s">
        <v>240</v>
      </c>
      <c r="C56" s="159"/>
      <c r="D56" s="154">
        <f t="shared" si="0"/>
        <v>0</v>
      </c>
      <c r="E56" s="159"/>
    </row>
    <row r="57" spans="1:5" s="258" customFormat="1" ht="12" customHeight="1" thickBot="1">
      <c r="A57" s="12" t="s">
        <v>112</v>
      </c>
      <c r="B57" s="260" t="s">
        <v>412</v>
      </c>
      <c r="C57" s="159"/>
      <c r="D57" s="154">
        <f t="shared" si="0"/>
        <v>0</v>
      </c>
      <c r="E57" s="159"/>
    </row>
    <row r="58" spans="1:5" s="258" customFormat="1" ht="12" customHeight="1" thickBot="1">
      <c r="A58" s="12" t="s">
        <v>154</v>
      </c>
      <c r="B58" s="260" t="s">
        <v>241</v>
      </c>
      <c r="C58" s="159"/>
      <c r="D58" s="154">
        <f t="shared" si="0"/>
        <v>0</v>
      </c>
      <c r="E58" s="159"/>
    </row>
    <row r="59" spans="1:5" s="258" customFormat="1" ht="12" customHeight="1" thickBot="1">
      <c r="A59" s="14" t="s">
        <v>239</v>
      </c>
      <c r="B59" s="261" t="s">
        <v>242</v>
      </c>
      <c r="C59" s="159"/>
      <c r="D59" s="154">
        <f t="shared" si="0"/>
        <v>0</v>
      </c>
      <c r="E59" s="159"/>
    </row>
    <row r="60" spans="1:5" s="258" customFormat="1" ht="12" customHeight="1" thickBot="1">
      <c r="A60" s="18" t="s">
        <v>16</v>
      </c>
      <c r="B60" s="19" t="s">
        <v>243</v>
      </c>
      <c r="C60" s="160">
        <f>+C5+C12+C19+C26+C33+C44+C50+C55</f>
        <v>68615</v>
      </c>
      <c r="D60" s="154">
        <f t="shared" si="0"/>
        <v>1514</v>
      </c>
      <c r="E60" s="160">
        <f>+E5+E12+E19+E26+E33+E44+E50+E55</f>
        <v>70129</v>
      </c>
    </row>
    <row r="61" spans="1:5" s="258" customFormat="1" ht="12" customHeight="1" thickBot="1">
      <c r="A61" s="262" t="s">
        <v>244</v>
      </c>
      <c r="B61" s="149" t="s">
        <v>245</v>
      </c>
      <c r="C61" s="154">
        <f>SUM(C62:C64)</f>
        <v>0</v>
      </c>
      <c r="D61" s="154">
        <f t="shared" si="0"/>
        <v>0</v>
      </c>
      <c r="E61" s="154">
        <f>SUM(E62:E64)</f>
        <v>0</v>
      </c>
    </row>
    <row r="62" spans="1:5" s="258" customFormat="1" ht="12" customHeight="1" thickBot="1">
      <c r="A62" s="13" t="s">
        <v>278</v>
      </c>
      <c r="B62" s="259" t="s">
        <v>246</v>
      </c>
      <c r="C62" s="159"/>
      <c r="D62" s="154">
        <f t="shared" si="0"/>
        <v>0</v>
      </c>
      <c r="E62" s="159"/>
    </row>
    <row r="63" spans="1:5" s="258" customFormat="1" ht="12" customHeight="1" thickBot="1">
      <c r="A63" s="12" t="s">
        <v>287</v>
      </c>
      <c r="B63" s="260" t="s">
        <v>247</v>
      </c>
      <c r="C63" s="159"/>
      <c r="D63" s="154">
        <f t="shared" si="0"/>
        <v>0</v>
      </c>
      <c r="E63" s="159"/>
    </row>
    <row r="64" spans="1:5" s="258" customFormat="1" ht="12" customHeight="1" thickBot="1">
      <c r="A64" s="14" t="s">
        <v>288</v>
      </c>
      <c r="B64" s="263" t="s">
        <v>248</v>
      </c>
      <c r="C64" s="159"/>
      <c r="D64" s="154">
        <f t="shared" si="0"/>
        <v>0</v>
      </c>
      <c r="E64" s="159"/>
    </row>
    <row r="65" spans="1:5" s="258" customFormat="1" ht="12" customHeight="1" thickBot="1">
      <c r="A65" s="262" t="s">
        <v>249</v>
      </c>
      <c r="B65" s="149" t="s">
        <v>250</v>
      </c>
      <c r="C65" s="154">
        <f>SUM(C66:C69)</f>
        <v>0</v>
      </c>
      <c r="D65" s="154">
        <f t="shared" si="0"/>
        <v>0</v>
      </c>
      <c r="E65" s="154">
        <f>SUM(E66:E69)</f>
        <v>0</v>
      </c>
    </row>
    <row r="66" spans="1:5" s="258" customFormat="1" ht="12" customHeight="1" thickBot="1">
      <c r="A66" s="13" t="s">
        <v>88</v>
      </c>
      <c r="B66" s="259" t="s">
        <v>251</v>
      </c>
      <c r="C66" s="159"/>
      <c r="D66" s="154">
        <f t="shared" si="0"/>
        <v>0</v>
      </c>
      <c r="E66" s="159"/>
    </row>
    <row r="67" spans="1:5" s="258" customFormat="1" ht="12" customHeight="1" thickBot="1">
      <c r="A67" s="12" t="s">
        <v>89</v>
      </c>
      <c r="B67" s="260" t="s">
        <v>252</v>
      </c>
      <c r="C67" s="159"/>
      <c r="D67" s="154">
        <f t="shared" si="0"/>
        <v>0</v>
      </c>
      <c r="E67" s="159"/>
    </row>
    <row r="68" spans="1:5" s="258" customFormat="1" ht="12" customHeight="1" thickBot="1">
      <c r="A68" s="12" t="s">
        <v>279</v>
      </c>
      <c r="B68" s="260" t="s">
        <v>253</v>
      </c>
      <c r="C68" s="159"/>
      <c r="D68" s="154">
        <f t="shared" si="0"/>
        <v>0</v>
      </c>
      <c r="E68" s="159"/>
    </row>
    <row r="69" spans="1:5" s="258" customFormat="1" ht="12" customHeight="1" thickBot="1">
      <c r="A69" s="14" t="s">
        <v>280</v>
      </c>
      <c r="B69" s="261" t="s">
        <v>254</v>
      </c>
      <c r="C69" s="159"/>
      <c r="D69" s="154">
        <f t="shared" si="0"/>
        <v>0</v>
      </c>
      <c r="E69" s="159"/>
    </row>
    <row r="70" spans="1:5" s="258" customFormat="1" ht="12" customHeight="1" thickBot="1">
      <c r="A70" s="262" t="s">
        <v>255</v>
      </c>
      <c r="B70" s="149" t="s">
        <v>256</v>
      </c>
      <c r="C70" s="154">
        <f>SUM(C71:C72)</f>
        <v>0</v>
      </c>
      <c r="D70" s="154">
        <f t="shared" si="0"/>
        <v>0</v>
      </c>
      <c r="E70" s="154">
        <f>SUM(E71:E72)</f>
        <v>0</v>
      </c>
    </row>
    <row r="71" spans="1:5" s="258" customFormat="1" ht="12" customHeight="1" thickBot="1">
      <c r="A71" s="13" t="s">
        <v>281</v>
      </c>
      <c r="B71" s="259" t="s">
        <v>257</v>
      </c>
      <c r="C71" s="159"/>
      <c r="D71" s="154">
        <f t="shared" si="0"/>
        <v>0</v>
      </c>
      <c r="E71" s="159"/>
    </row>
    <row r="72" spans="1:5" s="258" customFormat="1" ht="12" customHeight="1" thickBot="1">
      <c r="A72" s="14" t="s">
        <v>282</v>
      </c>
      <c r="B72" s="261" t="s">
        <v>258</v>
      </c>
      <c r="C72" s="159"/>
      <c r="D72" s="154">
        <f t="shared" si="0"/>
        <v>0</v>
      </c>
      <c r="E72" s="159"/>
    </row>
    <row r="73" spans="1:5" s="258" customFormat="1" ht="12" customHeight="1" thickBot="1">
      <c r="A73" s="262" t="s">
        <v>259</v>
      </c>
      <c r="B73" s="149" t="s">
        <v>260</v>
      </c>
      <c r="C73" s="154">
        <f>SUM(C74:C76)</f>
        <v>0</v>
      </c>
      <c r="D73" s="154">
        <f t="shared" si="0"/>
        <v>0</v>
      </c>
      <c r="E73" s="154">
        <f>SUM(E74:E76)</f>
        <v>0</v>
      </c>
    </row>
    <row r="74" spans="1:5" s="258" customFormat="1" ht="12" customHeight="1" thickBot="1">
      <c r="A74" s="13" t="s">
        <v>283</v>
      </c>
      <c r="B74" s="259" t="s">
        <v>261</v>
      </c>
      <c r="C74" s="159"/>
      <c r="D74" s="154">
        <f t="shared" si="0"/>
        <v>0</v>
      </c>
      <c r="E74" s="159"/>
    </row>
    <row r="75" spans="1:5" s="258" customFormat="1" ht="12" customHeight="1" thickBot="1">
      <c r="A75" s="12" t="s">
        <v>284</v>
      </c>
      <c r="B75" s="260" t="s">
        <v>262</v>
      </c>
      <c r="C75" s="159"/>
      <c r="D75" s="154">
        <f t="shared" si="0"/>
        <v>0</v>
      </c>
      <c r="E75" s="159"/>
    </row>
    <row r="76" spans="1:5" s="258" customFormat="1" ht="12" customHeight="1" thickBot="1">
      <c r="A76" s="14" t="s">
        <v>285</v>
      </c>
      <c r="B76" s="261" t="s">
        <v>263</v>
      </c>
      <c r="C76" s="159"/>
      <c r="D76" s="154">
        <f t="shared" si="0"/>
        <v>0</v>
      </c>
      <c r="E76" s="159"/>
    </row>
    <row r="77" spans="1:5" s="258" customFormat="1" ht="12" customHeight="1" thickBot="1">
      <c r="A77" s="262" t="s">
        <v>264</v>
      </c>
      <c r="B77" s="149" t="s">
        <v>286</v>
      </c>
      <c r="C77" s="154">
        <f>SUM(C78:C81)</f>
        <v>0</v>
      </c>
      <c r="D77" s="154">
        <f t="shared" ref="D77:D84" si="1">E77-C77</f>
        <v>0</v>
      </c>
      <c r="E77" s="154">
        <f>SUM(E78:E81)</f>
        <v>0</v>
      </c>
    </row>
    <row r="78" spans="1:5" s="258" customFormat="1" ht="12" customHeight="1" thickBot="1">
      <c r="A78" s="264" t="s">
        <v>265</v>
      </c>
      <c r="B78" s="259" t="s">
        <v>266</v>
      </c>
      <c r="C78" s="159"/>
      <c r="D78" s="154">
        <f t="shared" si="1"/>
        <v>0</v>
      </c>
      <c r="E78" s="159"/>
    </row>
    <row r="79" spans="1:5" s="258" customFormat="1" ht="12" customHeight="1" thickBot="1">
      <c r="A79" s="265" t="s">
        <v>267</v>
      </c>
      <c r="B79" s="260" t="s">
        <v>268</v>
      </c>
      <c r="C79" s="159"/>
      <c r="D79" s="154">
        <f t="shared" si="1"/>
        <v>0</v>
      </c>
      <c r="E79" s="159"/>
    </row>
    <row r="80" spans="1:5" s="258" customFormat="1" ht="12" customHeight="1" thickBot="1">
      <c r="A80" s="265" t="s">
        <v>269</v>
      </c>
      <c r="B80" s="260" t="s">
        <v>270</v>
      </c>
      <c r="C80" s="159"/>
      <c r="D80" s="154">
        <f t="shared" si="1"/>
        <v>0</v>
      </c>
      <c r="E80" s="159"/>
    </row>
    <row r="81" spans="1:5" s="258" customFormat="1" ht="12" customHeight="1" thickBot="1">
      <c r="A81" s="266" t="s">
        <v>271</v>
      </c>
      <c r="B81" s="261" t="s">
        <v>272</v>
      </c>
      <c r="C81" s="159"/>
      <c r="D81" s="154">
        <f t="shared" si="1"/>
        <v>0</v>
      </c>
      <c r="E81" s="159"/>
    </row>
    <row r="82" spans="1:5" s="258" customFormat="1" ht="13.5" customHeight="1" thickBot="1">
      <c r="A82" s="262" t="s">
        <v>273</v>
      </c>
      <c r="B82" s="149" t="s">
        <v>274</v>
      </c>
      <c r="C82" s="306"/>
      <c r="D82" s="154">
        <f t="shared" si="1"/>
        <v>0</v>
      </c>
      <c r="E82" s="306"/>
    </row>
    <row r="83" spans="1:5" s="258" customFormat="1" ht="15.75" customHeight="1" thickBot="1">
      <c r="A83" s="262" t="s">
        <v>275</v>
      </c>
      <c r="B83" s="267" t="s">
        <v>276</v>
      </c>
      <c r="C83" s="160">
        <f>+C61+C65+C70+C73+C77+C82</f>
        <v>0</v>
      </c>
      <c r="D83" s="154">
        <f t="shared" si="1"/>
        <v>0</v>
      </c>
      <c r="E83" s="160">
        <f>+E61+E65+E70+E73+E77+E82</f>
        <v>0</v>
      </c>
    </row>
    <row r="84" spans="1:5" s="258" customFormat="1" ht="16.5" customHeight="1" thickBot="1">
      <c r="A84" s="268" t="s">
        <v>289</v>
      </c>
      <c r="B84" s="269" t="s">
        <v>277</v>
      </c>
      <c r="C84" s="160">
        <f>+C60+C83</f>
        <v>68615</v>
      </c>
      <c r="D84" s="154">
        <f t="shared" si="1"/>
        <v>1514</v>
      </c>
      <c r="E84" s="160">
        <f>+E60+E83</f>
        <v>70129</v>
      </c>
    </row>
    <row r="85" spans="1:5" s="258" customFormat="1" ht="83.25" customHeight="1">
      <c r="A85" s="3"/>
      <c r="B85" s="4"/>
      <c r="C85" s="161"/>
      <c r="D85" s="161"/>
      <c r="E85" s="161"/>
    </row>
    <row r="86" spans="1:5" ht="16.5" customHeight="1">
      <c r="A86" s="353" t="s">
        <v>36</v>
      </c>
      <c r="B86" s="353"/>
      <c r="C86" s="353"/>
      <c r="D86" s="256"/>
      <c r="E86" s="256"/>
    </row>
    <row r="87" spans="1:5" s="270" customFormat="1" ht="16.5" customHeight="1" thickBot="1">
      <c r="A87" s="354" t="s">
        <v>92</v>
      </c>
      <c r="B87" s="354"/>
      <c r="C87" s="58"/>
      <c r="D87" s="58"/>
      <c r="E87" s="58" t="s">
        <v>153</v>
      </c>
    </row>
    <row r="88" spans="1:5" ht="38.1" customHeight="1" thickBot="1">
      <c r="A88" s="21" t="s">
        <v>55</v>
      </c>
      <c r="B88" s="22" t="s">
        <v>37</v>
      </c>
      <c r="C88" s="28" t="s">
        <v>178</v>
      </c>
      <c r="D88" s="28" t="s">
        <v>423</v>
      </c>
      <c r="E88" s="28" t="s">
        <v>422</v>
      </c>
    </row>
    <row r="89" spans="1:5" s="257" customFormat="1" ht="12" customHeight="1" thickBot="1">
      <c r="A89" s="25">
        <v>1</v>
      </c>
      <c r="B89" s="26">
        <v>2</v>
      </c>
      <c r="C89" s="27">
        <v>3</v>
      </c>
      <c r="D89" s="27">
        <v>3</v>
      </c>
      <c r="E89" s="27">
        <v>3</v>
      </c>
    </row>
    <row r="90" spans="1:5" ht="12" customHeight="1" thickBot="1">
      <c r="A90" s="20" t="s">
        <v>8</v>
      </c>
      <c r="B90" s="24" t="s">
        <v>292</v>
      </c>
      <c r="C90" s="153">
        <f>SUM(C91:C95)</f>
        <v>68390</v>
      </c>
      <c r="D90" s="153">
        <f>E90-C90</f>
        <v>1014</v>
      </c>
      <c r="E90" s="153">
        <f>SUM(E91:E95)</f>
        <v>69404</v>
      </c>
    </row>
    <row r="91" spans="1:5" ht="12" customHeight="1" thickBot="1">
      <c r="A91" s="15" t="s">
        <v>67</v>
      </c>
      <c r="B91" s="8" t="s">
        <v>38</v>
      </c>
      <c r="C91" s="155">
        <v>33393</v>
      </c>
      <c r="D91" s="153">
        <f t="shared" ref="D91:D144" si="2">E91-C91</f>
        <v>794</v>
      </c>
      <c r="E91" s="155">
        <v>34187</v>
      </c>
    </row>
    <row r="92" spans="1:5" ht="12" customHeight="1" thickBot="1">
      <c r="A92" s="12" t="s">
        <v>68</v>
      </c>
      <c r="B92" s="6" t="s">
        <v>113</v>
      </c>
      <c r="C92" s="156">
        <v>8688</v>
      </c>
      <c r="D92" s="153">
        <f t="shared" si="2"/>
        <v>250</v>
      </c>
      <c r="E92" s="156">
        <v>8938</v>
      </c>
    </row>
    <row r="93" spans="1:5" ht="12" customHeight="1" thickBot="1">
      <c r="A93" s="12" t="s">
        <v>69</v>
      </c>
      <c r="B93" s="6" t="s">
        <v>86</v>
      </c>
      <c r="C93" s="158">
        <v>13890</v>
      </c>
      <c r="D93" s="153">
        <f t="shared" si="2"/>
        <v>-30</v>
      </c>
      <c r="E93" s="158">
        <v>13860</v>
      </c>
    </row>
    <row r="94" spans="1:5" ht="12" customHeight="1" thickBot="1">
      <c r="A94" s="12" t="s">
        <v>70</v>
      </c>
      <c r="B94" s="9" t="s">
        <v>114</v>
      </c>
      <c r="C94" s="158">
        <v>12419</v>
      </c>
      <c r="D94" s="153">
        <f t="shared" si="2"/>
        <v>0</v>
      </c>
      <c r="E94" s="158">
        <v>12419</v>
      </c>
    </row>
    <row r="95" spans="1:5" ht="12" customHeight="1" thickBot="1">
      <c r="A95" s="12" t="s">
        <v>78</v>
      </c>
      <c r="B95" s="17" t="s">
        <v>115</v>
      </c>
      <c r="C95" s="158"/>
      <c r="D95" s="153">
        <f t="shared" si="2"/>
        <v>0</v>
      </c>
      <c r="E95" s="158"/>
    </row>
    <row r="96" spans="1:5" ht="12" customHeight="1" thickBot="1">
      <c r="A96" s="12" t="s">
        <v>71</v>
      </c>
      <c r="B96" s="6" t="s">
        <v>293</v>
      </c>
      <c r="C96" s="158"/>
      <c r="D96" s="153">
        <f t="shared" si="2"/>
        <v>0</v>
      </c>
      <c r="E96" s="158"/>
    </row>
    <row r="97" spans="1:5" ht="12" customHeight="1" thickBot="1">
      <c r="A97" s="12" t="s">
        <v>72</v>
      </c>
      <c r="B97" s="60" t="s">
        <v>294</v>
      </c>
      <c r="C97" s="158"/>
      <c r="D97" s="153">
        <f t="shared" si="2"/>
        <v>0</v>
      </c>
      <c r="E97" s="158"/>
    </row>
    <row r="98" spans="1:5" ht="12" customHeight="1" thickBot="1">
      <c r="A98" s="12" t="s">
        <v>79</v>
      </c>
      <c r="B98" s="61" t="s">
        <v>295</v>
      </c>
      <c r="C98" s="158"/>
      <c r="D98" s="153">
        <f t="shared" si="2"/>
        <v>0</v>
      </c>
      <c r="E98" s="158"/>
    </row>
    <row r="99" spans="1:5" ht="12" customHeight="1" thickBot="1">
      <c r="A99" s="12" t="s">
        <v>80</v>
      </c>
      <c r="B99" s="61" t="s">
        <v>296</v>
      </c>
      <c r="C99" s="158"/>
      <c r="D99" s="153">
        <f t="shared" si="2"/>
        <v>0</v>
      </c>
      <c r="E99" s="158"/>
    </row>
    <row r="100" spans="1:5" ht="12" customHeight="1" thickBot="1">
      <c r="A100" s="12" t="s">
        <v>81</v>
      </c>
      <c r="B100" s="60" t="s">
        <v>297</v>
      </c>
      <c r="C100" s="158"/>
      <c r="D100" s="153">
        <f t="shared" si="2"/>
        <v>0</v>
      </c>
      <c r="E100" s="158"/>
    </row>
    <row r="101" spans="1:5" ht="12" customHeight="1" thickBot="1">
      <c r="A101" s="12" t="s">
        <v>82</v>
      </c>
      <c r="B101" s="60" t="s">
        <v>298</v>
      </c>
      <c r="C101" s="158"/>
      <c r="D101" s="153">
        <f t="shared" si="2"/>
        <v>0</v>
      </c>
      <c r="E101" s="158"/>
    </row>
    <row r="102" spans="1:5" ht="12" customHeight="1" thickBot="1">
      <c r="A102" s="12" t="s">
        <v>84</v>
      </c>
      <c r="B102" s="61" t="s">
        <v>299</v>
      </c>
      <c r="C102" s="158"/>
      <c r="D102" s="153">
        <f t="shared" si="2"/>
        <v>0</v>
      </c>
      <c r="E102" s="158"/>
    </row>
    <row r="103" spans="1:5" ht="12" customHeight="1" thickBot="1">
      <c r="A103" s="11" t="s">
        <v>116</v>
      </c>
      <c r="B103" s="62" t="s">
        <v>300</v>
      </c>
      <c r="C103" s="158"/>
      <c r="D103" s="153">
        <f t="shared" si="2"/>
        <v>0</v>
      </c>
      <c r="E103" s="158"/>
    </row>
    <row r="104" spans="1:5" ht="12" customHeight="1" thickBot="1">
      <c r="A104" s="12" t="s">
        <v>290</v>
      </c>
      <c r="B104" s="62" t="s">
        <v>301</v>
      </c>
      <c r="C104" s="158"/>
      <c r="D104" s="153">
        <f t="shared" si="2"/>
        <v>0</v>
      </c>
      <c r="E104" s="158"/>
    </row>
    <row r="105" spans="1:5" ht="12" customHeight="1" thickBot="1">
      <c r="A105" s="16" t="s">
        <v>291</v>
      </c>
      <c r="B105" s="63" t="s">
        <v>302</v>
      </c>
      <c r="C105" s="162"/>
      <c r="D105" s="153">
        <f t="shared" si="2"/>
        <v>0</v>
      </c>
      <c r="E105" s="162"/>
    </row>
    <row r="106" spans="1:5" ht="12" customHeight="1" thickBot="1">
      <c r="A106" s="18" t="s">
        <v>9</v>
      </c>
      <c r="B106" s="23" t="s">
        <v>303</v>
      </c>
      <c r="C106" s="154">
        <f>+C107+C109+C111</f>
        <v>0</v>
      </c>
      <c r="D106" s="153">
        <f t="shared" si="2"/>
        <v>500</v>
      </c>
      <c r="E106" s="154">
        <f>+E107+E109+E111</f>
        <v>500</v>
      </c>
    </row>
    <row r="107" spans="1:5" ht="12" customHeight="1" thickBot="1">
      <c r="A107" s="13" t="s">
        <v>73</v>
      </c>
      <c r="B107" s="6" t="s">
        <v>152</v>
      </c>
      <c r="C107" s="157"/>
      <c r="D107" s="153">
        <f t="shared" si="2"/>
        <v>500</v>
      </c>
      <c r="E107" s="157">
        <v>500</v>
      </c>
    </row>
    <row r="108" spans="1:5" ht="12" customHeight="1" thickBot="1">
      <c r="A108" s="13" t="s">
        <v>74</v>
      </c>
      <c r="B108" s="10" t="s">
        <v>307</v>
      </c>
      <c r="C108" s="157"/>
      <c r="D108" s="153">
        <f t="shared" si="2"/>
        <v>0</v>
      </c>
      <c r="E108" s="157"/>
    </row>
    <row r="109" spans="1:5" ht="12" customHeight="1" thickBot="1">
      <c r="A109" s="13" t="s">
        <v>75</v>
      </c>
      <c r="B109" s="10" t="s">
        <v>117</v>
      </c>
      <c r="C109" s="156"/>
      <c r="D109" s="153">
        <f t="shared" si="2"/>
        <v>0</v>
      </c>
      <c r="E109" s="156"/>
    </row>
    <row r="110" spans="1:5" ht="12" customHeight="1" thickBot="1">
      <c r="A110" s="13" t="s">
        <v>76</v>
      </c>
      <c r="B110" s="10" t="s">
        <v>308</v>
      </c>
      <c r="C110" s="147"/>
      <c r="D110" s="153">
        <f t="shared" si="2"/>
        <v>0</v>
      </c>
      <c r="E110" s="147"/>
    </row>
    <row r="111" spans="1:5" ht="12" customHeight="1" thickBot="1">
      <c r="A111" s="13" t="s">
        <v>77</v>
      </c>
      <c r="B111" s="151" t="s">
        <v>155</v>
      </c>
      <c r="C111" s="147"/>
      <c r="D111" s="153">
        <f t="shared" si="2"/>
        <v>0</v>
      </c>
      <c r="E111" s="147"/>
    </row>
    <row r="112" spans="1:5" ht="12" customHeight="1" thickBot="1">
      <c r="A112" s="13" t="s">
        <v>83</v>
      </c>
      <c r="B112" s="150" t="s">
        <v>413</v>
      </c>
      <c r="C112" s="147"/>
      <c r="D112" s="153">
        <f t="shared" si="2"/>
        <v>0</v>
      </c>
      <c r="E112" s="147"/>
    </row>
    <row r="113" spans="1:5" ht="12" customHeight="1" thickBot="1">
      <c r="A113" s="13" t="s">
        <v>85</v>
      </c>
      <c r="B113" s="255" t="s">
        <v>313</v>
      </c>
      <c r="C113" s="147"/>
      <c r="D113" s="153">
        <f t="shared" si="2"/>
        <v>0</v>
      </c>
      <c r="E113" s="147"/>
    </row>
    <row r="114" spans="1:5" ht="16.5" thickBot="1">
      <c r="A114" s="13" t="s">
        <v>118</v>
      </c>
      <c r="B114" s="61" t="s">
        <v>296</v>
      </c>
      <c r="C114" s="147"/>
      <c r="D114" s="153">
        <f t="shared" si="2"/>
        <v>0</v>
      </c>
      <c r="E114" s="147"/>
    </row>
    <row r="115" spans="1:5" ht="12" customHeight="1" thickBot="1">
      <c r="A115" s="13" t="s">
        <v>119</v>
      </c>
      <c r="B115" s="61" t="s">
        <v>312</v>
      </c>
      <c r="C115" s="147"/>
      <c r="D115" s="153">
        <f t="shared" si="2"/>
        <v>0</v>
      </c>
      <c r="E115" s="147"/>
    </row>
    <row r="116" spans="1:5" ht="12" customHeight="1" thickBot="1">
      <c r="A116" s="13" t="s">
        <v>120</v>
      </c>
      <c r="B116" s="61" t="s">
        <v>311</v>
      </c>
      <c r="C116" s="147"/>
      <c r="D116" s="153">
        <f t="shared" si="2"/>
        <v>0</v>
      </c>
      <c r="E116" s="147"/>
    </row>
    <row r="117" spans="1:5" ht="12" customHeight="1" thickBot="1">
      <c r="A117" s="13" t="s">
        <v>304</v>
      </c>
      <c r="B117" s="61" t="s">
        <v>299</v>
      </c>
      <c r="C117" s="147"/>
      <c r="D117" s="153">
        <f t="shared" si="2"/>
        <v>0</v>
      </c>
      <c r="E117" s="147"/>
    </row>
    <row r="118" spans="1:5" ht="12" customHeight="1" thickBot="1">
      <c r="A118" s="13" t="s">
        <v>305</v>
      </c>
      <c r="B118" s="61" t="s">
        <v>310</v>
      </c>
      <c r="C118" s="147"/>
      <c r="D118" s="153">
        <f t="shared" si="2"/>
        <v>0</v>
      </c>
      <c r="E118" s="147"/>
    </row>
    <row r="119" spans="1:5" ht="16.5" thickBot="1">
      <c r="A119" s="11" t="s">
        <v>306</v>
      </c>
      <c r="B119" s="61" t="s">
        <v>309</v>
      </c>
      <c r="C119" s="148"/>
      <c r="D119" s="153">
        <f t="shared" si="2"/>
        <v>0</v>
      </c>
      <c r="E119" s="148"/>
    </row>
    <row r="120" spans="1:5" ht="12" customHeight="1" thickBot="1">
      <c r="A120" s="18" t="s">
        <v>10</v>
      </c>
      <c r="B120" s="48" t="s">
        <v>314</v>
      </c>
      <c r="C120" s="154">
        <f>+C121+C122</f>
        <v>225</v>
      </c>
      <c r="D120" s="153">
        <f t="shared" si="2"/>
        <v>0</v>
      </c>
      <c r="E120" s="154">
        <f>+E121+E122</f>
        <v>225</v>
      </c>
    </row>
    <row r="121" spans="1:5" ht="12" customHeight="1" thickBot="1">
      <c r="A121" s="13" t="s">
        <v>56</v>
      </c>
      <c r="B121" s="7" t="s">
        <v>49</v>
      </c>
      <c r="C121" s="157">
        <v>225</v>
      </c>
      <c r="D121" s="153">
        <f t="shared" si="2"/>
        <v>0</v>
      </c>
      <c r="E121" s="157">
        <v>225</v>
      </c>
    </row>
    <row r="122" spans="1:5" ht="12" customHeight="1" thickBot="1">
      <c r="A122" s="14" t="s">
        <v>57</v>
      </c>
      <c r="B122" s="10" t="s">
        <v>50</v>
      </c>
      <c r="C122" s="158"/>
      <c r="D122" s="153">
        <f t="shared" si="2"/>
        <v>0</v>
      </c>
      <c r="E122" s="158"/>
    </row>
    <row r="123" spans="1:5" ht="12" customHeight="1" thickBot="1">
      <c r="A123" s="18" t="s">
        <v>11</v>
      </c>
      <c r="B123" s="48" t="s">
        <v>315</v>
      </c>
      <c r="C123" s="154">
        <f>+C90+C106+C120</f>
        <v>68615</v>
      </c>
      <c r="D123" s="153">
        <f t="shared" si="2"/>
        <v>1514</v>
      </c>
      <c r="E123" s="154">
        <f>+E90+E106+E120</f>
        <v>70129</v>
      </c>
    </row>
    <row r="124" spans="1:5" ht="12" customHeight="1" thickBot="1">
      <c r="A124" s="18" t="s">
        <v>12</v>
      </c>
      <c r="B124" s="48" t="s">
        <v>316</v>
      </c>
      <c r="C124" s="154">
        <f>+C125+C126+C127</f>
        <v>0</v>
      </c>
      <c r="D124" s="153">
        <f t="shared" si="2"/>
        <v>0</v>
      </c>
      <c r="E124" s="154">
        <f>+E125+E126+E127</f>
        <v>0</v>
      </c>
    </row>
    <row r="125" spans="1:5" ht="12" customHeight="1" thickBot="1">
      <c r="A125" s="13" t="s">
        <v>60</v>
      </c>
      <c r="B125" s="7" t="s">
        <v>317</v>
      </c>
      <c r="C125" s="147"/>
      <c r="D125" s="153">
        <f t="shared" si="2"/>
        <v>0</v>
      </c>
      <c r="E125" s="147"/>
    </row>
    <row r="126" spans="1:5" ht="12" customHeight="1" thickBot="1">
      <c r="A126" s="13" t="s">
        <v>61</v>
      </c>
      <c r="B126" s="7" t="s">
        <v>318</v>
      </c>
      <c r="C126" s="147"/>
      <c r="D126" s="153">
        <f t="shared" si="2"/>
        <v>0</v>
      </c>
      <c r="E126" s="147"/>
    </row>
    <row r="127" spans="1:5" ht="12" customHeight="1" thickBot="1">
      <c r="A127" s="11" t="s">
        <v>62</v>
      </c>
      <c r="B127" s="5" t="s">
        <v>319</v>
      </c>
      <c r="C127" s="147"/>
      <c r="D127" s="153">
        <f t="shared" si="2"/>
        <v>0</v>
      </c>
      <c r="E127" s="147"/>
    </row>
    <row r="128" spans="1:5" ht="12" customHeight="1" thickBot="1">
      <c r="A128" s="18" t="s">
        <v>13</v>
      </c>
      <c r="B128" s="48" t="s">
        <v>377</v>
      </c>
      <c r="C128" s="154">
        <f>+C129+C130+C131+C132</f>
        <v>0</v>
      </c>
      <c r="D128" s="153">
        <f t="shared" si="2"/>
        <v>0</v>
      </c>
      <c r="E128" s="154">
        <f>+E129+E130+E131+E132</f>
        <v>0</v>
      </c>
    </row>
    <row r="129" spans="1:9" ht="12" customHeight="1" thickBot="1">
      <c r="A129" s="13" t="s">
        <v>63</v>
      </c>
      <c r="B129" s="7" t="s">
        <v>320</v>
      </c>
      <c r="C129" s="147"/>
      <c r="D129" s="153">
        <f t="shared" si="2"/>
        <v>0</v>
      </c>
      <c r="E129" s="147"/>
    </row>
    <row r="130" spans="1:9" ht="12" customHeight="1" thickBot="1">
      <c r="A130" s="13" t="s">
        <v>64</v>
      </c>
      <c r="B130" s="7" t="s">
        <v>321</v>
      </c>
      <c r="C130" s="147"/>
      <c r="D130" s="153">
        <f t="shared" si="2"/>
        <v>0</v>
      </c>
      <c r="E130" s="147"/>
    </row>
    <row r="131" spans="1:9" ht="12" customHeight="1" thickBot="1">
      <c r="A131" s="13" t="s">
        <v>223</v>
      </c>
      <c r="B131" s="7" t="s">
        <v>322</v>
      </c>
      <c r="C131" s="147"/>
      <c r="D131" s="153">
        <f t="shared" si="2"/>
        <v>0</v>
      </c>
      <c r="E131" s="147"/>
    </row>
    <row r="132" spans="1:9" ht="12" customHeight="1" thickBot="1">
      <c r="A132" s="11" t="s">
        <v>224</v>
      </c>
      <c r="B132" s="5" t="s">
        <v>323</v>
      </c>
      <c r="C132" s="147"/>
      <c r="D132" s="153">
        <f t="shared" si="2"/>
        <v>0</v>
      </c>
      <c r="E132" s="147"/>
    </row>
    <row r="133" spans="1:9" ht="12" customHeight="1" thickBot="1">
      <c r="A133" s="18" t="s">
        <v>14</v>
      </c>
      <c r="B133" s="48" t="s">
        <v>324</v>
      </c>
      <c r="C133" s="160">
        <f>+C134+C135+C136+C137</f>
        <v>0</v>
      </c>
      <c r="D133" s="153">
        <f t="shared" si="2"/>
        <v>0</v>
      </c>
      <c r="E133" s="160">
        <f>+E134+E135+E136+E137</f>
        <v>0</v>
      </c>
    </row>
    <row r="134" spans="1:9" ht="12" customHeight="1" thickBot="1">
      <c r="A134" s="13" t="s">
        <v>65</v>
      </c>
      <c r="B134" s="7" t="s">
        <v>325</v>
      </c>
      <c r="C134" s="147"/>
      <c r="D134" s="153">
        <f t="shared" si="2"/>
        <v>0</v>
      </c>
      <c r="E134" s="147"/>
    </row>
    <row r="135" spans="1:9" ht="12" customHeight="1" thickBot="1">
      <c r="A135" s="13" t="s">
        <v>66</v>
      </c>
      <c r="B135" s="7" t="s">
        <v>335</v>
      </c>
      <c r="C135" s="147"/>
      <c r="D135" s="153">
        <f t="shared" si="2"/>
        <v>0</v>
      </c>
      <c r="E135" s="147"/>
    </row>
    <row r="136" spans="1:9" ht="12" customHeight="1" thickBot="1">
      <c r="A136" s="13" t="s">
        <v>236</v>
      </c>
      <c r="B136" s="7" t="s">
        <v>326</v>
      </c>
      <c r="C136" s="147"/>
      <c r="D136" s="153">
        <f t="shared" si="2"/>
        <v>0</v>
      </c>
      <c r="E136" s="147"/>
    </row>
    <row r="137" spans="1:9" ht="12" customHeight="1" thickBot="1">
      <c r="A137" s="11" t="s">
        <v>237</v>
      </c>
      <c r="B137" s="5" t="s">
        <v>327</v>
      </c>
      <c r="C137" s="147"/>
      <c r="D137" s="153">
        <f t="shared" si="2"/>
        <v>0</v>
      </c>
      <c r="E137" s="147"/>
    </row>
    <row r="138" spans="1:9" ht="12" customHeight="1" thickBot="1">
      <c r="A138" s="18" t="s">
        <v>15</v>
      </c>
      <c r="B138" s="48" t="s">
        <v>328</v>
      </c>
      <c r="C138" s="163">
        <f>+C139+C140+C141+C142</f>
        <v>0</v>
      </c>
      <c r="D138" s="153">
        <f t="shared" si="2"/>
        <v>0</v>
      </c>
      <c r="E138" s="163">
        <f>+E139+E140+E141+E142</f>
        <v>0</v>
      </c>
    </row>
    <row r="139" spans="1:9" ht="12" customHeight="1" thickBot="1">
      <c r="A139" s="13" t="s">
        <v>111</v>
      </c>
      <c r="B139" s="7" t="s">
        <v>329</v>
      </c>
      <c r="C139" s="147"/>
      <c r="D139" s="153">
        <f t="shared" si="2"/>
        <v>0</v>
      </c>
      <c r="E139" s="147"/>
    </row>
    <row r="140" spans="1:9" ht="12" customHeight="1" thickBot="1">
      <c r="A140" s="13" t="s">
        <v>112</v>
      </c>
      <c r="B140" s="7" t="s">
        <v>330</v>
      </c>
      <c r="C140" s="147"/>
      <c r="D140" s="153">
        <f t="shared" si="2"/>
        <v>0</v>
      </c>
      <c r="E140" s="147"/>
    </row>
    <row r="141" spans="1:9" ht="12" customHeight="1" thickBot="1">
      <c r="A141" s="13" t="s">
        <v>154</v>
      </c>
      <c r="B141" s="7" t="s">
        <v>331</v>
      </c>
      <c r="C141" s="147"/>
      <c r="D141" s="153">
        <f t="shared" si="2"/>
        <v>0</v>
      </c>
      <c r="E141" s="147"/>
    </row>
    <row r="142" spans="1:9" ht="12" customHeight="1" thickBot="1">
      <c r="A142" s="13" t="s">
        <v>239</v>
      </c>
      <c r="B142" s="7" t="s">
        <v>332</v>
      </c>
      <c r="C142" s="147"/>
      <c r="D142" s="153">
        <f t="shared" si="2"/>
        <v>0</v>
      </c>
      <c r="E142" s="147"/>
    </row>
    <row r="143" spans="1:9" ht="15" customHeight="1" thickBot="1">
      <c r="A143" s="18" t="s">
        <v>16</v>
      </c>
      <c r="B143" s="48" t="s">
        <v>333</v>
      </c>
      <c r="C143" s="271">
        <f>+C124+C128+C133+C138</f>
        <v>0</v>
      </c>
      <c r="D143" s="153">
        <f t="shared" si="2"/>
        <v>0</v>
      </c>
      <c r="E143" s="271">
        <f>+E124+E128+E133+E138</f>
        <v>0</v>
      </c>
      <c r="F143" s="272"/>
      <c r="G143" s="273"/>
      <c r="H143" s="273"/>
      <c r="I143" s="273"/>
    </row>
    <row r="144" spans="1:9" s="258" customFormat="1" ht="12.95" customHeight="1" thickBot="1">
      <c r="A144" s="152" t="s">
        <v>17</v>
      </c>
      <c r="B144" s="233" t="s">
        <v>334</v>
      </c>
      <c r="C144" s="271">
        <f>+C123+C143</f>
        <v>68615</v>
      </c>
      <c r="D144" s="153">
        <f t="shared" si="2"/>
        <v>1514</v>
      </c>
      <c r="E144" s="271">
        <f>+E123+E143</f>
        <v>70129</v>
      </c>
    </row>
    <row r="145" spans="1:5" ht="7.5" customHeight="1"/>
    <row r="146" spans="1:5">
      <c r="A146" s="355" t="s">
        <v>336</v>
      </c>
      <c r="B146" s="355"/>
      <c r="C146" s="355"/>
      <c r="D146" s="256"/>
      <c r="E146" s="256"/>
    </row>
    <row r="147" spans="1:5" ht="15" customHeight="1" thickBot="1">
      <c r="A147" s="352" t="s">
        <v>93</v>
      </c>
      <c r="B147" s="352"/>
      <c r="C147" s="164" t="s">
        <v>153</v>
      </c>
      <c r="D147" s="164" t="s">
        <v>153</v>
      </c>
      <c r="E147" s="164" t="s">
        <v>153</v>
      </c>
    </row>
    <row r="148" spans="1:5" ht="13.5" customHeight="1" thickBot="1">
      <c r="A148" s="18">
        <v>1</v>
      </c>
      <c r="B148" s="23" t="s">
        <v>337</v>
      </c>
      <c r="C148" s="154">
        <f>+C60-C123</f>
        <v>0</v>
      </c>
      <c r="D148" s="154">
        <f>+D60-D123</f>
        <v>0</v>
      </c>
      <c r="E148" s="154">
        <f>+E60-E123</f>
        <v>0</v>
      </c>
    </row>
    <row r="149" spans="1:5" ht="27.75" customHeight="1" thickBot="1">
      <c r="A149" s="18" t="s">
        <v>9</v>
      </c>
      <c r="B149" s="23" t="s">
        <v>338</v>
      </c>
      <c r="C149" s="154">
        <f>+C83-C143</f>
        <v>0</v>
      </c>
      <c r="D149" s="154">
        <f>+D83-D143</f>
        <v>0</v>
      </c>
      <c r="E149" s="154">
        <f>+E83-E143</f>
        <v>0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ÖNKÉNT VÁLLALT FELADATAINAK MÉRLEGE
&amp;R&amp;"Times New Roman CE,Félkövér dőlt"&amp;11 1.3. melléklet a 9/2014. (VIII.14.)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zoomScale="115" zoomScaleNormal="115" zoomScaleSheetLayoutView="100" workbookViewId="0">
      <selection activeCell="J1" sqref="J1:J30"/>
    </sheetView>
  </sheetViews>
  <sheetFormatPr defaultRowHeight="12.75"/>
  <cols>
    <col min="1" max="1" width="6.83203125" style="32" customWidth="1"/>
    <col min="2" max="2" width="50.33203125" style="91" customWidth="1"/>
    <col min="3" max="3" width="14.33203125" style="32" customWidth="1"/>
    <col min="4" max="4" width="13" style="32" customWidth="1"/>
    <col min="5" max="5" width="12.33203125" style="32" customWidth="1"/>
    <col min="6" max="6" width="39.83203125" style="32" customWidth="1"/>
    <col min="7" max="7" width="12.83203125" style="32" customWidth="1"/>
    <col min="8" max="8" width="11.5" style="32" customWidth="1"/>
    <col min="9" max="9" width="14.1640625" style="32" customWidth="1"/>
    <col min="10" max="10" width="4.83203125" style="32" customWidth="1"/>
    <col min="11" max="16384" width="9.33203125" style="32"/>
  </cols>
  <sheetData>
    <row r="1" spans="1:10" ht="39.75" customHeight="1">
      <c r="B1" s="176" t="s">
        <v>97</v>
      </c>
      <c r="C1" s="177"/>
      <c r="D1" s="177"/>
      <c r="E1" s="177"/>
      <c r="F1" s="177"/>
      <c r="G1" s="177"/>
      <c r="H1" s="177"/>
      <c r="I1" s="177"/>
      <c r="J1" s="358" t="s">
        <v>436</v>
      </c>
    </row>
    <row r="2" spans="1:10" ht="14.25" thickBot="1">
      <c r="G2" s="178"/>
      <c r="H2" s="178"/>
      <c r="I2" s="178" t="s">
        <v>52</v>
      </c>
      <c r="J2" s="358"/>
    </row>
    <row r="3" spans="1:10" ht="18" customHeight="1" thickBot="1">
      <c r="A3" s="356" t="s">
        <v>55</v>
      </c>
      <c r="B3" s="179" t="s">
        <v>45</v>
      </c>
      <c r="C3" s="180"/>
      <c r="D3" s="328"/>
      <c r="E3" s="328"/>
      <c r="F3" s="179" t="s">
        <v>47</v>
      </c>
      <c r="G3" s="181"/>
      <c r="H3" s="181"/>
      <c r="I3" s="181"/>
      <c r="J3" s="358"/>
    </row>
    <row r="4" spans="1:10" s="182" customFormat="1" ht="35.25" customHeight="1" thickBot="1">
      <c r="A4" s="357"/>
      <c r="B4" s="92" t="s">
        <v>53</v>
      </c>
      <c r="C4" s="93" t="s">
        <v>178</v>
      </c>
      <c r="D4" s="329" t="s">
        <v>423</v>
      </c>
      <c r="E4" s="329" t="s">
        <v>422</v>
      </c>
      <c r="F4" s="92" t="s">
        <v>53</v>
      </c>
      <c r="G4" s="31" t="s">
        <v>178</v>
      </c>
      <c r="H4" s="31" t="s">
        <v>423</v>
      </c>
      <c r="I4" s="31" t="s">
        <v>422</v>
      </c>
      <c r="J4" s="358"/>
    </row>
    <row r="5" spans="1:10" s="187" customFormat="1" ht="12" customHeight="1" thickBot="1">
      <c r="A5" s="183">
        <v>1</v>
      </c>
      <c r="B5" s="184">
        <v>2</v>
      </c>
      <c r="C5" s="185" t="s">
        <v>10</v>
      </c>
      <c r="D5" s="330">
        <v>4</v>
      </c>
      <c r="E5" s="330">
        <v>5</v>
      </c>
      <c r="F5" s="184">
        <v>6</v>
      </c>
      <c r="G5" s="186">
        <v>7</v>
      </c>
      <c r="H5" s="186">
        <v>8</v>
      </c>
      <c r="I5" s="186">
        <v>9</v>
      </c>
      <c r="J5" s="358"/>
    </row>
    <row r="6" spans="1:10" ht="12.95" customHeight="1">
      <c r="A6" s="188" t="s">
        <v>8</v>
      </c>
      <c r="B6" s="189" t="s">
        <v>339</v>
      </c>
      <c r="C6" s="165">
        <v>87587</v>
      </c>
      <c r="D6" s="331">
        <f>E6-C6</f>
        <v>472</v>
      </c>
      <c r="E6" s="331">
        <v>88059</v>
      </c>
      <c r="F6" s="189" t="s">
        <v>54</v>
      </c>
      <c r="G6" s="171">
        <v>15923</v>
      </c>
      <c r="H6" s="171">
        <f>I6-G6</f>
        <v>1440</v>
      </c>
      <c r="I6" s="171">
        <v>17363</v>
      </c>
      <c r="J6" s="358"/>
    </row>
    <row r="7" spans="1:10" ht="28.5" customHeight="1">
      <c r="A7" s="190" t="s">
        <v>9</v>
      </c>
      <c r="B7" s="191" t="s">
        <v>340</v>
      </c>
      <c r="C7" s="166">
        <v>9886</v>
      </c>
      <c r="D7" s="331">
        <f t="shared" ref="D7:D28" si="0">E7-C7</f>
        <v>50</v>
      </c>
      <c r="E7" s="332">
        <v>9936</v>
      </c>
      <c r="F7" s="191" t="s">
        <v>113</v>
      </c>
      <c r="G7" s="172">
        <v>4339</v>
      </c>
      <c r="H7" s="171">
        <f t="shared" ref="H7:H28" si="1">I7-G7</f>
        <v>80</v>
      </c>
      <c r="I7" s="172">
        <v>4419</v>
      </c>
      <c r="J7" s="358"/>
    </row>
    <row r="8" spans="1:10" ht="12.95" customHeight="1">
      <c r="A8" s="190" t="s">
        <v>10</v>
      </c>
      <c r="B8" s="191" t="s">
        <v>379</v>
      </c>
      <c r="C8" s="166"/>
      <c r="D8" s="331">
        <f t="shared" si="0"/>
        <v>0</v>
      </c>
      <c r="E8" s="332"/>
      <c r="F8" s="191" t="s">
        <v>158</v>
      </c>
      <c r="G8" s="172">
        <v>35139</v>
      </c>
      <c r="H8" s="171">
        <f t="shared" si="1"/>
        <v>1019</v>
      </c>
      <c r="I8" s="172">
        <v>36158</v>
      </c>
      <c r="J8" s="358"/>
    </row>
    <row r="9" spans="1:10" ht="12.95" customHeight="1">
      <c r="A9" s="190" t="s">
        <v>11</v>
      </c>
      <c r="B9" s="191" t="s">
        <v>104</v>
      </c>
      <c r="C9" s="166">
        <v>19180</v>
      </c>
      <c r="D9" s="331">
        <f t="shared" si="0"/>
        <v>0</v>
      </c>
      <c r="E9" s="332">
        <v>19180</v>
      </c>
      <c r="F9" s="191" t="s">
        <v>114</v>
      </c>
      <c r="G9" s="172">
        <v>2219</v>
      </c>
      <c r="H9" s="171">
        <f t="shared" si="1"/>
        <v>0</v>
      </c>
      <c r="I9" s="172">
        <v>2219</v>
      </c>
      <c r="J9" s="358"/>
    </row>
    <row r="10" spans="1:10" ht="12.95" customHeight="1">
      <c r="A10" s="190" t="s">
        <v>12</v>
      </c>
      <c r="B10" s="192" t="s">
        <v>341</v>
      </c>
      <c r="C10" s="166"/>
      <c r="D10" s="331">
        <f t="shared" si="0"/>
        <v>150</v>
      </c>
      <c r="E10" s="332">
        <v>150</v>
      </c>
      <c r="F10" s="191" t="s">
        <v>115</v>
      </c>
      <c r="G10" s="172">
        <v>67545</v>
      </c>
      <c r="H10" s="171">
        <f t="shared" si="1"/>
        <v>3292</v>
      </c>
      <c r="I10" s="172">
        <v>70837</v>
      </c>
      <c r="J10" s="358"/>
    </row>
    <row r="11" spans="1:10" ht="12.95" customHeight="1">
      <c r="A11" s="190" t="s">
        <v>13</v>
      </c>
      <c r="B11" s="191" t="s">
        <v>342</v>
      </c>
      <c r="C11" s="167"/>
      <c r="D11" s="331">
        <f t="shared" si="0"/>
        <v>0</v>
      </c>
      <c r="E11" s="333"/>
      <c r="F11" s="191" t="s">
        <v>39</v>
      </c>
      <c r="G11" s="172">
        <v>2531</v>
      </c>
      <c r="H11" s="171">
        <f t="shared" si="1"/>
        <v>0</v>
      </c>
      <c r="I11" s="172">
        <v>2531</v>
      </c>
      <c r="J11" s="358"/>
    </row>
    <row r="12" spans="1:10" ht="12.95" customHeight="1">
      <c r="A12" s="190" t="s">
        <v>14</v>
      </c>
      <c r="B12" s="191" t="s">
        <v>221</v>
      </c>
      <c r="C12" s="166">
        <v>11100</v>
      </c>
      <c r="D12" s="331">
        <f t="shared" si="0"/>
        <v>210</v>
      </c>
      <c r="E12" s="332">
        <v>11310</v>
      </c>
      <c r="F12" s="29"/>
      <c r="G12" s="172"/>
      <c r="H12" s="171">
        <f t="shared" si="1"/>
        <v>0</v>
      </c>
      <c r="I12" s="172"/>
      <c r="J12" s="358"/>
    </row>
    <row r="13" spans="1:10" ht="12.95" customHeight="1">
      <c r="A13" s="190" t="s">
        <v>15</v>
      </c>
      <c r="B13" s="29"/>
      <c r="C13" s="166"/>
      <c r="D13" s="331">
        <f t="shared" si="0"/>
        <v>0</v>
      </c>
      <c r="E13" s="332"/>
      <c r="F13" s="29"/>
      <c r="G13" s="172"/>
      <c r="H13" s="171">
        <f t="shared" si="1"/>
        <v>0</v>
      </c>
      <c r="I13" s="172"/>
      <c r="J13" s="358"/>
    </row>
    <row r="14" spans="1:10" ht="12.95" customHeight="1">
      <c r="A14" s="190" t="s">
        <v>16</v>
      </c>
      <c r="B14" s="275"/>
      <c r="C14" s="167"/>
      <c r="D14" s="331">
        <f t="shared" si="0"/>
        <v>0</v>
      </c>
      <c r="E14" s="333"/>
      <c r="F14" s="29"/>
      <c r="G14" s="172"/>
      <c r="H14" s="171">
        <f t="shared" si="1"/>
        <v>0</v>
      </c>
      <c r="I14" s="172"/>
      <c r="J14" s="358"/>
    </row>
    <row r="15" spans="1:10" ht="12.95" customHeight="1">
      <c r="A15" s="190" t="s">
        <v>17</v>
      </c>
      <c r="B15" s="29"/>
      <c r="C15" s="166"/>
      <c r="D15" s="331">
        <f t="shared" si="0"/>
        <v>0</v>
      </c>
      <c r="E15" s="332"/>
      <c r="F15" s="29"/>
      <c r="G15" s="172"/>
      <c r="H15" s="171">
        <f t="shared" si="1"/>
        <v>0</v>
      </c>
      <c r="I15" s="172"/>
      <c r="J15" s="358"/>
    </row>
    <row r="16" spans="1:10" ht="12.95" customHeight="1">
      <c r="A16" s="190" t="s">
        <v>18</v>
      </c>
      <c r="B16" s="29"/>
      <c r="C16" s="166"/>
      <c r="D16" s="331">
        <f t="shared" si="0"/>
        <v>0</v>
      </c>
      <c r="E16" s="332"/>
      <c r="F16" s="29"/>
      <c r="G16" s="172"/>
      <c r="H16" s="171">
        <f t="shared" si="1"/>
        <v>0</v>
      </c>
      <c r="I16" s="172"/>
      <c r="J16" s="358"/>
    </row>
    <row r="17" spans="1:10" ht="12.95" customHeight="1" thickBot="1">
      <c r="A17" s="190" t="s">
        <v>19</v>
      </c>
      <c r="B17" s="33"/>
      <c r="C17" s="168"/>
      <c r="D17" s="331">
        <f t="shared" si="0"/>
        <v>0</v>
      </c>
      <c r="E17" s="334"/>
      <c r="F17" s="29"/>
      <c r="G17" s="173"/>
      <c r="H17" s="171">
        <f t="shared" si="1"/>
        <v>0</v>
      </c>
      <c r="I17" s="173"/>
      <c r="J17" s="358"/>
    </row>
    <row r="18" spans="1:10" ht="15.95" customHeight="1" thickBot="1">
      <c r="A18" s="193" t="s">
        <v>20</v>
      </c>
      <c r="B18" s="49" t="s">
        <v>380</v>
      </c>
      <c r="C18" s="169">
        <f>+C6+C7+C9+C10+C12+C13+C14+C15+C16+C17</f>
        <v>127753</v>
      </c>
      <c r="D18" s="331">
        <f t="shared" si="0"/>
        <v>882</v>
      </c>
      <c r="E18" s="335">
        <f>SUM(E6:E12)</f>
        <v>128635</v>
      </c>
      <c r="F18" s="49" t="s">
        <v>350</v>
      </c>
      <c r="G18" s="174">
        <f>SUM(G6:G17)</f>
        <v>127696</v>
      </c>
      <c r="H18" s="171">
        <f t="shared" si="1"/>
        <v>5831</v>
      </c>
      <c r="I18" s="174">
        <f>SUM(I6:I17)</f>
        <v>133527</v>
      </c>
      <c r="J18" s="358"/>
    </row>
    <row r="19" spans="1:10" ht="12.95" customHeight="1">
      <c r="A19" s="194" t="s">
        <v>21</v>
      </c>
      <c r="B19" s="195" t="s">
        <v>345</v>
      </c>
      <c r="C19" s="307">
        <f>+C20+C21+C22+C23</f>
        <v>0</v>
      </c>
      <c r="D19" s="331">
        <f t="shared" si="0"/>
        <v>0</v>
      </c>
      <c r="E19" s="336"/>
      <c r="F19" s="196" t="s">
        <v>121</v>
      </c>
      <c r="G19" s="175"/>
      <c r="H19" s="171">
        <f t="shared" si="1"/>
        <v>0</v>
      </c>
      <c r="I19" s="175"/>
      <c r="J19" s="358"/>
    </row>
    <row r="20" spans="1:10" ht="12.95" customHeight="1">
      <c r="A20" s="197" t="s">
        <v>22</v>
      </c>
      <c r="B20" s="196" t="s">
        <v>150</v>
      </c>
      <c r="C20" s="37"/>
      <c r="D20" s="331">
        <f t="shared" si="0"/>
        <v>6189</v>
      </c>
      <c r="E20" s="337">
        <v>6189</v>
      </c>
      <c r="F20" s="196" t="s">
        <v>349</v>
      </c>
      <c r="G20" s="38"/>
      <c r="H20" s="171">
        <f t="shared" si="1"/>
        <v>0</v>
      </c>
      <c r="I20" s="38"/>
      <c r="J20" s="358"/>
    </row>
    <row r="21" spans="1:10" ht="12.95" customHeight="1">
      <c r="A21" s="197" t="s">
        <v>23</v>
      </c>
      <c r="B21" s="196" t="s">
        <v>151</v>
      </c>
      <c r="C21" s="37"/>
      <c r="D21" s="331">
        <f t="shared" si="0"/>
        <v>0</v>
      </c>
      <c r="E21" s="337"/>
      <c r="F21" s="196" t="s">
        <v>95</v>
      </c>
      <c r="G21" s="38"/>
      <c r="H21" s="171">
        <f t="shared" si="1"/>
        <v>0</v>
      </c>
      <c r="I21" s="38"/>
      <c r="J21" s="358"/>
    </row>
    <row r="22" spans="1:10" ht="12.95" customHeight="1">
      <c r="A22" s="197" t="s">
        <v>24</v>
      </c>
      <c r="B22" s="196" t="s">
        <v>156</v>
      </c>
      <c r="C22" s="37"/>
      <c r="D22" s="331">
        <f t="shared" si="0"/>
        <v>0</v>
      </c>
      <c r="E22" s="337"/>
      <c r="F22" s="196" t="s">
        <v>96</v>
      </c>
      <c r="G22" s="38"/>
      <c r="H22" s="171">
        <f t="shared" si="1"/>
        <v>0</v>
      </c>
      <c r="I22" s="38"/>
      <c r="J22" s="358"/>
    </row>
    <row r="23" spans="1:10" ht="12.95" customHeight="1">
      <c r="A23" s="197" t="s">
        <v>25</v>
      </c>
      <c r="B23" s="196" t="s">
        <v>157</v>
      </c>
      <c r="C23" s="37"/>
      <c r="D23" s="331">
        <f t="shared" si="0"/>
        <v>0</v>
      </c>
      <c r="E23" s="338"/>
      <c r="F23" s="195" t="s">
        <v>159</v>
      </c>
      <c r="G23" s="38"/>
      <c r="H23" s="171">
        <f t="shared" si="1"/>
        <v>0</v>
      </c>
      <c r="I23" s="38"/>
      <c r="J23" s="358"/>
    </row>
    <row r="24" spans="1:10" ht="12.95" customHeight="1">
      <c r="A24" s="197" t="s">
        <v>26</v>
      </c>
      <c r="B24" s="196" t="s">
        <v>346</v>
      </c>
      <c r="C24" s="198">
        <f>+C25+C26</f>
        <v>0</v>
      </c>
      <c r="D24" s="331">
        <f t="shared" si="0"/>
        <v>0</v>
      </c>
      <c r="E24" s="339"/>
      <c r="F24" s="196" t="s">
        <v>122</v>
      </c>
      <c r="G24" s="38"/>
      <c r="H24" s="171">
        <f t="shared" si="1"/>
        <v>0</v>
      </c>
      <c r="I24" s="38"/>
      <c r="J24" s="358"/>
    </row>
    <row r="25" spans="1:10" ht="12.95" customHeight="1">
      <c r="A25" s="194" t="s">
        <v>27</v>
      </c>
      <c r="B25" s="195" t="s">
        <v>343</v>
      </c>
      <c r="C25" s="170"/>
      <c r="D25" s="331">
        <f t="shared" si="0"/>
        <v>0</v>
      </c>
      <c r="E25" s="338"/>
      <c r="F25" s="189" t="s">
        <v>123</v>
      </c>
      <c r="G25" s="175"/>
      <c r="H25" s="171">
        <f t="shared" si="1"/>
        <v>0</v>
      </c>
      <c r="I25" s="175"/>
      <c r="J25" s="358"/>
    </row>
    <row r="26" spans="1:10" ht="12.95" customHeight="1" thickBot="1">
      <c r="A26" s="197" t="s">
        <v>28</v>
      </c>
      <c r="B26" s="196" t="s">
        <v>344</v>
      </c>
      <c r="C26" s="37"/>
      <c r="D26" s="331">
        <f t="shared" si="0"/>
        <v>0</v>
      </c>
      <c r="E26" s="337"/>
      <c r="F26" s="29"/>
      <c r="G26" s="38"/>
      <c r="H26" s="171">
        <f t="shared" si="1"/>
        <v>0</v>
      </c>
      <c r="I26" s="38"/>
      <c r="J26" s="358"/>
    </row>
    <row r="27" spans="1:10" ht="15.95" customHeight="1" thickBot="1">
      <c r="A27" s="193" t="s">
        <v>29</v>
      </c>
      <c r="B27" s="49" t="s">
        <v>347</v>
      </c>
      <c r="C27" s="169">
        <f>+C19+C24</f>
        <v>0</v>
      </c>
      <c r="D27" s="331">
        <f t="shared" si="0"/>
        <v>6189</v>
      </c>
      <c r="E27" s="335">
        <v>6189</v>
      </c>
      <c r="F27" s="49" t="s">
        <v>351</v>
      </c>
      <c r="G27" s="174">
        <f>SUM(G19:G26)</f>
        <v>0</v>
      </c>
      <c r="H27" s="171">
        <f t="shared" si="1"/>
        <v>0</v>
      </c>
      <c r="I27" s="174">
        <f>SUM(I19:I26)</f>
        <v>0</v>
      </c>
      <c r="J27" s="358"/>
    </row>
    <row r="28" spans="1:10" ht="13.5" thickBot="1">
      <c r="A28" s="193" t="s">
        <v>30</v>
      </c>
      <c r="B28" s="199" t="s">
        <v>348</v>
      </c>
      <c r="C28" s="200">
        <f>+C18+C27</f>
        <v>127753</v>
      </c>
      <c r="D28" s="331">
        <f t="shared" si="0"/>
        <v>7071</v>
      </c>
      <c r="E28" s="340">
        <f>SUM(E18,E27)</f>
        <v>134824</v>
      </c>
      <c r="F28" s="199" t="s">
        <v>352</v>
      </c>
      <c r="G28" s="200">
        <f>+G18+G27</f>
        <v>127696</v>
      </c>
      <c r="H28" s="171">
        <f t="shared" si="1"/>
        <v>5831</v>
      </c>
      <c r="I28" s="200">
        <f>+I18+I27</f>
        <v>133527</v>
      </c>
      <c r="J28" s="358"/>
    </row>
    <row r="29" spans="1:10" ht="13.5" thickBot="1">
      <c r="A29" s="193" t="s">
        <v>31</v>
      </c>
      <c r="B29" s="199" t="s">
        <v>99</v>
      </c>
      <c r="C29" s="200" t="str">
        <f>IF(C18-G18&lt;0,G18-C18,"-")</f>
        <v>-</v>
      </c>
      <c r="D29" s="200">
        <f>IF(D18-H18&lt;0,H18-D18,"-")</f>
        <v>4949</v>
      </c>
      <c r="E29" s="200">
        <f>IF(E18-I18&lt;0,I18-E18,"-")</f>
        <v>4892</v>
      </c>
      <c r="F29" s="199" t="s">
        <v>100</v>
      </c>
      <c r="G29" s="200">
        <f>IF(C18-G18&gt;0,C18-G18,"-")</f>
        <v>57</v>
      </c>
      <c r="H29" s="200" t="str">
        <f>IF(D18-H18&gt;0,D18-H18,"-")</f>
        <v>-</v>
      </c>
      <c r="I29" s="200" t="str">
        <f>IF(E18-I18&gt;0,E18-I18,"-")</f>
        <v>-</v>
      </c>
      <c r="J29" s="358"/>
    </row>
    <row r="30" spans="1:10" ht="13.5" thickBot="1">
      <c r="A30" s="193" t="s">
        <v>32</v>
      </c>
      <c r="B30" s="199" t="s">
        <v>160</v>
      </c>
      <c r="C30" s="200" t="str">
        <f>IF(C18+C19-G28&lt;0,G28-(C18+C19),"-")</f>
        <v>-</v>
      </c>
      <c r="D30" s="200">
        <f>IF(D18+D19-H28&lt;0,H28-(D18+D19),"-")</f>
        <v>4949</v>
      </c>
      <c r="E30" s="200">
        <f>IF(E18+E19-I28&lt;0,I28-(E18+E19),"-")</f>
        <v>4892</v>
      </c>
      <c r="F30" s="199" t="s">
        <v>161</v>
      </c>
      <c r="G30" s="200">
        <f>IF(C18+C19-G28&gt;0,C18+C19-G28,"-")</f>
        <v>57</v>
      </c>
      <c r="H30" s="200" t="str">
        <f>IF(D18+D19-H28&gt;0,D18+D19-H28,"-")</f>
        <v>-</v>
      </c>
      <c r="I30" s="200" t="str">
        <f>IF(E18+E19-I28&gt;0,E18+E19-I28,"-")</f>
        <v>-</v>
      </c>
      <c r="J30" s="358"/>
    </row>
    <row r="31" spans="1:10" ht="18.75">
      <c r="B31" s="359"/>
      <c r="C31" s="359"/>
      <c r="D31" s="359"/>
      <c r="E31" s="359"/>
      <c r="F31" s="359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1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J1" sqref="J1:J33"/>
    </sheetView>
  </sheetViews>
  <sheetFormatPr defaultRowHeight="12.75"/>
  <cols>
    <col min="1" max="1" width="6.83203125" style="32" customWidth="1"/>
    <col min="2" max="2" width="48.33203125" style="91" customWidth="1"/>
    <col min="3" max="3" width="13.83203125" style="32" customWidth="1"/>
    <col min="4" max="4" width="12.5" style="32" customWidth="1"/>
    <col min="5" max="5" width="12.6640625" style="32" customWidth="1"/>
    <col min="6" max="6" width="50.1640625" style="32" customWidth="1"/>
    <col min="7" max="7" width="13.1640625" style="32" customWidth="1"/>
    <col min="8" max="8" width="12.5" style="32" customWidth="1"/>
    <col min="9" max="9" width="13.33203125" style="32" customWidth="1"/>
    <col min="10" max="10" width="4.83203125" style="32" customWidth="1"/>
    <col min="11" max="16384" width="9.33203125" style="32"/>
  </cols>
  <sheetData>
    <row r="1" spans="1:10" ht="31.5">
      <c r="B1" s="176" t="s">
        <v>98</v>
      </c>
      <c r="C1" s="177"/>
      <c r="D1" s="177"/>
      <c r="E1" s="177"/>
      <c r="F1" s="177"/>
      <c r="G1" s="177"/>
      <c r="H1" s="177"/>
      <c r="I1" s="177"/>
      <c r="J1" s="358" t="s">
        <v>437</v>
      </c>
    </row>
    <row r="2" spans="1:10" ht="14.25" thickBot="1">
      <c r="G2" s="178"/>
      <c r="H2" s="178"/>
      <c r="I2" s="178" t="s">
        <v>52</v>
      </c>
      <c r="J2" s="358"/>
    </row>
    <row r="3" spans="1:10" ht="13.5" thickBot="1">
      <c r="A3" s="360" t="s">
        <v>55</v>
      </c>
      <c r="B3" s="179" t="s">
        <v>45</v>
      </c>
      <c r="C3" s="180"/>
      <c r="D3" s="328"/>
      <c r="E3" s="328"/>
      <c r="F3" s="179" t="s">
        <v>47</v>
      </c>
      <c r="G3" s="181"/>
      <c r="H3" s="181"/>
      <c r="I3" s="181"/>
      <c r="J3" s="358"/>
    </row>
    <row r="4" spans="1:10" s="182" customFormat="1" ht="36.75" thickBot="1">
      <c r="A4" s="361"/>
      <c r="B4" s="92" t="s">
        <v>53</v>
      </c>
      <c r="C4" s="93" t="s">
        <v>178</v>
      </c>
      <c r="D4" s="329" t="s">
        <v>423</v>
      </c>
      <c r="E4" s="329" t="s">
        <v>422</v>
      </c>
      <c r="F4" s="92" t="s">
        <v>53</v>
      </c>
      <c r="G4" s="93" t="s">
        <v>178</v>
      </c>
      <c r="H4" s="93" t="s">
        <v>423</v>
      </c>
      <c r="I4" s="93" t="s">
        <v>422</v>
      </c>
      <c r="J4" s="358"/>
    </row>
    <row r="5" spans="1:10" s="182" customFormat="1" ht="13.5" thickBot="1">
      <c r="A5" s="183">
        <v>1</v>
      </c>
      <c r="B5" s="184">
        <v>2</v>
      </c>
      <c r="C5" s="185">
        <v>3</v>
      </c>
      <c r="D5" s="330">
        <v>4</v>
      </c>
      <c r="E5" s="330">
        <v>5</v>
      </c>
      <c r="F5" s="184">
        <v>6</v>
      </c>
      <c r="G5" s="186">
        <v>7</v>
      </c>
      <c r="H5" s="186">
        <v>8</v>
      </c>
      <c r="I5" s="186">
        <v>9</v>
      </c>
      <c r="J5" s="358"/>
    </row>
    <row r="6" spans="1:10" ht="12.95" customHeight="1">
      <c r="A6" s="188" t="s">
        <v>8</v>
      </c>
      <c r="B6" s="189" t="s">
        <v>353</v>
      </c>
      <c r="C6" s="165"/>
      <c r="D6" s="331">
        <f>E6-C6</f>
        <v>0</v>
      </c>
      <c r="E6" s="331"/>
      <c r="F6" s="189" t="s">
        <v>152</v>
      </c>
      <c r="G6" s="171">
        <v>2775</v>
      </c>
      <c r="H6" s="171">
        <f>I6-G6</f>
        <v>338</v>
      </c>
      <c r="I6" s="171">
        <v>3113</v>
      </c>
      <c r="J6" s="358"/>
    </row>
    <row r="7" spans="1:10">
      <c r="A7" s="190" t="s">
        <v>9</v>
      </c>
      <c r="B7" s="191" t="s">
        <v>354</v>
      </c>
      <c r="C7" s="166"/>
      <c r="D7" s="331">
        <f t="shared" ref="D7:D31" si="0">E7-C7</f>
        <v>0</v>
      </c>
      <c r="E7" s="332"/>
      <c r="F7" s="191" t="s">
        <v>358</v>
      </c>
      <c r="G7" s="172"/>
      <c r="H7" s="171">
        <f t="shared" ref="H7:H31" si="1">I7-G7</f>
        <v>0</v>
      </c>
      <c r="I7" s="172"/>
      <c r="J7" s="358"/>
    </row>
    <row r="8" spans="1:10" ht="12.95" customHeight="1">
      <c r="A8" s="190" t="s">
        <v>10</v>
      </c>
      <c r="B8" s="191" t="s">
        <v>4</v>
      </c>
      <c r="C8" s="166"/>
      <c r="D8" s="331">
        <f t="shared" si="0"/>
        <v>0</v>
      </c>
      <c r="E8" s="332"/>
      <c r="F8" s="191" t="s">
        <v>117</v>
      </c>
      <c r="G8" s="172"/>
      <c r="H8" s="171">
        <f t="shared" si="1"/>
        <v>0</v>
      </c>
      <c r="I8" s="172"/>
      <c r="J8" s="358"/>
    </row>
    <row r="9" spans="1:10" ht="12.95" customHeight="1">
      <c r="A9" s="190" t="s">
        <v>11</v>
      </c>
      <c r="B9" s="191">
        <v>9218</v>
      </c>
      <c r="C9" s="166">
        <v>9218</v>
      </c>
      <c r="D9" s="331">
        <f t="shared" si="0"/>
        <v>-902</v>
      </c>
      <c r="E9" s="332">
        <v>8316</v>
      </c>
      <c r="F9" s="191" t="s">
        <v>359</v>
      </c>
      <c r="G9" s="172"/>
      <c r="H9" s="171">
        <f t="shared" si="1"/>
        <v>0</v>
      </c>
      <c r="I9" s="172"/>
      <c r="J9" s="358"/>
    </row>
    <row r="10" spans="1:10" ht="12.75" customHeight="1">
      <c r="A10" s="190" t="s">
        <v>12</v>
      </c>
      <c r="B10" s="191" t="s">
        <v>355</v>
      </c>
      <c r="C10" s="166"/>
      <c r="D10" s="331">
        <f t="shared" si="0"/>
        <v>0</v>
      </c>
      <c r="E10" s="332"/>
      <c r="F10" s="191" t="s">
        <v>155</v>
      </c>
      <c r="G10" s="172">
        <v>6500</v>
      </c>
      <c r="H10" s="171">
        <f t="shared" si="1"/>
        <v>0</v>
      </c>
      <c r="I10" s="172">
        <v>6500</v>
      </c>
      <c r="J10" s="358"/>
    </row>
    <row r="11" spans="1:10" ht="12.95" customHeight="1">
      <c r="A11" s="190" t="s">
        <v>13</v>
      </c>
      <c r="B11" s="191" t="s">
        <v>356</v>
      </c>
      <c r="C11" s="167"/>
      <c r="D11" s="331">
        <f t="shared" si="0"/>
        <v>0</v>
      </c>
      <c r="E11" s="333"/>
      <c r="F11" s="29"/>
      <c r="G11" s="172"/>
      <c r="H11" s="171">
        <f t="shared" si="1"/>
        <v>0</v>
      </c>
      <c r="I11" s="172"/>
      <c r="J11" s="358"/>
    </row>
    <row r="12" spans="1:10" ht="12.95" customHeight="1">
      <c r="A12" s="190" t="s">
        <v>14</v>
      </c>
      <c r="B12" s="29"/>
      <c r="C12" s="166"/>
      <c r="D12" s="331">
        <f t="shared" si="0"/>
        <v>0</v>
      </c>
      <c r="E12" s="332"/>
      <c r="F12" s="29"/>
      <c r="G12" s="172"/>
      <c r="H12" s="171">
        <f t="shared" si="1"/>
        <v>0</v>
      </c>
      <c r="I12" s="172"/>
      <c r="J12" s="358"/>
    </row>
    <row r="13" spans="1:10" ht="12.95" customHeight="1">
      <c r="A13" s="190" t="s">
        <v>15</v>
      </c>
      <c r="B13" s="29"/>
      <c r="C13" s="166"/>
      <c r="D13" s="331">
        <f t="shared" si="0"/>
        <v>0</v>
      </c>
      <c r="E13" s="332"/>
      <c r="F13" s="29"/>
      <c r="G13" s="172"/>
      <c r="H13" s="171">
        <f t="shared" si="1"/>
        <v>0</v>
      </c>
      <c r="I13" s="172"/>
      <c r="J13" s="358"/>
    </row>
    <row r="14" spans="1:10" ht="12.95" customHeight="1">
      <c r="A14" s="190" t="s">
        <v>16</v>
      </c>
      <c r="B14" s="29"/>
      <c r="C14" s="167"/>
      <c r="D14" s="331">
        <f t="shared" si="0"/>
        <v>0</v>
      </c>
      <c r="E14" s="333"/>
      <c r="F14" s="29"/>
      <c r="G14" s="172"/>
      <c r="H14" s="171">
        <f t="shared" si="1"/>
        <v>0</v>
      </c>
      <c r="I14" s="172"/>
      <c r="J14" s="358"/>
    </row>
    <row r="15" spans="1:10">
      <c r="A15" s="190" t="s">
        <v>17</v>
      </c>
      <c r="B15" s="29"/>
      <c r="C15" s="167"/>
      <c r="D15" s="331">
        <f t="shared" si="0"/>
        <v>0</v>
      </c>
      <c r="E15" s="333"/>
      <c r="F15" s="29"/>
      <c r="G15" s="172"/>
      <c r="H15" s="171">
        <f t="shared" si="1"/>
        <v>0</v>
      </c>
      <c r="I15" s="172"/>
      <c r="J15" s="358"/>
    </row>
    <row r="16" spans="1:10" ht="12.95" customHeight="1" thickBot="1">
      <c r="A16" s="245" t="s">
        <v>18</v>
      </c>
      <c r="B16" s="276"/>
      <c r="C16" s="247"/>
      <c r="D16" s="331">
        <f t="shared" si="0"/>
        <v>0</v>
      </c>
      <c r="E16" s="341"/>
      <c r="F16" s="246" t="s">
        <v>39</v>
      </c>
      <c r="G16" s="222"/>
      <c r="H16" s="171">
        <f t="shared" si="1"/>
        <v>0</v>
      </c>
      <c r="I16" s="222"/>
      <c r="J16" s="358"/>
    </row>
    <row r="17" spans="1:10" ht="15.95" customHeight="1" thickBot="1">
      <c r="A17" s="193" t="s">
        <v>19</v>
      </c>
      <c r="B17" s="49" t="s">
        <v>381</v>
      </c>
      <c r="C17" s="169">
        <f>+C6+C8+C9+C11+C12+C13+C14+C15+C16</f>
        <v>9218</v>
      </c>
      <c r="D17" s="331">
        <f t="shared" si="0"/>
        <v>-902</v>
      </c>
      <c r="E17" s="169">
        <f>+E6+E8+E9+E11+E12+E13+E14+E15+E16</f>
        <v>8316</v>
      </c>
      <c r="F17" s="49" t="s">
        <v>382</v>
      </c>
      <c r="G17" s="174">
        <f>+G6+G8+G10+G11+G12+G13+G14+G15+G16</f>
        <v>9275</v>
      </c>
      <c r="H17" s="171">
        <f t="shared" si="1"/>
        <v>338</v>
      </c>
      <c r="I17" s="174">
        <f>+I6+I8+I10+I11+I12+I13+I14+I15+I16</f>
        <v>9613</v>
      </c>
      <c r="J17" s="358"/>
    </row>
    <row r="18" spans="1:10" ht="12.95" customHeight="1">
      <c r="A18" s="188" t="s">
        <v>20</v>
      </c>
      <c r="B18" s="203" t="s">
        <v>173</v>
      </c>
      <c r="C18" s="210">
        <f>+C19+C20+C21+C22+C23</f>
        <v>0</v>
      </c>
      <c r="D18" s="331">
        <f t="shared" si="0"/>
        <v>0</v>
      </c>
      <c r="E18" s="342"/>
      <c r="F18" s="196" t="s">
        <v>121</v>
      </c>
      <c r="G18" s="36"/>
      <c r="H18" s="171">
        <f t="shared" si="1"/>
        <v>0</v>
      </c>
      <c r="I18" s="36"/>
      <c r="J18" s="358"/>
    </row>
    <row r="19" spans="1:10" ht="12.95" customHeight="1">
      <c r="A19" s="190" t="s">
        <v>21</v>
      </c>
      <c r="B19" s="204" t="s">
        <v>162</v>
      </c>
      <c r="C19" s="37"/>
      <c r="D19" s="331">
        <f t="shared" si="0"/>
        <v>0</v>
      </c>
      <c r="E19" s="337"/>
      <c r="F19" s="196" t="s">
        <v>124</v>
      </c>
      <c r="G19" s="38"/>
      <c r="H19" s="171">
        <f t="shared" si="1"/>
        <v>0</v>
      </c>
      <c r="I19" s="38"/>
      <c r="J19" s="358"/>
    </row>
    <row r="20" spans="1:10" ht="12.95" customHeight="1">
      <c r="A20" s="188" t="s">
        <v>22</v>
      </c>
      <c r="B20" s="204" t="s">
        <v>163</v>
      </c>
      <c r="C20" s="37"/>
      <c r="D20" s="331">
        <f t="shared" si="0"/>
        <v>0</v>
      </c>
      <c r="E20" s="337"/>
      <c r="F20" s="196" t="s">
        <v>95</v>
      </c>
      <c r="G20" s="38"/>
      <c r="H20" s="171">
        <f t="shared" si="1"/>
        <v>0</v>
      </c>
      <c r="I20" s="38"/>
      <c r="J20" s="358"/>
    </row>
    <row r="21" spans="1:10" ht="12.95" customHeight="1">
      <c r="A21" s="190" t="s">
        <v>23</v>
      </c>
      <c r="B21" s="204" t="s">
        <v>164</v>
      </c>
      <c r="C21" s="37"/>
      <c r="D21" s="331">
        <f t="shared" si="0"/>
        <v>0</v>
      </c>
      <c r="E21" s="337"/>
      <c r="F21" s="196" t="s">
        <v>96</v>
      </c>
      <c r="G21" s="38"/>
      <c r="H21" s="171">
        <f t="shared" si="1"/>
        <v>0</v>
      </c>
      <c r="I21" s="38"/>
      <c r="J21" s="358"/>
    </row>
    <row r="22" spans="1:10" ht="12.95" customHeight="1">
      <c r="A22" s="188" t="s">
        <v>24</v>
      </c>
      <c r="B22" s="204" t="s">
        <v>165</v>
      </c>
      <c r="C22" s="37"/>
      <c r="D22" s="331">
        <f t="shared" si="0"/>
        <v>0</v>
      </c>
      <c r="E22" s="338"/>
      <c r="F22" s="195" t="s">
        <v>159</v>
      </c>
      <c r="G22" s="38"/>
      <c r="H22" s="171">
        <f t="shared" si="1"/>
        <v>0</v>
      </c>
      <c r="I22" s="38"/>
      <c r="J22" s="358"/>
    </row>
    <row r="23" spans="1:10" ht="12.95" customHeight="1">
      <c r="A23" s="190" t="s">
        <v>25</v>
      </c>
      <c r="B23" s="205" t="s">
        <v>166</v>
      </c>
      <c r="C23" s="37"/>
      <c r="D23" s="331">
        <f t="shared" si="0"/>
        <v>0</v>
      </c>
      <c r="E23" s="337"/>
      <c r="F23" s="196" t="s">
        <v>125</v>
      </c>
      <c r="G23" s="38"/>
      <c r="H23" s="171">
        <f t="shared" si="1"/>
        <v>0</v>
      </c>
      <c r="I23" s="38"/>
      <c r="J23" s="358"/>
    </row>
    <row r="24" spans="1:10" ht="12.95" customHeight="1">
      <c r="A24" s="188" t="s">
        <v>26</v>
      </c>
      <c r="B24" s="206" t="s">
        <v>167</v>
      </c>
      <c r="C24" s="198">
        <f>+C25+C26+C27+C28+C29</f>
        <v>0</v>
      </c>
      <c r="D24" s="331">
        <f t="shared" si="0"/>
        <v>0</v>
      </c>
      <c r="E24" s="342"/>
      <c r="F24" s="207" t="s">
        <v>123</v>
      </c>
      <c r="G24" s="38"/>
      <c r="H24" s="171">
        <f t="shared" si="1"/>
        <v>0</v>
      </c>
      <c r="I24" s="38"/>
      <c r="J24" s="358"/>
    </row>
    <row r="25" spans="1:10" ht="12.95" customHeight="1">
      <c r="A25" s="190" t="s">
        <v>27</v>
      </c>
      <c r="B25" s="205" t="s">
        <v>168</v>
      </c>
      <c r="C25" s="37"/>
      <c r="D25" s="331">
        <f t="shared" si="0"/>
        <v>0</v>
      </c>
      <c r="E25" s="343"/>
      <c r="F25" s="207" t="s">
        <v>360</v>
      </c>
      <c r="G25" s="38"/>
      <c r="H25" s="171">
        <f t="shared" si="1"/>
        <v>0</v>
      </c>
      <c r="I25" s="38"/>
      <c r="J25" s="358"/>
    </row>
    <row r="26" spans="1:10" ht="12.95" customHeight="1">
      <c r="A26" s="188" t="s">
        <v>28</v>
      </c>
      <c r="B26" s="205" t="s">
        <v>169</v>
      </c>
      <c r="C26" s="37"/>
      <c r="D26" s="331">
        <f t="shared" si="0"/>
        <v>0</v>
      </c>
      <c r="E26" s="343"/>
      <c r="F26" s="202"/>
      <c r="G26" s="38"/>
      <c r="H26" s="171">
        <f t="shared" si="1"/>
        <v>0</v>
      </c>
      <c r="I26" s="38"/>
      <c r="J26" s="358"/>
    </row>
    <row r="27" spans="1:10" ht="12.95" customHeight="1">
      <c r="A27" s="190" t="s">
        <v>29</v>
      </c>
      <c r="B27" s="204" t="s">
        <v>170</v>
      </c>
      <c r="C27" s="37"/>
      <c r="D27" s="331">
        <f t="shared" si="0"/>
        <v>0</v>
      </c>
      <c r="E27" s="343"/>
      <c r="F27" s="47"/>
      <c r="G27" s="38"/>
      <c r="H27" s="171">
        <f t="shared" si="1"/>
        <v>0</v>
      </c>
      <c r="I27" s="38"/>
      <c r="J27" s="358"/>
    </row>
    <row r="28" spans="1:10" ht="12.95" customHeight="1">
      <c r="A28" s="188" t="s">
        <v>30</v>
      </c>
      <c r="B28" s="208" t="s">
        <v>171</v>
      </c>
      <c r="C28" s="37"/>
      <c r="D28" s="331">
        <f t="shared" si="0"/>
        <v>0</v>
      </c>
      <c r="E28" s="337"/>
      <c r="F28" s="29"/>
      <c r="G28" s="38"/>
      <c r="H28" s="171">
        <f t="shared" si="1"/>
        <v>0</v>
      </c>
      <c r="I28" s="38"/>
      <c r="J28" s="358"/>
    </row>
    <row r="29" spans="1:10" ht="12.95" customHeight="1" thickBot="1">
      <c r="A29" s="190" t="s">
        <v>31</v>
      </c>
      <c r="B29" s="209" t="s">
        <v>172</v>
      </c>
      <c r="C29" s="37"/>
      <c r="D29" s="331">
        <f t="shared" si="0"/>
        <v>0</v>
      </c>
      <c r="E29" s="343"/>
      <c r="F29" s="47"/>
      <c r="G29" s="38"/>
      <c r="H29" s="171">
        <f t="shared" si="1"/>
        <v>0</v>
      </c>
      <c r="I29" s="38"/>
      <c r="J29" s="358"/>
    </row>
    <row r="30" spans="1:10" ht="21.75" customHeight="1" thickBot="1">
      <c r="A30" s="193" t="s">
        <v>32</v>
      </c>
      <c r="B30" s="49" t="s">
        <v>357</v>
      </c>
      <c r="C30" s="169">
        <f>+C18+C24</f>
        <v>0</v>
      </c>
      <c r="D30" s="331">
        <f t="shared" si="0"/>
        <v>0</v>
      </c>
      <c r="E30" s="335"/>
      <c r="F30" s="49" t="s">
        <v>361</v>
      </c>
      <c r="G30" s="174">
        <f>SUM(G18:G29)</f>
        <v>0</v>
      </c>
      <c r="H30" s="171">
        <f t="shared" si="1"/>
        <v>0</v>
      </c>
      <c r="I30" s="174">
        <f>SUM(I18:I29)</f>
        <v>0</v>
      </c>
      <c r="J30" s="358"/>
    </row>
    <row r="31" spans="1:10" ht="13.5" thickBot="1">
      <c r="A31" s="193" t="s">
        <v>33</v>
      </c>
      <c r="B31" s="199" t="s">
        <v>362</v>
      </c>
      <c r="C31" s="200">
        <f>+C17+C30</f>
        <v>9218</v>
      </c>
      <c r="D31" s="331">
        <f t="shared" si="0"/>
        <v>-902</v>
      </c>
      <c r="E31" s="200">
        <f>+E17+E30</f>
        <v>8316</v>
      </c>
      <c r="F31" s="199" t="s">
        <v>363</v>
      </c>
      <c r="G31" s="200">
        <f>+G17+G30</f>
        <v>9275</v>
      </c>
      <c r="H31" s="171">
        <f t="shared" si="1"/>
        <v>338</v>
      </c>
      <c r="I31" s="200">
        <f>+I17+I30</f>
        <v>9613</v>
      </c>
      <c r="J31" s="358"/>
    </row>
    <row r="32" spans="1:10" ht="13.5" thickBot="1">
      <c r="A32" s="193" t="s">
        <v>34</v>
      </c>
      <c r="B32" s="199" t="s">
        <v>99</v>
      </c>
      <c r="C32" s="200">
        <f>IF(C17-G17&lt;0,G17-C17,"-")</f>
        <v>57</v>
      </c>
      <c r="D32" s="200">
        <f>IF(D17-H17&lt;0,H17-D17,"-")</f>
        <v>1240</v>
      </c>
      <c r="E32" s="200">
        <f>IF(E17-I17&lt;0,I17-E17,"-")</f>
        <v>1297</v>
      </c>
      <c r="F32" s="199" t="s">
        <v>100</v>
      </c>
      <c r="G32" s="200" t="str">
        <f>IF(C17-G17&gt;0,C17-G17,"-")</f>
        <v>-</v>
      </c>
      <c r="H32" s="200" t="str">
        <f>IF(D17-H17&gt;0,D17-H17,"-")</f>
        <v>-</v>
      </c>
      <c r="I32" s="200" t="str">
        <f>IF(E17-I17&gt;0,E17-I17,"-")</f>
        <v>-</v>
      </c>
      <c r="J32" s="358"/>
    </row>
    <row r="33" spans="1:10" ht="13.5" thickBot="1">
      <c r="A33" s="193" t="s">
        <v>35</v>
      </c>
      <c r="B33" s="199" t="s">
        <v>160</v>
      </c>
      <c r="C33" s="200">
        <f>IF(C17+C18-G31&lt;0,G31-(C17+C18),"-")</f>
        <v>57</v>
      </c>
      <c r="D33" s="200">
        <f>IF(D17+D18-H31&lt;0,H31-(D17+D18),"-")</f>
        <v>1240</v>
      </c>
      <c r="E33" s="200">
        <f>IF(E17+E18-I31&lt;0,I31-(E17+E18),"-")</f>
        <v>1297</v>
      </c>
      <c r="F33" s="199" t="s">
        <v>161</v>
      </c>
      <c r="G33" s="200" t="str">
        <f>IF(C17+C18-G31&gt;0,C17+C18-G31,"-")</f>
        <v>-</v>
      </c>
      <c r="H33" s="200" t="str">
        <f>IF(D17+D18-H31&gt;0,D17+D18-H31,"-")</f>
        <v>-</v>
      </c>
      <c r="I33" s="200" t="str">
        <f>IF(E17+E18-I31&gt;0,E17+E18-I31,"-")</f>
        <v>-</v>
      </c>
      <c r="J33" s="358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1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view="pageLayout" workbookViewId="0">
      <selection activeCell="C19" sqref="C19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0" t="s">
        <v>90</v>
      </c>
      <c r="E1" s="53" t="s">
        <v>94</v>
      </c>
    </row>
    <row r="3" spans="1:5">
      <c r="A3" s="54"/>
      <c r="B3" s="55"/>
      <c r="C3" s="54"/>
      <c r="D3" s="57"/>
      <c r="E3" s="55"/>
    </row>
    <row r="4" spans="1:5" ht="15.75">
      <c r="A4" s="40" t="s">
        <v>364</v>
      </c>
      <c r="B4" s="56"/>
      <c r="C4" s="64"/>
      <c r="D4" s="57"/>
      <c r="E4" s="55"/>
    </row>
    <row r="5" spans="1:5">
      <c r="A5" s="54"/>
      <c r="B5" s="55"/>
      <c r="C5" s="54"/>
      <c r="D5" s="57"/>
      <c r="E5" s="55"/>
    </row>
    <row r="6" spans="1:5">
      <c r="A6" s="54" t="s">
        <v>430</v>
      </c>
      <c r="B6" s="55">
        <f>+'1.2.sz.mell.'!E60</f>
        <v>136951</v>
      </c>
      <c r="C6" s="54" t="s">
        <v>367</v>
      </c>
      <c r="D6" s="57">
        <f>+'2.1.sz.mell  '!E18+'2.2.sz.mell  '!E17</f>
        <v>136951</v>
      </c>
      <c r="E6" s="55">
        <f t="shared" ref="E6:E15" si="0">+B6-D6</f>
        <v>0</v>
      </c>
    </row>
    <row r="7" spans="1:5">
      <c r="A7" s="54" t="s">
        <v>431</v>
      </c>
      <c r="B7" s="55">
        <f>+'1.1.sz.mell.'!C85</f>
        <v>0</v>
      </c>
      <c r="C7" s="54" t="s">
        <v>369</v>
      </c>
      <c r="D7" s="57">
        <f>+'2.1.sz.mell  '!C27+'2.2.sz.mell  '!C30</f>
        <v>0</v>
      </c>
      <c r="E7" s="55">
        <f t="shared" si="0"/>
        <v>0</v>
      </c>
    </row>
    <row r="8" spans="1:5">
      <c r="A8" s="54" t="s">
        <v>432</v>
      </c>
      <c r="B8" s="55">
        <f>+'1.2.sz.mell.'!E84</f>
        <v>143140</v>
      </c>
      <c r="C8" s="54" t="s">
        <v>371</v>
      </c>
      <c r="D8" s="57">
        <f>+'2.1.sz.mell  '!E28+'2.2.sz.mell  '!E31</f>
        <v>143140</v>
      </c>
      <c r="E8" s="55">
        <f t="shared" si="0"/>
        <v>0</v>
      </c>
    </row>
    <row r="9" spans="1:5">
      <c r="A9" s="54"/>
      <c r="B9" s="55"/>
      <c r="C9" s="54"/>
      <c r="D9" s="57"/>
      <c r="E9" s="55"/>
    </row>
    <row r="10" spans="1:5">
      <c r="A10" s="54"/>
      <c r="B10" s="55"/>
      <c r="C10" s="54"/>
      <c r="D10" s="57"/>
      <c r="E10" s="55"/>
    </row>
    <row r="11" spans="1:5" ht="15.75">
      <c r="A11" s="40" t="s">
        <v>365</v>
      </c>
      <c r="B11" s="56"/>
      <c r="C11" s="64"/>
      <c r="D11" s="57"/>
      <c r="E11" s="55"/>
    </row>
    <row r="12" spans="1:5">
      <c r="A12" s="54"/>
      <c r="B12" s="55"/>
      <c r="C12" s="54"/>
      <c r="D12" s="57"/>
      <c r="E12" s="55"/>
    </row>
    <row r="13" spans="1:5">
      <c r="A13" s="54" t="s">
        <v>433</v>
      </c>
      <c r="B13" s="55">
        <f>+'1.2.sz.mell.'!E123</f>
        <v>143140</v>
      </c>
      <c r="C13" s="54" t="s">
        <v>374</v>
      </c>
      <c r="D13" s="57">
        <f>+'2.1.sz.mell  '!I18+'2.2.sz.mell  '!I17</f>
        <v>143140</v>
      </c>
      <c r="E13" s="55">
        <f t="shared" si="0"/>
        <v>0</v>
      </c>
    </row>
    <row r="14" spans="1:5">
      <c r="A14" s="54" t="s">
        <v>434</v>
      </c>
      <c r="B14" s="55">
        <f>+'1.1.sz.mell.'!C145</f>
        <v>0</v>
      </c>
      <c r="C14" s="54" t="s">
        <v>373</v>
      </c>
      <c r="D14" s="57">
        <f>+'2.1.sz.mell  '!G27+'2.2.sz.mell  '!G30</f>
        <v>0</v>
      </c>
      <c r="E14" s="55">
        <f t="shared" si="0"/>
        <v>0</v>
      </c>
    </row>
    <row r="15" spans="1:5">
      <c r="A15" s="54" t="s">
        <v>435</v>
      </c>
      <c r="B15" s="55">
        <f>+'1.2.sz.mell.'!E144</f>
        <v>143140</v>
      </c>
      <c r="C15" s="54" t="s">
        <v>372</v>
      </c>
      <c r="D15" s="57">
        <f>+'2.1.sz.mell  '!I28+'2.2.sz.mell  '!I31</f>
        <v>143140</v>
      </c>
      <c r="E15" s="55">
        <f t="shared" si="0"/>
        <v>0</v>
      </c>
    </row>
    <row r="16" spans="1:5">
      <c r="A16" s="51"/>
      <c r="B16" s="51"/>
      <c r="C16" s="54"/>
      <c r="D16" s="57"/>
      <c r="E16" s="52"/>
    </row>
    <row r="17" spans="1:5">
      <c r="A17" s="51"/>
      <c r="B17" s="51"/>
      <c r="C17" s="51"/>
      <c r="D17" s="51"/>
      <c r="E17" s="51"/>
    </row>
    <row r="18" spans="1:5">
      <c r="A18" s="51"/>
      <c r="B18" s="51"/>
      <c r="C18" s="51"/>
      <c r="D18" s="51"/>
      <c r="E18" s="51"/>
    </row>
    <row r="19" spans="1:5">
      <c r="A19" s="51"/>
      <c r="B19" s="51"/>
      <c r="C19" s="51"/>
      <c r="D19" s="51"/>
      <c r="E19" s="51"/>
    </row>
  </sheetData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tabSelected="1" view="pageLayout" zoomScaleNormal="120" workbookViewId="0">
      <selection activeCell="B3" sqref="B3"/>
    </sheetView>
  </sheetViews>
  <sheetFormatPr defaultRowHeight="15"/>
  <cols>
    <col min="1" max="1" width="5.6640625" style="66" customWidth="1"/>
    <col min="2" max="2" width="68.6640625" style="66" customWidth="1"/>
    <col min="3" max="3" width="19.5" style="66" customWidth="1"/>
    <col min="4" max="16384" width="9.33203125" style="66"/>
  </cols>
  <sheetData>
    <row r="1" spans="1:4" ht="33" customHeight="1">
      <c r="A1" s="362" t="s">
        <v>421</v>
      </c>
      <c r="B1" s="362"/>
      <c r="C1" s="362"/>
    </row>
    <row r="2" spans="1:4" ht="15.95" customHeight="1" thickBot="1">
      <c r="A2" s="67"/>
      <c r="B2" s="67"/>
      <c r="C2" s="69" t="s">
        <v>42</v>
      </c>
      <c r="D2" s="68"/>
    </row>
    <row r="3" spans="1:4" ht="26.25" customHeight="1" thickBot="1">
      <c r="A3" s="81" t="s">
        <v>6</v>
      </c>
      <c r="B3" s="82" t="s">
        <v>126</v>
      </c>
      <c r="C3" s="83" t="s">
        <v>178</v>
      </c>
    </row>
    <row r="4" spans="1:4" ht="15.75" thickBot="1">
      <c r="A4" s="84">
        <v>1</v>
      </c>
      <c r="B4" s="85">
        <v>2</v>
      </c>
      <c r="C4" s="86">
        <v>3</v>
      </c>
    </row>
    <row r="5" spans="1:4">
      <c r="A5" s="87" t="s">
        <v>8</v>
      </c>
      <c r="B5" s="214" t="s">
        <v>46</v>
      </c>
      <c r="C5" s="211">
        <v>12150</v>
      </c>
    </row>
    <row r="6" spans="1:4" ht="24.75">
      <c r="A6" s="88" t="s">
        <v>9</v>
      </c>
      <c r="B6" s="236" t="s">
        <v>174</v>
      </c>
      <c r="C6" s="212"/>
    </row>
    <row r="7" spans="1:4">
      <c r="A7" s="88" t="s">
        <v>10</v>
      </c>
      <c r="B7" s="237" t="s">
        <v>417</v>
      </c>
      <c r="C7" s="212"/>
    </row>
    <row r="8" spans="1:4" ht="24.75">
      <c r="A8" s="88" t="s">
        <v>11</v>
      </c>
      <c r="B8" s="237" t="s">
        <v>176</v>
      </c>
      <c r="C8" s="212"/>
    </row>
    <row r="9" spans="1:4">
      <c r="A9" s="89" t="s">
        <v>12</v>
      </c>
      <c r="B9" s="237" t="s">
        <v>175</v>
      </c>
      <c r="C9" s="213">
        <v>630</v>
      </c>
    </row>
    <row r="10" spans="1:4" ht="15.75" thickBot="1">
      <c r="A10" s="88" t="s">
        <v>13</v>
      </c>
      <c r="B10" s="238" t="s">
        <v>127</v>
      </c>
      <c r="C10" s="212"/>
    </row>
    <row r="11" spans="1:4" ht="15.75" thickBot="1">
      <c r="A11" s="363" t="s">
        <v>128</v>
      </c>
      <c r="B11" s="364"/>
      <c r="C11" s="90">
        <f>SUM(C5:C10)</f>
        <v>12780</v>
      </c>
    </row>
    <row r="12" spans="1:4" ht="23.25" customHeight="1">
      <c r="A12" s="365" t="s">
        <v>149</v>
      </c>
      <c r="B12" s="365"/>
      <c r="C12" s="365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9/2014. (VIII.14)  önkormányzati rendelethezz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8"/>
  <sheetViews>
    <sheetView zoomScaleSheetLayoutView="85" workbookViewId="0">
      <selection activeCell="C1" sqref="C1"/>
    </sheetView>
  </sheetViews>
  <sheetFormatPr defaultRowHeight="12.75"/>
  <cols>
    <col min="1" max="1" width="19.5" style="242" customWidth="1"/>
    <col min="2" max="2" width="66.1640625" style="243" customWidth="1"/>
    <col min="3" max="3" width="17.83203125" style="244" customWidth="1"/>
    <col min="4" max="4" width="17" style="244" customWidth="1"/>
    <col min="5" max="5" width="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438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383</v>
      </c>
      <c r="C3" s="218"/>
      <c r="D3" s="218"/>
      <c r="E3" s="218">
        <v>1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24.75" thickBot="1">
      <c r="A5" s="250" t="s">
        <v>131</v>
      </c>
      <c r="B5" s="110" t="s">
        <v>43</v>
      </c>
      <c r="C5" s="111" t="s">
        <v>427</v>
      </c>
      <c r="D5" s="219" t="s">
        <v>423</v>
      </c>
      <c r="E5" s="111" t="s">
        <v>428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/>
      <c r="E6" s="99">
        <v>3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4">
        <f>+C9+C10+C11+C12+C13+C14</f>
        <v>87533</v>
      </c>
      <c r="D8" s="154">
        <f>E8-C8</f>
        <v>0</v>
      </c>
      <c r="E8" s="154">
        <f>+E9+E10+E11+E12+E13+E14</f>
        <v>87533</v>
      </c>
    </row>
    <row r="9" spans="1:5" s="43" customFormat="1" ht="12" customHeight="1" thickBot="1">
      <c r="A9" s="277" t="s">
        <v>67</v>
      </c>
      <c r="B9" s="259" t="s">
        <v>180</v>
      </c>
      <c r="C9" s="157">
        <v>74681</v>
      </c>
      <c r="D9" s="154">
        <f t="shared" ref="D9:D72" si="0">E9-C9</f>
        <v>0</v>
      </c>
      <c r="E9" s="157">
        <v>74681</v>
      </c>
    </row>
    <row r="10" spans="1:5" s="44" customFormat="1" ht="12" customHeight="1" thickBot="1">
      <c r="A10" s="278" t="s">
        <v>68</v>
      </c>
      <c r="B10" s="260" t="s">
        <v>181</v>
      </c>
      <c r="C10" s="156"/>
      <c r="D10" s="154">
        <f t="shared" si="0"/>
        <v>0</v>
      </c>
      <c r="E10" s="156"/>
    </row>
    <row r="11" spans="1:5" s="44" customFormat="1" ht="12" customHeight="1" thickBot="1">
      <c r="A11" s="278" t="s">
        <v>69</v>
      </c>
      <c r="B11" s="260" t="s">
        <v>182</v>
      </c>
      <c r="C11" s="156">
        <v>11373</v>
      </c>
      <c r="D11" s="154">
        <f t="shared" si="0"/>
        <v>0</v>
      </c>
      <c r="E11" s="156">
        <v>11373</v>
      </c>
    </row>
    <row r="12" spans="1:5" s="44" customFormat="1" ht="12" customHeight="1" thickBot="1">
      <c r="A12" s="278" t="s">
        <v>70</v>
      </c>
      <c r="B12" s="260" t="s">
        <v>183</v>
      </c>
      <c r="C12" s="156">
        <v>1479</v>
      </c>
      <c r="D12" s="154">
        <f t="shared" si="0"/>
        <v>0</v>
      </c>
      <c r="E12" s="156">
        <v>1479</v>
      </c>
    </row>
    <row r="13" spans="1:5" s="44" customFormat="1" ht="12" customHeight="1" thickBot="1">
      <c r="A13" s="278" t="s">
        <v>87</v>
      </c>
      <c r="B13" s="260" t="s">
        <v>184</v>
      </c>
      <c r="C13" s="303"/>
      <c r="D13" s="154">
        <f t="shared" si="0"/>
        <v>0</v>
      </c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154">
        <f t="shared" si="0"/>
        <v>0</v>
      </c>
      <c r="E14" s="304"/>
    </row>
    <row r="15" spans="1:5" s="43" customFormat="1" ht="12" customHeight="1" thickBot="1">
      <c r="A15" s="25" t="s">
        <v>9</v>
      </c>
      <c r="B15" s="149" t="s">
        <v>186</v>
      </c>
      <c r="C15" s="154">
        <f>+C16+C17+C18+C19+C20</f>
        <v>9886</v>
      </c>
      <c r="D15" s="154">
        <f t="shared" si="0"/>
        <v>50</v>
      </c>
      <c r="E15" s="154">
        <f>+E16+E17+E18+E19+E20</f>
        <v>9936</v>
      </c>
    </row>
    <row r="16" spans="1:5" s="43" customFormat="1" ht="12" customHeight="1" thickBot="1">
      <c r="A16" s="277" t="s">
        <v>73</v>
      </c>
      <c r="B16" s="259" t="s">
        <v>187</v>
      </c>
      <c r="C16" s="157"/>
      <c r="D16" s="154">
        <f t="shared" si="0"/>
        <v>0</v>
      </c>
      <c r="E16" s="157"/>
    </row>
    <row r="17" spans="1:5" s="43" customFormat="1" ht="12" customHeight="1" thickBot="1">
      <c r="A17" s="278" t="s">
        <v>74</v>
      </c>
      <c r="B17" s="260" t="s">
        <v>188</v>
      </c>
      <c r="C17" s="156"/>
      <c r="D17" s="154">
        <f t="shared" si="0"/>
        <v>0</v>
      </c>
      <c r="E17" s="156"/>
    </row>
    <row r="18" spans="1:5" s="43" customFormat="1" ht="12" customHeight="1" thickBot="1">
      <c r="A18" s="278" t="s">
        <v>75</v>
      </c>
      <c r="B18" s="260" t="s">
        <v>407</v>
      </c>
      <c r="C18" s="156"/>
      <c r="D18" s="154">
        <f t="shared" si="0"/>
        <v>0</v>
      </c>
      <c r="E18" s="156"/>
    </row>
    <row r="19" spans="1:5" s="43" customFormat="1" ht="12" customHeight="1" thickBot="1">
      <c r="A19" s="278" t="s">
        <v>76</v>
      </c>
      <c r="B19" s="260" t="s">
        <v>408</v>
      </c>
      <c r="C19" s="156"/>
      <c r="D19" s="154">
        <f t="shared" si="0"/>
        <v>0</v>
      </c>
      <c r="E19" s="156"/>
    </row>
    <row r="20" spans="1:5" s="43" customFormat="1" ht="12" customHeight="1" thickBot="1">
      <c r="A20" s="278" t="s">
        <v>77</v>
      </c>
      <c r="B20" s="260" t="s">
        <v>189</v>
      </c>
      <c r="C20" s="156">
        <v>9886</v>
      </c>
      <c r="D20" s="154">
        <f t="shared" si="0"/>
        <v>50</v>
      </c>
      <c r="E20" s="156">
        <v>9936</v>
      </c>
    </row>
    <row r="21" spans="1:5" s="44" customFormat="1" ht="12" customHeight="1" thickBot="1">
      <c r="A21" s="279" t="s">
        <v>83</v>
      </c>
      <c r="B21" s="261" t="s">
        <v>190</v>
      </c>
      <c r="C21" s="158"/>
      <c r="D21" s="154">
        <f t="shared" si="0"/>
        <v>0</v>
      </c>
      <c r="E21" s="158"/>
    </row>
    <row r="22" spans="1:5" s="44" customFormat="1" ht="12" customHeight="1" thickBot="1">
      <c r="A22" s="25" t="s">
        <v>10</v>
      </c>
      <c r="B22" s="19" t="s">
        <v>191</v>
      </c>
      <c r="C22" s="154">
        <f>+C23+C24+C25+C26+C27</f>
        <v>0</v>
      </c>
      <c r="D22" s="154">
        <f t="shared" si="0"/>
        <v>0</v>
      </c>
      <c r="E22" s="154">
        <f>+E23+E24+E25+E26+E27</f>
        <v>0</v>
      </c>
    </row>
    <row r="23" spans="1:5" s="44" customFormat="1" ht="12" customHeight="1" thickBot="1">
      <c r="A23" s="277" t="s">
        <v>56</v>
      </c>
      <c r="B23" s="259" t="s">
        <v>192</v>
      </c>
      <c r="C23" s="157"/>
      <c r="D23" s="154">
        <f t="shared" si="0"/>
        <v>0</v>
      </c>
      <c r="E23" s="157"/>
    </row>
    <row r="24" spans="1:5" s="43" customFormat="1" ht="12" customHeight="1" thickBot="1">
      <c r="A24" s="278" t="s">
        <v>57</v>
      </c>
      <c r="B24" s="260" t="s">
        <v>193</v>
      </c>
      <c r="C24" s="156"/>
      <c r="D24" s="154">
        <f t="shared" si="0"/>
        <v>0</v>
      </c>
      <c r="E24" s="156"/>
    </row>
    <row r="25" spans="1:5" s="44" customFormat="1" ht="12" customHeight="1" thickBot="1">
      <c r="A25" s="278" t="s">
        <v>58</v>
      </c>
      <c r="B25" s="260" t="s">
        <v>409</v>
      </c>
      <c r="C25" s="156"/>
      <c r="D25" s="154">
        <f t="shared" si="0"/>
        <v>0</v>
      </c>
      <c r="E25" s="156"/>
    </row>
    <row r="26" spans="1:5" s="44" customFormat="1" ht="12" customHeight="1" thickBot="1">
      <c r="A26" s="278" t="s">
        <v>59</v>
      </c>
      <c r="B26" s="260" t="s">
        <v>410</v>
      </c>
      <c r="C26" s="156"/>
      <c r="D26" s="154">
        <f t="shared" si="0"/>
        <v>0</v>
      </c>
      <c r="E26" s="156"/>
    </row>
    <row r="27" spans="1:5" s="44" customFormat="1" ht="12" customHeight="1" thickBot="1">
      <c r="A27" s="278" t="s">
        <v>101</v>
      </c>
      <c r="B27" s="260" t="s">
        <v>194</v>
      </c>
      <c r="C27" s="156"/>
      <c r="D27" s="154">
        <f t="shared" si="0"/>
        <v>0</v>
      </c>
      <c r="E27" s="156"/>
    </row>
    <row r="28" spans="1:5" s="44" customFormat="1" ht="12" customHeight="1" thickBot="1">
      <c r="A28" s="279" t="s">
        <v>102</v>
      </c>
      <c r="B28" s="261" t="s">
        <v>195</v>
      </c>
      <c r="C28" s="158"/>
      <c r="D28" s="154">
        <f t="shared" si="0"/>
        <v>0</v>
      </c>
      <c r="E28" s="158"/>
    </row>
    <row r="29" spans="1:5" s="44" customFormat="1" ht="12" customHeight="1" thickBot="1">
      <c r="A29" s="25" t="s">
        <v>103</v>
      </c>
      <c r="B29" s="19" t="s">
        <v>196</v>
      </c>
      <c r="C29" s="160">
        <f>+C30+C33+C34+C35</f>
        <v>19180</v>
      </c>
      <c r="D29" s="154">
        <f t="shared" si="0"/>
        <v>0</v>
      </c>
      <c r="E29" s="160">
        <f>+E30+E33+E34+E35</f>
        <v>19180</v>
      </c>
    </row>
    <row r="30" spans="1:5" s="44" customFormat="1" ht="12" customHeight="1" thickBot="1">
      <c r="A30" s="277" t="s">
        <v>197</v>
      </c>
      <c r="B30" s="259" t="s">
        <v>203</v>
      </c>
      <c r="C30" s="254">
        <v>11500</v>
      </c>
      <c r="D30" s="154">
        <f t="shared" si="0"/>
        <v>0</v>
      </c>
      <c r="E30" s="254">
        <v>11500</v>
      </c>
    </row>
    <row r="31" spans="1:5" s="44" customFormat="1" ht="12" customHeight="1" thickBot="1">
      <c r="A31" s="278" t="s">
        <v>198</v>
      </c>
      <c r="B31" s="260" t="s">
        <v>204</v>
      </c>
      <c r="C31" s="156"/>
      <c r="D31" s="154">
        <f t="shared" si="0"/>
        <v>0</v>
      </c>
      <c r="E31" s="156"/>
    </row>
    <row r="32" spans="1:5" s="44" customFormat="1" ht="12" customHeight="1" thickBot="1">
      <c r="A32" s="278" t="s">
        <v>199</v>
      </c>
      <c r="B32" s="260" t="s">
        <v>205</v>
      </c>
      <c r="C32" s="156">
        <v>11500</v>
      </c>
      <c r="D32" s="154">
        <f t="shared" si="0"/>
        <v>0</v>
      </c>
      <c r="E32" s="156">
        <v>11500</v>
      </c>
    </row>
    <row r="33" spans="1:5" s="44" customFormat="1" ht="12" customHeight="1" thickBot="1">
      <c r="A33" s="278" t="s">
        <v>200</v>
      </c>
      <c r="B33" s="260" t="s">
        <v>206</v>
      </c>
      <c r="C33" s="156">
        <v>6400</v>
      </c>
      <c r="D33" s="154">
        <f t="shared" si="0"/>
        <v>0</v>
      </c>
      <c r="E33" s="156">
        <v>6400</v>
      </c>
    </row>
    <row r="34" spans="1:5" s="44" customFormat="1" ht="12" customHeight="1" thickBot="1">
      <c r="A34" s="278" t="s">
        <v>201</v>
      </c>
      <c r="B34" s="260" t="s">
        <v>207</v>
      </c>
      <c r="C34" s="156">
        <v>650</v>
      </c>
      <c r="D34" s="154">
        <f t="shared" si="0"/>
        <v>0</v>
      </c>
      <c r="E34" s="156">
        <v>650</v>
      </c>
    </row>
    <row r="35" spans="1:5" s="44" customFormat="1" ht="12" customHeight="1" thickBot="1">
      <c r="A35" s="279" t="s">
        <v>202</v>
      </c>
      <c r="B35" s="261" t="s">
        <v>208</v>
      </c>
      <c r="C35" s="158">
        <v>630</v>
      </c>
      <c r="D35" s="154">
        <f t="shared" si="0"/>
        <v>0</v>
      </c>
      <c r="E35" s="158">
        <v>630</v>
      </c>
    </row>
    <row r="36" spans="1:5" s="44" customFormat="1" ht="12" customHeight="1" thickBot="1">
      <c r="A36" s="25" t="s">
        <v>12</v>
      </c>
      <c r="B36" s="19" t="s">
        <v>209</v>
      </c>
      <c r="C36" s="154">
        <f>SUM(C37:C46)</f>
        <v>11100</v>
      </c>
      <c r="D36" s="154">
        <f t="shared" si="0"/>
        <v>210</v>
      </c>
      <c r="E36" s="154">
        <f>SUM(E37:E46)</f>
        <v>11310</v>
      </c>
    </row>
    <row r="37" spans="1:5" s="44" customFormat="1" ht="12" customHeight="1" thickBot="1">
      <c r="A37" s="277" t="s">
        <v>60</v>
      </c>
      <c r="B37" s="259" t="s">
        <v>212</v>
      </c>
      <c r="C37" s="157"/>
      <c r="D37" s="154">
        <f t="shared" si="0"/>
        <v>0</v>
      </c>
      <c r="E37" s="157"/>
    </row>
    <row r="38" spans="1:5" s="44" customFormat="1" ht="12" customHeight="1" thickBot="1">
      <c r="A38" s="278" t="s">
        <v>61</v>
      </c>
      <c r="B38" s="260" t="s">
        <v>213</v>
      </c>
      <c r="C38" s="156">
        <v>50</v>
      </c>
      <c r="D38" s="154">
        <f t="shared" si="0"/>
        <v>10</v>
      </c>
      <c r="E38" s="156">
        <v>60</v>
      </c>
    </row>
    <row r="39" spans="1:5" s="44" customFormat="1" ht="12" customHeight="1" thickBot="1">
      <c r="A39" s="278" t="s">
        <v>62</v>
      </c>
      <c r="B39" s="260" t="s">
        <v>214</v>
      </c>
      <c r="C39" s="156">
        <v>2790</v>
      </c>
      <c r="D39" s="154">
        <f t="shared" si="0"/>
        <v>0</v>
      </c>
      <c r="E39" s="156">
        <v>2790</v>
      </c>
    </row>
    <row r="40" spans="1:5" s="44" customFormat="1" ht="12" customHeight="1" thickBot="1">
      <c r="A40" s="278" t="s">
        <v>105</v>
      </c>
      <c r="B40" s="260" t="s">
        <v>215</v>
      </c>
      <c r="C40" s="156">
        <v>2185</v>
      </c>
      <c r="D40" s="154">
        <f t="shared" si="0"/>
        <v>-500</v>
      </c>
      <c r="E40" s="156">
        <v>1685</v>
      </c>
    </row>
    <row r="41" spans="1:5" s="44" customFormat="1" ht="12" customHeight="1" thickBot="1">
      <c r="A41" s="278" t="s">
        <v>106</v>
      </c>
      <c r="B41" s="260" t="s">
        <v>216</v>
      </c>
      <c r="C41" s="156">
        <v>4638</v>
      </c>
      <c r="D41" s="154">
        <f t="shared" si="0"/>
        <v>0</v>
      </c>
      <c r="E41" s="156">
        <v>4638</v>
      </c>
    </row>
    <row r="42" spans="1:5" s="44" customFormat="1" ht="12" customHeight="1" thickBot="1">
      <c r="A42" s="278" t="s">
        <v>107</v>
      </c>
      <c r="B42" s="260" t="s">
        <v>217</v>
      </c>
      <c r="C42" s="156">
        <v>1387</v>
      </c>
      <c r="D42" s="154">
        <f t="shared" si="0"/>
        <v>430</v>
      </c>
      <c r="E42" s="156">
        <v>1817</v>
      </c>
    </row>
    <row r="43" spans="1:5" s="44" customFormat="1" ht="12" customHeight="1" thickBot="1">
      <c r="A43" s="278" t="s">
        <v>108</v>
      </c>
      <c r="B43" s="260" t="s">
        <v>218</v>
      </c>
      <c r="C43" s="156"/>
      <c r="D43" s="154">
        <f t="shared" si="0"/>
        <v>0</v>
      </c>
      <c r="E43" s="156"/>
    </row>
    <row r="44" spans="1:5" s="44" customFormat="1" ht="12" customHeight="1" thickBot="1">
      <c r="A44" s="278" t="s">
        <v>109</v>
      </c>
      <c r="B44" s="260" t="s">
        <v>219</v>
      </c>
      <c r="C44" s="156">
        <v>50</v>
      </c>
      <c r="D44" s="154">
        <f t="shared" si="0"/>
        <v>20</v>
      </c>
      <c r="E44" s="156">
        <v>70</v>
      </c>
    </row>
    <row r="45" spans="1:5" s="44" customFormat="1" ht="12" customHeight="1" thickBot="1">
      <c r="A45" s="278" t="s">
        <v>210</v>
      </c>
      <c r="B45" s="260" t="s">
        <v>220</v>
      </c>
      <c r="C45" s="159"/>
      <c r="D45" s="154">
        <f t="shared" si="0"/>
        <v>0</v>
      </c>
      <c r="E45" s="159"/>
    </row>
    <row r="46" spans="1:5" s="44" customFormat="1" ht="12" customHeight="1" thickBot="1">
      <c r="A46" s="279" t="s">
        <v>211</v>
      </c>
      <c r="B46" s="261" t="s">
        <v>221</v>
      </c>
      <c r="C46" s="248"/>
      <c r="D46" s="154">
        <f t="shared" si="0"/>
        <v>250</v>
      </c>
      <c r="E46" s="248">
        <v>250</v>
      </c>
    </row>
    <row r="47" spans="1:5" s="44" customFormat="1" ht="12" customHeight="1" thickBot="1">
      <c r="A47" s="25" t="s">
        <v>13</v>
      </c>
      <c r="B47" s="19" t="s">
        <v>222</v>
      </c>
      <c r="C47" s="154">
        <f>SUM(C48:C52)</f>
        <v>0</v>
      </c>
      <c r="D47" s="154">
        <f t="shared" si="0"/>
        <v>0</v>
      </c>
      <c r="E47" s="154">
        <f>SUM(E48:E52)</f>
        <v>0</v>
      </c>
    </row>
    <row r="48" spans="1:5" s="44" customFormat="1" ht="12" customHeight="1" thickBot="1">
      <c r="A48" s="277" t="s">
        <v>63</v>
      </c>
      <c r="B48" s="259" t="s">
        <v>226</v>
      </c>
      <c r="C48" s="305"/>
      <c r="D48" s="154">
        <f t="shared" si="0"/>
        <v>0</v>
      </c>
      <c r="E48" s="305"/>
    </row>
    <row r="49" spans="1:5" s="44" customFormat="1" ht="12" customHeight="1" thickBot="1">
      <c r="A49" s="278" t="s">
        <v>64</v>
      </c>
      <c r="B49" s="260" t="s">
        <v>227</v>
      </c>
      <c r="C49" s="159"/>
      <c r="D49" s="154">
        <f t="shared" si="0"/>
        <v>0</v>
      </c>
      <c r="E49" s="159"/>
    </row>
    <row r="50" spans="1:5" s="44" customFormat="1" ht="12" customHeight="1" thickBot="1">
      <c r="A50" s="278" t="s">
        <v>223</v>
      </c>
      <c r="B50" s="260" t="s">
        <v>228</v>
      </c>
      <c r="C50" s="159"/>
      <c r="D50" s="154">
        <f t="shared" si="0"/>
        <v>0</v>
      </c>
      <c r="E50" s="159"/>
    </row>
    <row r="51" spans="1:5" s="44" customFormat="1" ht="12" customHeight="1" thickBot="1">
      <c r="A51" s="278" t="s">
        <v>224</v>
      </c>
      <c r="B51" s="260" t="s">
        <v>229</v>
      </c>
      <c r="C51" s="159"/>
      <c r="D51" s="154">
        <f t="shared" si="0"/>
        <v>0</v>
      </c>
      <c r="E51" s="159"/>
    </row>
    <row r="52" spans="1:5" s="44" customFormat="1" ht="12" customHeight="1" thickBot="1">
      <c r="A52" s="279" t="s">
        <v>225</v>
      </c>
      <c r="B52" s="261" t="s">
        <v>230</v>
      </c>
      <c r="C52" s="248"/>
      <c r="D52" s="154">
        <f t="shared" si="0"/>
        <v>0</v>
      </c>
      <c r="E52" s="248"/>
    </row>
    <row r="53" spans="1:5" s="44" customFormat="1" ht="12" customHeight="1" thickBot="1">
      <c r="A53" s="25" t="s">
        <v>110</v>
      </c>
      <c r="B53" s="19" t="s">
        <v>231</v>
      </c>
      <c r="C53" s="154">
        <f>SUM(C54:C56)</f>
        <v>0</v>
      </c>
      <c r="D53" s="154">
        <f t="shared" si="0"/>
        <v>150</v>
      </c>
      <c r="E53" s="154">
        <f>SUM(E54:E56)</f>
        <v>150</v>
      </c>
    </row>
    <row r="54" spans="1:5" s="44" customFormat="1" ht="12" customHeight="1" thickBot="1">
      <c r="A54" s="277" t="s">
        <v>65</v>
      </c>
      <c r="B54" s="259" t="s">
        <v>232</v>
      </c>
      <c r="C54" s="157"/>
      <c r="D54" s="154">
        <f t="shared" si="0"/>
        <v>0</v>
      </c>
      <c r="E54" s="157"/>
    </row>
    <row r="55" spans="1:5" s="44" customFormat="1" ht="12" customHeight="1" thickBot="1">
      <c r="A55" s="278" t="s">
        <v>66</v>
      </c>
      <c r="B55" s="260" t="s">
        <v>411</v>
      </c>
      <c r="C55" s="156"/>
      <c r="D55" s="154">
        <f t="shared" si="0"/>
        <v>0</v>
      </c>
      <c r="E55" s="156"/>
    </row>
    <row r="56" spans="1:5" s="44" customFormat="1" ht="12" customHeight="1" thickBot="1">
      <c r="A56" s="278" t="s">
        <v>236</v>
      </c>
      <c r="B56" s="260" t="s">
        <v>234</v>
      </c>
      <c r="C56" s="156"/>
      <c r="D56" s="154">
        <f t="shared" si="0"/>
        <v>150</v>
      </c>
      <c r="E56" s="156">
        <v>150</v>
      </c>
    </row>
    <row r="57" spans="1:5" s="44" customFormat="1" ht="12" customHeight="1" thickBot="1">
      <c r="A57" s="279" t="s">
        <v>237</v>
      </c>
      <c r="B57" s="261" t="s">
        <v>235</v>
      </c>
      <c r="C57" s="158"/>
      <c r="D57" s="154">
        <f t="shared" si="0"/>
        <v>0</v>
      </c>
      <c r="E57" s="158"/>
    </row>
    <row r="58" spans="1:5" s="44" customFormat="1" ht="12" customHeight="1" thickBot="1">
      <c r="A58" s="25" t="s">
        <v>15</v>
      </c>
      <c r="B58" s="149" t="s">
        <v>238</v>
      </c>
      <c r="C58" s="154">
        <f>SUM(C59:C61)</f>
        <v>9218</v>
      </c>
      <c r="D58" s="154">
        <f t="shared" si="0"/>
        <v>-902</v>
      </c>
      <c r="E58" s="154">
        <f>SUM(E59:E61)</f>
        <v>8316</v>
      </c>
    </row>
    <row r="59" spans="1:5" s="44" customFormat="1" ht="12" customHeight="1" thickBot="1">
      <c r="A59" s="277" t="s">
        <v>111</v>
      </c>
      <c r="B59" s="259" t="s">
        <v>240</v>
      </c>
      <c r="C59" s="159"/>
      <c r="D59" s="154">
        <f t="shared" si="0"/>
        <v>0</v>
      </c>
      <c r="E59" s="159"/>
    </row>
    <row r="60" spans="1:5" s="44" customFormat="1" ht="12" customHeight="1" thickBot="1">
      <c r="A60" s="278" t="s">
        <v>112</v>
      </c>
      <c r="B60" s="260" t="s">
        <v>412</v>
      </c>
      <c r="C60" s="159">
        <v>164</v>
      </c>
      <c r="D60" s="154">
        <f t="shared" si="0"/>
        <v>0</v>
      </c>
      <c r="E60" s="159">
        <v>164</v>
      </c>
    </row>
    <row r="61" spans="1:5" s="44" customFormat="1" ht="12" customHeight="1" thickBot="1">
      <c r="A61" s="278" t="s">
        <v>154</v>
      </c>
      <c r="B61" s="260" t="s">
        <v>241</v>
      </c>
      <c r="C61" s="159">
        <v>9054</v>
      </c>
      <c r="D61" s="154">
        <f t="shared" si="0"/>
        <v>-902</v>
      </c>
      <c r="E61" s="159">
        <v>8152</v>
      </c>
    </row>
    <row r="62" spans="1:5" s="44" customFormat="1" ht="12" customHeight="1" thickBot="1">
      <c r="A62" s="279" t="s">
        <v>239</v>
      </c>
      <c r="B62" s="261" t="s">
        <v>242</v>
      </c>
      <c r="C62" s="159"/>
      <c r="D62" s="154">
        <f t="shared" si="0"/>
        <v>0</v>
      </c>
      <c r="E62" s="159"/>
    </row>
    <row r="63" spans="1:5" s="44" customFormat="1" ht="12" customHeight="1" thickBot="1">
      <c r="A63" s="25" t="s">
        <v>16</v>
      </c>
      <c r="B63" s="19" t="s">
        <v>243</v>
      </c>
      <c r="C63" s="160">
        <f>+C8+C15+C22+C29+C36+C47+C53+C58</f>
        <v>136917</v>
      </c>
      <c r="D63" s="154">
        <f t="shared" si="0"/>
        <v>-492</v>
      </c>
      <c r="E63" s="160">
        <f>+E8+E15+E22+E29+E36+E47+E53+E58</f>
        <v>136425</v>
      </c>
    </row>
    <row r="64" spans="1:5" s="44" customFormat="1" ht="12" customHeight="1" thickBot="1">
      <c r="A64" s="280" t="s">
        <v>378</v>
      </c>
      <c r="B64" s="149" t="s">
        <v>245</v>
      </c>
      <c r="C64" s="154">
        <f>SUM(C65:C67)</f>
        <v>0</v>
      </c>
      <c r="D64" s="154">
        <f t="shared" si="0"/>
        <v>0</v>
      </c>
      <c r="E64" s="154">
        <f>SUM(E65:E67)</f>
        <v>0</v>
      </c>
    </row>
    <row r="65" spans="1:5" s="44" customFormat="1" ht="12" customHeight="1" thickBot="1">
      <c r="A65" s="277" t="s">
        <v>278</v>
      </c>
      <c r="B65" s="259" t="s">
        <v>246</v>
      </c>
      <c r="C65" s="159"/>
      <c r="D65" s="154">
        <f t="shared" si="0"/>
        <v>0</v>
      </c>
      <c r="E65" s="159"/>
    </row>
    <row r="66" spans="1:5" s="44" customFormat="1" ht="12" customHeight="1" thickBot="1">
      <c r="A66" s="278" t="s">
        <v>287</v>
      </c>
      <c r="B66" s="260" t="s">
        <v>247</v>
      </c>
      <c r="C66" s="159"/>
      <c r="D66" s="154">
        <f t="shared" si="0"/>
        <v>0</v>
      </c>
      <c r="E66" s="159"/>
    </row>
    <row r="67" spans="1:5" s="44" customFormat="1" ht="12" customHeight="1" thickBot="1">
      <c r="A67" s="279" t="s">
        <v>288</v>
      </c>
      <c r="B67" s="263" t="s">
        <v>248</v>
      </c>
      <c r="C67" s="159"/>
      <c r="D67" s="154">
        <f t="shared" si="0"/>
        <v>0</v>
      </c>
      <c r="E67" s="159"/>
    </row>
    <row r="68" spans="1:5" s="44" customFormat="1" ht="12" customHeight="1" thickBot="1">
      <c r="A68" s="280" t="s">
        <v>249</v>
      </c>
      <c r="B68" s="149" t="s">
        <v>250</v>
      </c>
      <c r="C68" s="154">
        <f>SUM(C69:C72)</f>
        <v>0</v>
      </c>
      <c r="D68" s="154">
        <f t="shared" si="0"/>
        <v>0</v>
      </c>
      <c r="E68" s="154">
        <f>SUM(E69:E72)</f>
        <v>0</v>
      </c>
    </row>
    <row r="69" spans="1:5" s="44" customFormat="1" ht="12" customHeight="1" thickBot="1">
      <c r="A69" s="277" t="s">
        <v>88</v>
      </c>
      <c r="B69" s="259" t="s">
        <v>251</v>
      </c>
      <c r="C69" s="159"/>
      <c r="D69" s="154">
        <f t="shared" si="0"/>
        <v>0</v>
      </c>
      <c r="E69" s="159"/>
    </row>
    <row r="70" spans="1:5" s="44" customFormat="1" ht="12" customHeight="1" thickBot="1">
      <c r="A70" s="278" t="s">
        <v>89</v>
      </c>
      <c r="B70" s="260" t="s">
        <v>252</v>
      </c>
      <c r="C70" s="159"/>
      <c r="D70" s="154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159"/>
      <c r="D71" s="154">
        <f t="shared" si="0"/>
        <v>0</v>
      </c>
      <c r="E71" s="159"/>
    </row>
    <row r="72" spans="1:5" s="44" customFormat="1" ht="12" customHeight="1" thickBot="1">
      <c r="A72" s="279" t="s">
        <v>280</v>
      </c>
      <c r="B72" s="261" t="s">
        <v>254</v>
      </c>
      <c r="C72" s="159"/>
      <c r="D72" s="154">
        <f t="shared" si="0"/>
        <v>0</v>
      </c>
      <c r="E72" s="159"/>
    </row>
    <row r="73" spans="1:5" s="44" customFormat="1" ht="12" customHeight="1" thickBot="1">
      <c r="A73" s="280" t="s">
        <v>255</v>
      </c>
      <c r="B73" s="149" t="s">
        <v>256</v>
      </c>
      <c r="C73" s="154">
        <f>SUM(C74:C75)</f>
        <v>0</v>
      </c>
      <c r="D73" s="154">
        <f t="shared" ref="D73:D136" si="1">E73-C73</f>
        <v>6189</v>
      </c>
      <c r="E73" s="154">
        <f>SUM(E74:E75)</f>
        <v>6189</v>
      </c>
    </row>
    <row r="74" spans="1:5" s="44" customFormat="1" ht="12" customHeight="1" thickBot="1">
      <c r="A74" s="277" t="s">
        <v>281</v>
      </c>
      <c r="B74" s="259" t="s">
        <v>257</v>
      </c>
      <c r="C74" s="159"/>
      <c r="D74" s="154">
        <f t="shared" si="1"/>
        <v>6189</v>
      </c>
      <c r="E74" s="159">
        <v>6189</v>
      </c>
    </row>
    <row r="75" spans="1:5" s="44" customFormat="1" ht="12" customHeight="1" thickBot="1">
      <c r="A75" s="279" t="s">
        <v>282</v>
      </c>
      <c r="B75" s="261" t="s">
        <v>258</v>
      </c>
      <c r="C75" s="159"/>
      <c r="D75" s="154">
        <f t="shared" si="1"/>
        <v>0</v>
      </c>
      <c r="E75" s="159"/>
    </row>
    <row r="76" spans="1:5" s="43" customFormat="1" ht="12" customHeight="1" thickBot="1">
      <c r="A76" s="280" t="s">
        <v>259</v>
      </c>
      <c r="B76" s="149" t="s">
        <v>260</v>
      </c>
      <c r="C76" s="154">
        <f>SUM(C77:C79)</f>
        <v>0</v>
      </c>
      <c r="D76" s="154">
        <f t="shared" si="1"/>
        <v>0</v>
      </c>
      <c r="E76" s="154">
        <f>SUM(E77:E79)</f>
        <v>0</v>
      </c>
    </row>
    <row r="77" spans="1:5" s="44" customFormat="1" ht="12" customHeight="1" thickBot="1">
      <c r="A77" s="277" t="s">
        <v>283</v>
      </c>
      <c r="B77" s="259" t="s">
        <v>261</v>
      </c>
      <c r="C77" s="159"/>
      <c r="D77" s="154">
        <f t="shared" si="1"/>
        <v>0</v>
      </c>
      <c r="E77" s="159"/>
    </row>
    <row r="78" spans="1:5" s="44" customFormat="1" ht="12" customHeight="1" thickBot="1">
      <c r="A78" s="278" t="s">
        <v>284</v>
      </c>
      <c r="B78" s="260" t="s">
        <v>262</v>
      </c>
      <c r="C78" s="159"/>
      <c r="D78" s="154">
        <f t="shared" si="1"/>
        <v>0</v>
      </c>
      <c r="E78" s="159"/>
    </row>
    <row r="79" spans="1:5" s="44" customFormat="1" ht="12" customHeight="1" thickBot="1">
      <c r="A79" s="279" t="s">
        <v>285</v>
      </c>
      <c r="B79" s="261" t="s">
        <v>263</v>
      </c>
      <c r="C79" s="159"/>
      <c r="D79" s="154">
        <f t="shared" si="1"/>
        <v>0</v>
      </c>
      <c r="E79" s="159"/>
    </row>
    <row r="80" spans="1:5" s="44" customFormat="1" ht="12" customHeight="1" thickBot="1">
      <c r="A80" s="280" t="s">
        <v>264</v>
      </c>
      <c r="B80" s="149" t="s">
        <v>286</v>
      </c>
      <c r="C80" s="154">
        <f>SUM(C81:C84)</f>
        <v>0</v>
      </c>
      <c r="D80" s="154">
        <f t="shared" si="1"/>
        <v>0</v>
      </c>
      <c r="E80" s="154">
        <f>SUM(E81:E84)</f>
        <v>0</v>
      </c>
    </row>
    <row r="81" spans="1:5" s="44" customFormat="1" ht="12" customHeight="1" thickBot="1">
      <c r="A81" s="281" t="s">
        <v>265</v>
      </c>
      <c r="B81" s="259" t="s">
        <v>266</v>
      </c>
      <c r="C81" s="159"/>
      <c r="D81" s="154">
        <f t="shared" si="1"/>
        <v>0</v>
      </c>
      <c r="E81" s="159"/>
    </row>
    <row r="82" spans="1:5" s="44" customFormat="1" ht="12" customHeight="1" thickBot="1">
      <c r="A82" s="282" t="s">
        <v>267</v>
      </c>
      <c r="B82" s="260" t="s">
        <v>268</v>
      </c>
      <c r="C82" s="159"/>
      <c r="D82" s="154">
        <f t="shared" si="1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159"/>
      <c r="D83" s="154">
        <f t="shared" si="1"/>
        <v>0</v>
      </c>
      <c r="E83" s="159"/>
    </row>
    <row r="84" spans="1:5" s="43" customFormat="1" ht="12" customHeight="1" thickBot="1">
      <c r="A84" s="283" t="s">
        <v>271</v>
      </c>
      <c r="B84" s="261" t="s">
        <v>272</v>
      </c>
      <c r="C84" s="159"/>
      <c r="D84" s="154">
        <f t="shared" si="1"/>
        <v>0</v>
      </c>
      <c r="E84" s="159"/>
    </row>
    <row r="85" spans="1:5" s="43" customFormat="1" ht="12" customHeight="1" thickBot="1">
      <c r="A85" s="280" t="s">
        <v>273</v>
      </c>
      <c r="B85" s="149" t="s">
        <v>274</v>
      </c>
      <c r="C85" s="306"/>
      <c r="D85" s="154">
        <f t="shared" si="1"/>
        <v>0</v>
      </c>
      <c r="E85" s="306"/>
    </row>
    <row r="86" spans="1:5" s="43" customFormat="1" ht="12" customHeight="1" thickBot="1">
      <c r="A86" s="280" t="s">
        <v>275</v>
      </c>
      <c r="B86" s="267" t="s">
        <v>276</v>
      </c>
      <c r="C86" s="160">
        <f>+C64+C68+C73+C76+C80+C85</f>
        <v>0</v>
      </c>
      <c r="D86" s="154">
        <f t="shared" si="1"/>
        <v>6189</v>
      </c>
      <c r="E86" s="160">
        <f>+E64+E68+E73+E76+E80+E85</f>
        <v>6189</v>
      </c>
    </row>
    <row r="87" spans="1:5" s="43" customFormat="1" ht="12" customHeight="1" thickBot="1">
      <c r="A87" s="284" t="s">
        <v>289</v>
      </c>
      <c r="B87" s="269" t="s">
        <v>406</v>
      </c>
      <c r="C87" s="160">
        <f>+C63+C86</f>
        <v>136917</v>
      </c>
      <c r="D87" s="154">
        <f t="shared" si="1"/>
        <v>5697</v>
      </c>
      <c r="E87" s="160">
        <f>+E63+E86</f>
        <v>142614</v>
      </c>
    </row>
    <row r="88" spans="1:5" s="44" customFormat="1" ht="15" customHeight="1" thickBot="1">
      <c r="A88" s="118"/>
      <c r="B88" s="119"/>
      <c r="C88" s="225"/>
      <c r="D88" s="154">
        <f t="shared" si="1"/>
        <v>0</v>
      </c>
      <c r="E88" s="225"/>
    </row>
    <row r="89" spans="1:5" ht="13.5" thickBot="1">
      <c r="A89" s="285"/>
      <c r="B89" s="121"/>
      <c r="C89" s="226"/>
      <c r="D89" s="154">
        <f t="shared" si="1"/>
        <v>0</v>
      </c>
      <c r="E89" s="226"/>
    </row>
    <row r="90" spans="1:5" s="34" customFormat="1" ht="16.5" customHeight="1" thickBot="1">
      <c r="A90" s="122"/>
      <c r="B90" s="123" t="s">
        <v>47</v>
      </c>
      <c r="C90" s="227"/>
      <c r="D90" s="154">
        <f t="shared" si="1"/>
        <v>0</v>
      </c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125165</v>
      </c>
      <c r="D91" s="154">
        <f t="shared" si="1"/>
        <v>5831</v>
      </c>
      <c r="E91" s="153">
        <f>SUM(E92:E96)</f>
        <v>130996</v>
      </c>
    </row>
    <row r="92" spans="1:5" ht="12" customHeight="1" thickBot="1">
      <c r="A92" s="286" t="s">
        <v>67</v>
      </c>
      <c r="B92" s="8" t="s">
        <v>38</v>
      </c>
      <c r="C92" s="155">
        <v>15923</v>
      </c>
      <c r="D92" s="154">
        <f t="shared" si="1"/>
        <v>1440</v>
      </c>
      <c r="E92" s="155">
        <v>17363</v>
      </c>
    </row>
    <row r="93" spans="1:5" ht="12" customHeight="1" thickBot="1">
      <c r="A93" s="278" t="s">
        <v>68</v>
      </c>
      <c r="B93" s="6" t="s">
        <v>113</v>
      </c>
      <c r="C93" s="156">
        <v>4339</v>
      </c>
      <c r="D93" s="154">
        <f t="shared" si="1"/>
        <v>80</v>
      </c>
      <c r="E93" s="156">
        <v>4419</v>
      </c>
    </row>
    <row r="94" spans="1:5" ht="12" customHeight="1" thickBot="1">
      <c r="A94" s="278" t="s">
        <v>69</v>
      </c>
      <c r="B94" s="6" t="s">
        <v>86</v>
      </c>
      <c r="C94" s="158">
        <v>35139</v>
      </c>
      <c r="D94" s="154">
        <f t="shared" si="1"/>
        <v>1019</v>
      </c>
      <c r="E94" s="158">
        <v>36158</v>
      </c>
    </row>
    <row r="95" spans="1:5" ht="12" customHeight="1" thickBot="1">
      <c r="A95" s="278" t="s">
        <v>70</v>
      </c>
      <c r="B95" s="9" t="s">
        <v>114</v>
      </c>
      <c r="C95" s="158">
        <v>2219</v>
      </c>
      <c r="D95" s="154">
        <f t="shared" si="1"/>
        <v>0</v>
      </c>
      <c r="E95" s="158">
        <v>2219</v>
      </c>
    </row>
    <row r="96" spans="1:5" ht="12" customHeight="1" thickBot="1">
      <c r="A96" s="278" t="s">
        <v>78</v>
      </c>
      <c r="B96" s="17" t="s">
        <v>115</v>
      </c>
      <c r="C96" s="158">
        <f>SUM(C98:C106)</f>
        <v>67545</v>
      </c>
      <c r="D96" s="154">
        <f t="shared" si="1"/>
        <v>3292</v>
      </c>
      <c r="E96" s="158">
        <f>SUM(E101,E106)</f>
        <v>70837</v>
      </c>
    </row>
    <row r="97" spans="1:5" ht="12" customHeight="1" thickBot="1">
      <c r="A97" s="278" t="s">
        <v>71</v>
      </c>
      <c r="B97" s="6" t="s">
        <v>293</v>
      </c>
      <c r="C97" s="158"/>
      <c r="D97" s="154">
        <f t="shared" si="1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154">
        <f t="shared" si="1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154">
        <f t="shared" si="1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154">
        <f t="shared" si="1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>
        <v>65562</v>
      </c>
      <c r="D101" s="154">
        <f t="shared" si="1"/>
        <v>2142</v>
      </c>
      <c r="E101" s="158">
        <v>67704</v>
      </c>
    </row>
    <row r="102" spans="1:5" ht="12" customHeight="1" thickBot="1">
      <c r="A102" s="278" t="s">
        <v>82</v>
      </c>
      <c r="B102" s="60" t="s">
        <v>298</v>
      </c>
      <c r="C102" s="158"/>
      <c r="D102" s="154">
        <f t="shared" si="1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154">
        <f t="shared" si="1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154">
        <f t="shared" si="1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154">
        <f t="shared" si="1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>
        <v>1983</v>
      </c>
      <c r="D106" s="154">
        <f t="shared" si="1"/>
        <v>1150</v>
      </c>
      <c r="E106" s="162">
        <v>3133</v>
      </c>
    </row>
    <row r="107" spans="1:5" ht="12" customHeight="1" thickBot="1">
      <c r="A107" s="25" t="s">
        <v>9</v>
      </c>
      <c r="B107" s="23" t="s">
        <v>303</v>
      </c>
      <c r="C107" s="154">
        <f>SUM(C108,C112)</f>
        <v>9275</v>
      </c>
      <c r="D107" s="154">
        <f t="shared" si="1"/>
        <v>338</v>
      </c>
      <c r="E107" s="154">
        <f>SUM(E108,E112)</f>
        <v>9613</v>
      </c>
    </row>
    <row r="108" spans="1:5" ht="12" customHeight="1" thickBot="1">
      <c r="A108" s="277" t="s">
        <v>73</v>
      </c>
      <c r="B108" s="6" t="s">
        <v>152</v>
      </c>
      <c r="C108" s="157">
        <v>2775</v>
      </c>
      <c r="D108" s="154">
        <f t="shared" si="1"/>
        <v>338</v>
      </c>
      <c r="E108" s="157">
        <v>3113</v>
      </c>
    </row>
    <row r="109" spans="1:5" ht="12" customHeight="1" thickBot="1">
      <c r="A109" s="277" t="s">
        <v>74</v>
      </c>
      <c r="B109" s="10" t="s">
        <v>307</v>
      </c>
      <c r="C109" s="157"/>
      <c r="D109" s="154">
        <f t="shared" si="1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154">
        <f t="shared" si="1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154">
        <f t="shared" si="1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>
        <f>SUM(C114:C120)</f>
        <v>6500</v>
      </c>
      <c r="D112" s="154">
        <f t="shared" si="1"/>
        <v>0</v>
      </c>
      <c r="E112" s="147">
        <f>SUM(E114:E120)</f>
        <v>6500</v>
      </c>
    </row>
    <row r="113" spans="1:5" ht="12" customHeight="1" thickBot="1">
      <c r="A113" s="277" t="s">
        <v>83</v>
      </c>
      <c r="B113" s="150" t="s">
        <v>413</v>
      </c>
      <c r="C113" s="147"/>
      <c r="D113" s="154">
        <f t="shared" si="1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154">
        <f t="shared" si="1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154">
        <f t="shared" si="1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154">
        <f t="shared" si="1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154">
        <f t="shared" si="1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154">
        <f t="shared" si="1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>
        <v>500</v>
      </c>
      <c r="D119" s="154">
        <f t="shared" si="1"/>
        <v>0</v>
      </c>
      <c r="E119" s="147">
        <v>500</v>
      </c>
    </row>
    <row r="120" spans="1:5" ht="12" customHeight="1" thickBot="1">
      <c r="A120" s="287" t="s">
        <v>306</v>
      </c>
      <c r="B120" s="61" t="s">
        <v>309</v>
      </c>
      <c r="C120" s="148">
        <v>6000</v>
      </c>
      <c r="D120" s="154">
        <f t="shared" si="1"/>
        <v>0</v>
      </c>
      <c r="E120" s="148">
        <v>6000</v>
      </c>
    </row>
    <row r="121" spans="1:5" ht="12" customHeight="1" thickBot="1">
      <c r="A121" s="25" t="s">
        <v>10</v>
      </c>
      <c r="B121" s="48" t="s">
        <v>314</v>
      </c>
      <c r="C121" s="154">
        <v>2531</v>
      </c>
      <c r="D121" s="154">
        <f t="shared" si="1"/>
        <v>0</v>
      </c>
      <c r="E121" s="154">
        <v>2531</v>
      </c>
    </row>
    <row r="122" spans="1:5" ht="12" customHeight="1" thickBot="1">
      <c r="A122" s="277" t="s">
        <v>56</v>
      </c>
      <c r="B122" s="7" t="s">
        <v>49</v>
      </c>
      <c r="C122" s="157">
        <v>2531</v>
      </c>
      <c r="D122" s="154">
        <f t="shared" si="1"/>
        <v>0</v>
      </c>
      <c r="E122" s="157">
        <v>2531</v>
      </c>
    </row>
    <row r="123" spans="1:5" ht="12" customHeight="1" thickBot="1">
      <c r="A123" s="279" t="s">
        <v>57</v>
      </c>
      <c r="B123" s="10" t="s">
        <v>50</v>
      </c>
      <c r="C123" s="158"/>
      <c r="D123" s="154">
        <f t="shared" si="1"/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SUM(C121,C107,C91)</f>
        <v>136971</v>
      </c>
      <c r="D124" s="154">
        <f t="shared" si="1"/>
        <v>6169</v>
      </c>
      <c r="E124" s="154">
        <f>SUM(E121,E107,E91)</f>
        <v>143140</v>
      </c>
    </row>
    <row r="125" spans="1:5" ht="12" customHeight="1" thickBot="1">
      <c r="A125" s="25" t="s">
        <v>12</v>
      </c>
      <c r="B125" s="48" t="s">
        <v>316</v>
      </c>
      <c r="C125" s="154"/>
      <c r="D125" s="154">
        <f t="shared" si="1"/>
        <v>0</v>
      </c>
      <c r="E125" s="154"/>
    </row>
    <row r="126" spans="1:5" s="45" customFormat="1" ht="12" customHeight="1" thickBot="1">
      <c r="A126" s="277" t="s">
        <v>60</v>
      </c>
      <c r="B126" s="7" t="s">
        <v>317</v>
      </c>
      <c r="C126" s="147"/>
      <c r="D126" s="154">
        <f t="shared" si="1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154">
        <f t="shared" si="1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154">
        <f t="shared" si="1"/>
        <v>0</v>
      </c>
      <c r="E128" s="147"/>
    </row>
    <row r="129" spans="1:12" ht="12" customHeight="1" thickBot="1">
      <c r="A129" s="25" t="s">
        <v>13</v>
      </c>
      <c r="B129" s="48" t="s">
        <v>377</v>
      </c>
      <c r="C129" s="154"/>
      <c r="D129" s="154">
        <f t="shared" si="1"/>
        <v>0</v>
      </c>
      <c r="E129" s="154"/>
    </row>
    <row r="130" spans="1:12" ht="12" customHeight="1" thickBot="1">
      <c r="A130" s="277" t="s">
        <v>63</v>
      </c>
      <c r="B130" s="7" t="s">
        <v>320</v>
      </c>
      <c r="C130" s="147"/>
      <c r="D130" s="154">
        <f t="shared" si="1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154">
        <f t="shared" si="1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154">
        <f t="shared" si="1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154">
        <f t="shared" si="1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/>
      <c r="D134" s="154">
        <f t="shared" si="1"/>
        <v>0</v>
      </c>
      <c r="E134" s="160"/>
      <c r="L134" s="130"/>
    </row>
    <row r="135" spans="1:12" ht="13.5" thickBot="1">
      <c r="A135" s="277" t="s">
        <v>65</v>
      </c>
      <c r="B135" s="7" t="s">
        <v>325</v>
      </c>
      <c r="C135" s="147"/>
      <c r="D135" s="154">
        <f t="shared" si="1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154">
        <f t="shared" si="1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154">
        <f t="shared" ref="D137:D148" si="2">E137-C137</f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154">
        <f t="shared" si="2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/>
      <c r="D139" s="154">
        <f t="shared" si="2"/>
        <v>0</v>
      </c>
      <c r="E139" s="163"/>
    </row>
    <row r="140" spans="1:12" s="45" customFormat="1" ht="12" customHeight="1" thickBot="1">
      <c r="A140" s="277" t="s">
        <v>111</v>
      </c>
      <c r="B140" s="7" t="s">
        <v>329</v>
      </c>
      <c r="C140" s="147"/>
      <c r="D140" s="154">
        <f t="shared" si="2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154">
        <f t="shared" si="2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154">
        <f t="shared" si="2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154">
        <f t="shared" si="2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/>
      <c r="D144" s="154">
        <f t="shared" si="2"/>
        <v>0</v>
      </c>
      <c r="E144" s="271"/>
    </row>
    <row r="145" spans="1:5" ht="15" customHeight="1" thickBot="1">
      <c r="A145" s="289" t="s">
        <v>17</v>
      </c>
      <c r="B145" s="233" t="s">
        <v>334</v>
      </c>
      <c r="C145" s="271">
        <f>SUM(C124,C125,C129,C134,C139,C144)</f>
        <v>136971</v>
      </c>
      <c r="D145" s="154">
        <f t="shared" si="2"/>
        <v>6169</v>
      </c>
      <c r="E145" s="271">
        <f>SUM(E124,E125,E129,E134,E139,E144)</f>
        <v>143140</v>
      </c>
    </row>
    <row r="146" spans="1:5" ht="13.5" thickBot="1">
      <c r="A146" s="239"/>
      <c r="B146" s="240"/>
      <c r="C146" s="241"/>
      <c r="D146" s="154">
        <f t="shared" si="2"/>
        <v>0</v>
      </c>
      <c r="E146" s="241"/>
    </row>
    <row r="147" spans="1:5" ht="15" customHeight="1" thickBot="1">
      <c r="A147" s="127" t="s">
        <v>132</v>
      </c>
      <c r="B147" s="128"/>
      <c r="C147" s="46">
        <v>3</v>
      </c>
      <c r="D147" s="154">
        <f t="shared" si="2"/>
        <v>0</v>
      </c>
      <c r="E147" s="46">
        <v>3</v>
      </c>
    </row>
    <row r="148" spans="1:5" ht="14.25" customHeight="1" thickBot="1">
      <c r="A148" s="127" t="s">
        <v>133</v>
      </c>
      <c r="B148" s="128"/>
      <c r="C148" s="46">
        <v>3</v>
      </c>
      <c r="D148" s="154">
        <f t="shared" si="2"/>
        <v>0</v>
      </c>
      <c r="E148" s="46">
        <v>3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13</vt:i4>
      </vt:variant>
    </vt:vector>
  </HeadingPairs>
  <TitlesOfParts>
    <vt:vector size="28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</vt:lpstr>
      <vt:lpstr>4.1. sz. mell</vt:lpstr>
      <vt:lpstr>4.1.1. sz. mell </vt:lpstr>
      <vt:lpstr>4.1.2. sz. mell  </vt:lpstr>
      <vt:lpstr>4.1.3. sz. mell   </vt:lpstr>
      <vt:lpstr>4.2. sz. mell</vt:lpstr>
      <vt:lpstr>5.sz.mell</vt:lpstr>
      <vt:lpstr>Munka1</vt:lpstr>
      <vt:lpstr>'4.1. sz. mell'!Nyomtatási_cím</vt:lpstr>
      <vt:lpstr>'4.1.1. sz. mell '!Nyomtatási_cím</vt:lpstr>
      <vt:lpstr>'4.1.2. sz. mell  '!Nyomtatási_cím</vt:lpstr>
      <vt:lpstr>'4.1.3. sz. mell   '!Nyomtatási_cím</vt:lpstr>
      <vt:lpstr>'4.2. sz. mell'!Nyomtatási_cím</vt:lpstr>
      <vt:lpstr>'1.1.sz.mell.'!Nyomtatási_terület</vt:lpstr>
      <vt:lpstr>'1.2.sz.mell.'!Nyomtatási_terület</vt:lpstr>
      <vt:lpstr>'1.3.sz.mell.'!Nyomtatási_terület</vt:lpstr>
      <vt:lpstr>'2.1.sz.mell  '!Nyomtatási_terület</vt:lpstr>
      <vt:lpstr>'2.2.sz.mell  '!Nyomtatási_terület</vt:lpstr>
      <vt:lpstr>'4.1. sz. mell'!Nyomtatási_terület</vt:lpstr>
      <vt:lpstr>'4.1.1. sz. mell '!Nyomtatási_terület</vt:lpstr>
      <vt:lpstr>'4.1.2. sz. 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2014-08-11T08:59:08Z</cp:lastPrinted>
  <dcterms:created xsi:type="dcterms:W3CDTF">1999-10-30T10:30:45Z</dcterms:created>
  <dcterms:modified xsi:type="dcterms:W3CDTF">2014-08-13T19:42:04Z</dcterms:modified>
</cp:coreProperties>
</file>