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ársonyos13\Desktop\Zárszámadási rendeletek\Zárszámadási rendelet 2018\"/>
    </mc:Choice>
  </mc:AlternateContent>
  <bookViews>
    <workbookView xWindow="0" yWindow="0" windowWidth="11475" windowHeight="5640" tabRatio="1000"/>
  </bookViews>
  <sheets>
    <sheet name="1.1.sz.mell." sheetId="1" r:id="rId1"/>
    <sheet name="1.1.sz.mell. (2)" sheetId="9" r:id="rId2"/>
    <sheet name="1.1.sz.mell. (3)" sheetId="16" r:id="rId3"/>
    <sheet name="1.1.sz.mell. (4)" sheetId="24" r:id="rId4"/>
    <sheet name="2.1.sz.mell  " sheetId="3" r:id="rId5"/>
    <sheet name="2.1.sz.mell   (2)" sheetId="10" r:id="rId6"/>
    <sheet name="2.1.sz.mell   (3)" sheetId="17" r:id="rId7"/>
    <sheet name="2.1.sz.mell   (4)" sheetId="25" r:id="rId8"/>
    <sheet name="2.2.sz.mell  " sheetId="8" r:id="rId9"/>
    <sheet name="2.2.sz.mell   (2)" sheetId="11" r:id="rId10"/>
    <sheet name="2.2.sz.mell   (3)" sheetId="18" r:id="rId11"/>
    <sheet name="2.2.sz.mell   (4)" sheetId="26" r:id="rId12"/>
    <sheet name="4.sz.mell." sheetId="12" r:id="rId13"/>
    <sheet name="4.sz.mell. (2)" sheetId="19" r:id="rId14"/>
    <sheet name="4.sz.mell. (3)" sheetId="27" r:id="rId15"/>
    <sheet name="3.1 sz mell" sheetId="13" r:id="rId16"/>
    <sheet name="3.1 sz mell (2)" sheetId="20" r:id="rId17"/>
    <sheet name="3.1 sz mell (3)" sheetId="30" r:id="rId18"/>
    <sheet name="5.sz mel" sheetId="4" r:id="rId19"/>
    <sheet name="5.sz.mell" sheetId="15" r:id="rId20"/>
    <sheet name="5.sz.mell (2)" sheetId="23" r:id="rId21"/>
    <sheet name="5.sz.mell (3)" sheetId="29" r:id="rId22"/>
    <sheet name="6. sz melléklet" sheetId="6" r:id="rId23"/>
    <sheet name="7. sz melléklet" sheetId="7" r:id="rId24"/>
  </sheets>
  <definedNames>
    <definedName name="_xlnm.Print_Titles" localSheetId="15">'3.1 sz mell'!$A:$B</definedName>
    <definedName name="_xlnm.Print_Titles" localSheetId="16">'3.1 sz mell (2)'!$A:$B</definedName>
    <definedName name="_xlnm.Print_Titles" localSheetId="17">'3.1 sz mell (3)'!$A:$B</definedName>
    <definedName name="_xlnm.Print_Area" localSheetId="0">'1.1.sz.mell.'!$A$1:$C$148</definedName>
    <definedName name="_xlnm.Print_Area" localSheetId="1">'1.1.sz.mell. (2)'!$A$1:$E$148</definedName>
    <definedName name="_xlnm.Print_Area" localSheetId="2">'1.1.sz.mell. (3)'!$A$1:$E$148</definedName>
    <definedName name="_xlnm.Print_Area" localSheetId="3">'1.1.sz.mell. (4)'!$A$1:$E$148</definedName>
    <definedName name="_xlnm.Print_Area" localSheetId="4">'2.1.sz.mell  '!$A$1:$F$33</definedName>
    <definedName name="_xlnm.Print_Area" localSheetId="5">'2.1.sz.mell   (2)'!$A$1:$J$33</definedName>
    <definedName name="_xlnm.Print_Area" localSheetId="6">'2.1.sz.mell   (3)'!$A$1:$J$33</definedName>
    <definedName name="_xlnm.Print_Area" localSheetId="7">'2.1.sz.mell   (4)'!$A$1:$J$33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6" l="1"/>
  <c r="E19" i="17" l="1"/>
  <c r="D19" i="17"/>
  <c r="C19" i="17"/>
  <c r="C24" i="17"/>
  <c r="AG19" i="13" l="1"/>
  <c r="D26" i="9"/>
  <c r="E26" i="9"/>
  <c r="C26" i="9"/>
  <c r="C26" i="1" l="1"/>
  <c r="F16" i="6" l="1"/>
  <c r="AG15" i="13"/>
  <c r="AG10" i="13"/>
  <c r="C80" i="9"/>
  <c r="C10" i="4" l="1"/>
  <c r="J1" i="11" l="1"/>
  <c r="C86" i="16" l="1"/>
  <c r="E86" i="16"/>
  <c r="D86" i="16"/>
  <c r="E32" i="9"/>
  <c r="C93" i="1" l="1"/>
  <c r="D18" i="12" l="1"/>
  <c r="E10" i="7" l="1"/>
  <c r="C86" i="1"/>
  <c r="C13" i="23"/>
  <c r="E65" i="16"/>
  <c r="D86" i="24" l="1"/>
  <c r="E86" i="24"/>
  <c r="C86" i="24"/>
  <c r="E71" i="24"/>
  <c r="D71" i="24"/>
  <c r="C71" i="24"/>
  <c r="E68" i="24"/>
  <c r="D68" i="24"/>
  <c r="C68" i="24"/>
  <c r="E65" i="24"/>
  <c r="D65" i="24"/>
  <c r="C65" i="24"/>
  <c r="E62" i="24"/>
  <c r="D62" i="24"/>
  <c r="C62" i="24"/>
  <c r="E58" i="24"/>
  <c r="D58" i="24"/>
  <c r="C58" i="24"/>
  <c r="E53" i="24"/>
  <c r="D53" i="24"/>
  <c r="C53" i="24"/>
  <c r="E49" i="24"/>
  <c r="D49" i="24"/>
  <c r="C49" i="24"/>
  <c r="E43" i="24"/>
  <c r="D43" i="24"/>
  <c r="C43" i="24"/>
  <c r="E32" i="24"/>
  <c r="D32" i="24"/>
  <c r="C32" i="24"/>
  <c r="E25" i="24"/>
  <c r="D25" i="24"/>
  <c r="C25" i="24"/>
  <c r="E19" i="24"/>
  <c r="D19" i="24"/>
  <c r="C19" i="24"/>
  <c r="E13" i="24"/>
  <c r="D13" i="24"/>
  <c r="C13" i="24"/>
  <c r="E6" i="24"/>
  <c r="E57" i="24" s="1"/>
  <c r="D6" i="24"/>
  <c r="C6" i="24"/>
  <c r="C57" i="24" s="1"/>
  <c r="D57" i="24" l="1"/>
  <c r="E75" i="24"/>
  <c r="E76" i="24" s="1"/>
  <c r="D75" i="24"/>
  <c r="D76" i="24" s="1"/>
  <c r="C75" i="24"/>
  <c r="C76" i="24" s="1"/>
  <c r="E86" i="9" l="1"/>
  <c r="D86" i="9"/>
  <c r="C86" i="9"/>
  <c r="E8" i="7" l="1"/>
  <c r="E15" i="7"/>
  <c r="C10" i="23" l="1"/>
  <c r="C14" i="23" s="1"/>
  <c r="C16" i="23" s="1"/>
  <c r="C18" i="23" s="1"/>
  <c r="AD31" i="30" l="1"/>
  <c r="AC31" i="30"/>
  <c r="AB31" i="30"/>
  <c r="AA31" i="30"/>
  <c r="Z31" i="30"/>
  <c r="Y31" i="30"/>
  <c r="X31" i="30"/>
  <c r="W31" i="30"/>
  <c r="V31" i="30"/>
  <c r="U31" i="30"/>
  <c r="T31" i="30"/>
  <c r="S31" i="30"/>
  <c r="R31" i="30"/>
  <c r="Q31" i="30"/>
  <c r="P31" i="30"/>
  <c r="O31" i="30"/>
  <c r="N31" i="30"/>
  <c r="M31" i="30"/>
  <c r="L31" i="30"/>
  <c r="K31" i="30"/>
  <c r="J31" i="30"/>
  <c r="I31" i="30"/>
  <c r="H31" i="30"/>
  <c r="G31" i="30"/>
  <c r="F31" i="30"/>
  <c r="E31" i="30"/>
  <c r="D31" i="30"/>
  <c r="C31" i="30"/>
  <c r="AG30" i="30"/>
  <c r="AF30" i="30"/>
  <c r="AE30" i="30"/>
  <c r="AG29" i="30"/>
  <c r="AF29" i="30"/>
  <c r="AE29" i="30"/>
  <c r="AG28" i="30"/>
  <c r="AF28" i="30"/>
  <c r="AE28" i="30"/>
  <c r="AG27" i="30"/>
  <c r="AF27" i="30"/>
  <c r="AE27" i="30"/>
  <c r="AG26" i="30"/>
  <c r="AF26" i="30"/>
  <c r="AE26" i="30"/>
  <c r="AG25" i="30"/>
  <c r="AF25" i="30"/>
  <c r="AE25" i="30"/>
  <c r="AG24" i="30"/>
  <c r="AF24" i="30"/>
  <c r="AE24" i="30"/>
  <c r="AG23" i="30"/>
  <c r="AF23" i="30"/>
  <c r="AE23" i="30"/>
  <c r="AG22" i="30"/>
  <c r="AF22" i="30"/>
  <c r="AE22" i="30"/>
  <c r="AG21" i="30"/>
  <c r="AF21" i="30"/>
  <c r="AE21" i="30"/>
  <c r="AG20" i="30"/>
  <c r="AF20" i="30"/>
  <c r="AE20" i="30"/>
  <c r="AG19" i="30"/>
  <c r="AF19" i="30"/>
  <c r="AE19" i="30"/>
  <c r="AG18" i="30"/>
  <c r="AF18" i="30"/>
  <c r="AE18" i="30"/>
  <c r="AG17" i="30"/>
  <c r="AF17" i="30"/>
  <c r="AE17" i="30"/>
  <c r="AG16" i="30"/>
  <c r="AF16" i="30"/>
  <c r="AE16" i="30"/>
  <c r="AG15" i="30"/>
  <c r="AF15" i="30"/>
  <c r="AE15" i="30"/>
  <c r="AG14" i="30"/>
  <c r="AF14" i="30"/>
  <c r="AE14" i="30"/>
  <c r="AG13" i="30"/>
  <c r="AF13" i="30"/>
  <c r="AE13" i="30"/>
  <c r="AG12" i="30"/>
  <c r="AF12" i="30"/>
  <c r="AE12" i="30"/>
  <c r="AG11" i="30"/>
  <c r="AF11" i="30"/>
  <c r="AE11" i="30"/>
  <c r="AG10" i="30"/>
  <c r="AF10" i="30"/>
  <c r="AE10" i="30"/>
  <c r="AE31" i="30" l="1"/>
  <c r="AG31" i="30"/>
  <c r="AF31" i="30"/>
  <c r="C13" i="29"/>
  <c r="C10" i="29"/>
  <c r="E5" i="27"/>
  <c r="E6" i="27"/>
  <c r="E7" i="27"/>
  <c r="E8" i="27"/>
  <c r="E9" i="27"/>
  <c r="E10" i="27"/>
  <c r="E11" i="27"/>
  <c r="E12" i="27"/>
  <c r="E13" i="27"/>
  <c r="E15" i="27"/>
  <c r="E16" i="27"/>
  <c r="E17" i="27"/>
  <c r="E18" i="27"/>
  <c r="E19" i="27"/>
  <c r="E20" i="27"/>
  <c r="E21" i="27"/>
  <c r="E22" i="27"/>
  <c r="B23" i="27"/>
  <c r="C23" i="27"/>
  <c r="D23" i="27"/>
  <c r="E23" i="27" s="1"/>
  <c r="I33" i="26"/>
  <c r="H33" i="26"/>
  <c r="G33" i="26"/>
  <c r="E33" i="26"/>
  <c r="D33" i="26"/>
  <c r="C33" i="26"/>
  <c r="I30" i="26"/>
  <c r="H30" i="26"/>
  <c r="G30" i="26"/>
  <c r="E24" i="26"/>
  <c r="D24" i="26"/>
  <c r="C24" i="26"/>
  <c r="E30" i="26"/>
  <c r="C18" i="26"/>
  <c r="C30" i="26" s="1"/>
  <c r="I17" i="26"/>
  <c r="H17" i="26"/>
  <c r="H31" i="26" s="1"/>
  <c r="G17" i="26"/>
  <c r="E17" i="26"/>
  <c r="D17" i="26"/>
  <c r="C17" i="26"/>
  <c r="I28" i="25"/>
  <c r="H28" i="25"/>
  <c r="G28" i="25"/>
  <c r="E24" i="25"/>
  <c r="E28" i="25" s="1"/>
  <c r="D24" i="25"/>
  <c r="C24" i="25"/>
  <c r="C28" i="25" s="1"/>
  <c r="D28" i="25"/>
  <c r="I18" i="25"/>
  <c r="H18" i="25"/>
  <c r="G18" i="25"/>
  <c r="E18" i="25"/>
  <c r="D18" i="25"/>
  <c r="C18" i="25"/>
  <c r="I4" i="25"/>
  <c r="H4" i="25"/>
  <c r="G4" i="25"/>
  <c r="E137" i="24"/>
  <c r="D137" i="24"/>
  <c r="C137" i="24"/>
  <c r="E131" i="24"/>
  <c r="D131" i="24"/>
  <c r="C131" i="24"/>
  <c r="E126" i="24"/>
  <c r="D126" i="24"/>
  <c r="C126" i="24"/>
  <c r="E122" i="24"/>
  <c r="E142" i="24" s="1"/>
  <c r="D122" i="24"/>
  <c r="C122" i="24"/>
  <c r="C142" i="24" s="1"/>
  <c r="E107" i="24"/>
  <c r="D107" i="24"/>
  <c r="C107" i="24"/>
  <c r="D83" i="24"/>
  <c r="D121" i="24" s="1"/>
  <c r="E83" i="24"/>
  <c r="E121" i="24" s="1"/>
  <c r="C83" i="24"/>
  <c r="C121" i="24" s="1"/>
  <c r="C143" i="24" s="1"/>
  <c r="C80" i="24"/>
  <c r="AD32" i="20"/>
  <c r="AC32" i="20"/>
  <c r="AB32" i="20"/>
  <c r="AA32" i="20"/>
  <c r="Z32" i="20"/>
  <c r="Y32" i="20"/>
  <c r="X32" i="20"/>
  <c r="W32" i="20"/>
  <c r="V32" i="20"/>
  <c r="U32" i="20"/>
  <c r="T32" i="20"/>
  <c r="S32" i="20"/>
  <c r="R32" i="20"/>
  <c r="Q32" i="20"/>
  <c r="P32" i="20"/>
  <c r="O32" i="20"/>
  <c r="N32" i="20"/>
  <c r="M32" i="20"/>
  <c r="L32" i="20"/>
  <c r="K32" i="20"/>
  <c r="J32" i="20"/>
  <c r="I32" i="20"/>
  <c r="H32" i="20"/>
  <c r="G32" i="20"/>
  <c r="F32" i="20"/>
  <c r="E32" i="20"/>
  <c r="D32" i="20"/>
  <c r="C32" i="20"/>
  <c r="AG31" i="20"/>
  <c r="AF31" i="20"/>
  <c r="AE31" i="20"/>
  <c r="AG30" i="20"/>
  <c r="AF30" i="20"/>
  <c r="AE30" i="20"/>
  <c r="AG29" i="20"/>
  <c r="AF29" i="20"/>
  <c r="AE29" i="20"/>
  <c r="AG28" i="20"/>
  <c r="AF28" i="20"/>
  <c r="AE28" i="20"/>
  <c r="AG27" i="20"/>
  <c r="AF27" i="20"/>
  <c r="AE27" i="20"/>
  <c r="AG26" i="20"/>
  <c r="AF26" i="20"/>
  <c r="AE26" i="20"/>
  <c r="AG25" i="20"/>
  <c r="AF25" i="20"/>
  <c r="AE25" i="20"/>
  <c r="AG24" i="20"/>
  <c r="AF24" i="20"/>
  <c r="AE24" i="20"/>
  <c r="AG23" i="20"/>
  <c r="AF23" i="20"/>
  <c r="AE23" i="20"/>
  <c r="AG22" i="20"/>
  <c r="AF22" i="20"/>
  <c r="AE22" i="20"/>
  <c r="AG21" i="20"/>
  <c r="AF21" i="20"/>
  <c r="AE21" i="20"/>
  <c r="AG20" i="20"/>
  <c r="AF20" i="20"/>
  <c r="AE20" i="20"/>
  <c r="AG19" i="20"/>
  <c r="AF19" i="20"/>
  <c r="AE19" i="20"/>
  <c r="AG18" i="20"/>
  <c r="AF18" i="20"/>
  <c r="AE18" i="20"/>
  <c r="AG17" i="20"/>
  <c r="AF17" i="20"/>
  <c r="AE17" i="20"/>
  <c r="AG16" i="20"/>
  <c r="AF16" i="20"/>
  <c r="AE16" i="20"/>
  <c r="AG15" i="20"/>
  <c r="AF15" i="20"/>
  <c r="AE15" i="20"/>
  <c r="AG14" i="20"/>
  <c r="AF14" i="20"/>
  <c r="AE14" i="20"/>
  <c r="AG13" i="20"/>
  <c r="AF13" i="20"/>
  <c r="AE13" i="20"/>
  <c r="AG12" i="20"/>
  <c r="AF12" i="20"/>
  <c r="AE12" i="20"/>
  <c r="AG11" i="20"/>
  <c r="AF11" i="20"/>
  <c r="AE11" i="20"/>
  <c r="AG10" i="20"/>
  <c r="AF10" i="20"/>
  <c r="AE10" i="20"/>
  <c r="D22" i="19"/>
  <c r="E22" i="19" s="1"/>
  <c r="C22" i="19"/>
  <c r="B22" i="19"/>
  <c r="E21" i="19"/>
  <c r="E20" i="19"/>
  <c r="E19" i="19"/>
  <c r="E18" i="19"/>
  <c r="E17" i="19"/>
  <c r="E10" i="19"/>
  <c r="E9" i="19"/>
  <c r="E8" i="19"/>
  <c r="E7" i="19"/>
  <c r="E5" i="19"/>
  <c r="I33" i="18"/>
  <c r="H33" i="18"/>
  <c r="G33" i="18"/>
  <c r="E33" i="18"/>
  <c r="D33" i="18"/>
  <c r="C33" i="18"/>
  <c r="I30" i="18"/>
  <c r="H30" i="18"/>
  <c r="G30" i="18"/>
  <c r="E24" i="18"/>
  <c r="D24" i="18"/>
  <c r="C24" i="18"/>
  <c r="E18" i="18"/>
  <c r="D18" i="18"/>
  <c r="C18" i="18"/>
  <c r="C30" i="18" s="1"/>
  <c r="I17" i="18"/>
  <c r="H17" i="18"/>
  <c r="H31" i="18" s="1"/>
  <c r="G17" i="18"/>
  <c r="E17" i="18"/>
  <c r="D17" i="18"/>
  <c r="C17" i="18"/>
  <c r="I28" i="17"/>
  <c r="H28" i="17"/>
  <c r="G28" i="17"/>
  <c r="E24" i="17"/>
  <c r="E28" i="17" s="1"/>
  <c r="D24" i="17"/>
  <c r="D28" i="17" s="1"/>
  <c r="C28" i="17"/>
  <c r="I18" i="17"/>
  <c r="I29" i="17" s="1"/>
  <c r="H18" i="17"/>
  <c r="G18" i="17"/>
  <c r="G29" i="17" s="1"/>
  <c r="E18" i="17"/>
  <c r="D18" i="17"/>
  <c r="C18" i="17"/>
  <c r="I4" i="17"/>
  <c r="H4" i="17"/>
  <c r="G4" i="17"/>
  <c r="E137" i="16"/>
  <c r="D137" i="16"/>
  <c r="C137" i="16"/>
  <c r="E131" i="16"/>
  <c r="D131" i="16"/>
  <c r="C131" i="16"/>
  <c r="E126" i="16"/>
  <c r="D126" i="16"/>
  <c r="C126" i="16"/>
  <c r="E122" i="16"/>
  <c r="E142" i="16" s="1"/>
  <c r="D122" i="16"/>
  <c r="C122" i="16"/>
  <c r="C142" i="16" s="1"/>
  <c r="E107" i="16"/>
  <c r="D107" i="16"/>
  <c r="C107" i="16"/>
  <c r="E83" i="16"/>
  <c r="D83" i="16"/>
  <c r="C83" i="16"/>
  <c r="E71" i="16"/>
  <c r="D71" i="16"/>
  <c r="C71" i="16"/>
  <c r="E68" i="16"/>
  <c r="D68" i="16"/>
  <c r="C68" i="16"/>
  <c r="D65" i="16"/>
  <c r="C65" i="16"/>
  <c r="E62" i="16"/>
  <c r="D62" i="16"/>
  <c r="C62" i="16"/>
  <c r="E58" i="16"/>
  <c r="E75" i="16" s="1"/>
  <c r="E148" i="16" s="1"/>
  <c r="D58" i="16"/>
  <c r="C58" i="16"/>
  <c r="C75" i="16" s="1"/>
  <c r="C148" i="16" s="1"/>
  <c r="E53" i="16"/>
  <c r="D53" i="16"/>
  <c r="C53" i="16"/>
  <c r="E49" i="16"/>
  <c r="D49" i="16"/>
  <c r="C49" i="16"/>
  <c r="E43" i="16"/>
  <c r="D43" i="16"/>
  <c r="C43" i="16"/>
  <c r="E32" i="16"/>
  <c r="D32" i="16"/>
  <c r="C32" i="16"/>
  <c r="E25" i="16"/>
  <c r="D25" i="16"/>
  <c r="C25" i="16"/>
  <c r="E19" i="16"/>
  <c r="D19" i="16"/>
  <c r="C19" i="16"/>
  <c r="E13" i="16"/>
  <c r="D13" i="16"/>
  <c r="C13" i="16"/>
  <c r="E6" i="16"/>
  <c r="E57" i="16" s="1"/>
  <c r="D6" i="16"/>
  <c r="C6" i="16"/>
  <c r="C57" i="16" s="1"/>
  <c r="C80" i="16"/>
  <c r="C10" i="15"/>
  <c r="C13" i="15"/>
  <c r="AD36" i="13"/>
  <c r="AC36" i="13"/>
  <c r="AB36" i="13"/>
  <c r="AA36" i="13"/>
  <c r="Z36" i="13"/>
  <c r="Y36" i="13"/>
  <c r="X36" i="13"/>
  <c r="W36" i="13"/>
  <c r="V36" i="13"/>
  <c r="U36" i="13"/>
  <c r="T36" i="13"/>
  <c r="S36" i="13"/>
  <c r="R36" i="13"/>
  <c r="Q36" i="13"/>
  <c r="P36" i="13"/>
  <c r="O36" i="13"/>
  <c r="N36" i="13"/>
  <c r="M36" i="13"/>
  <c r="L36" i="13"/>
  <c r="K36" i="13"/>
  <c r="J36" i="13"/>
  <c r="I36" i="13"/>
  <c r="H36" i="13"/>
  <c r="G36" i="13"/>
  <c r="F36" i="13"/>
  <c r="E36" i="13"/>
  <c r="D36" i="13"/>
  <c r="C36" i="13"/>
  <c r="AG35" i="13"/>
  <c r="AF35" i="13"/>
  <c r="AE35" i="13"/>
  <c r="AG34" i="13"/>
  <c r="AF34" i="13"/>
  <c r="AE34" i="13"/>
  <c r="AG33" i="13"/>
  <c r="AF33" i="13"/>
  <c r="AE33" i="13"/>
  <c r="AG32" i="13"/>
  <c r="AF32" i="13"/>
  <c r="AE32" i="13"/>
  <c r="AG31" i="13"/>
  <c r="AF31" i="13"/>
  <c r="AE31" i="13"/>
  <c r="AG30" i="13"/>
  <c r="AF30" i="13"/>
  <c r="AE30" i="13"/>
  <c r="AG29" i="13"/>
  <c r="AF29" i="13"/>
  <c r="AE29" i="13"/>
  <c r="AG28" i="13"/>
  <c r="AG27" i="13"/>
  <c r="AF27" i="13"/>
  <c r="AE27" i="13"/>
  <c r="AG26" i="13"/>
  <c r="AG25" i="13"/>
  <c r="AF25" i="13"/>
  <c r="AE25" i="13"/>
  <c r="AG24" i="13"/>
  <c r="AG23" i="13"/>
  <c r="AF23" i="13"/>
  <c r="AE23" i="13"/>
  <c r="AG22" i="13"/>
  <c r="AF22" i="13"/>
  <c r="AE22" i="13"/>
  <c r="AG21" i="13"/>
  <c r="AF21" i="13"/>
  <c r="AE21" i="13"/>
  <c r="AG20" i="13"/>
  <c r="AF20" i="13"/>
  <c r="AE20" i="13"/>
  <c r="AG18" i="13"/>
  <c r="AF18" i="13"/>
  <c r="AE18" i="13"/>
  <c r="AG17" i="13"/>
  <c r="AF17" i="13"/>
  <c r="AE17" i="13"/>
  <c r="AG16" i="13"/>
  <c r="AF16" i="13"/>
  <c r="AE16" i="13"/>
  <c r="AG14" i="13"/>
  <c r="AG13" i="13"/>
  <c r="AF13" i="13"/>
  <c r="AE13" i="13"/>
  <c r="AG12" i="13"/>
  <c r="AF12" i="13"/>
  <c r="AE12" i="13"/>
  <c r="AG11" i="13"/>
  <c r="AF11" i="13"/>
  <c r="AE11" i="13"/>
  <c r="C18" i="12"/>
  <c r="B18" i="12"/>
  <c r="E17" i="12"/>
  <c r="E16" i="12"/>
  <c r="E15" i="12"/>
  <c r="E14" i="12"/>
  <c r="E13" i="12"/>
  <c r="E12" i="12"/>
  <c r="E11" i="12"/>
  <c r="E10" i="12"/>
  <c r="E9" i="12"/>
  <c r="I33" i="11"/>
  <c r="H33" i="11"/>
  <c r="G33" i="11"/>
  <c r="E33" i="11"/>
  <c r="D33" i="11"/>
  <c r="C33" i="11"/>
  <c r="I30" i="11"/>
  <c r="H30" i="11"/>
  <c r="G30" i="11"/>
  <c r="E24" i="11"/>
  <c r="D24" i="11"/>
  <c r="C24" i="11"/>
  <c r="E18" i="11"/>
  <c r="E30" i="11" s="1"/>
  <c r="D18" i="11"/>
  <c r="C18" i="11"/>
  <c r="C30" i="11" s="1"/>
  <c r="I17" i="11"/>
  <c r="H17" i="11"/>
  <c r="H31" i="11" s="1"/>
  <c r="G17" i="11"/>
  <c r="E17" i="11"/>
  <c r="D17" i="11"/>
  <c r="C17" i="11"/>
  <c r="I28" i="10"/>
  <c r="H28" i="10"/>
  <c r="G28" i="10"/>
  <c r="E24" i="10"/>
  <c r="D24" i="10"/>
  <c r="D28" i="10" s="1"/>
  <c r="C24" i="10"/>
  <c r="C28" i="10" s="1"/>
  <c r="E28" i="10"/>
  <c r="I18" i="10"/>
  <c r="H18" i="10"/>
  <c r="G18" i="10"/>
  <c r="E18" i="10"/>
  <c r="D18" i="10"/>
  <c r="C18" i="10"/>
  <c r="I4" i="10"/>
  <c r="H4" i="10"/>
  <c r="G4" i="10"/>
  <c r="E137" i="9"/>
  <c r="D137" i="9"/>
  <c r="C137" i="9"/>
  <c r="E131" i="9"/>
  <c r="D131" i="9"/>
  <c r="C131" i="9"/>
  <c r="E126" i="9"/>
  <c r="D126" i="9"/>
  <c r="C126" i="9"/>
  <c r="E122" i="9"/>
  <c r="D122" i="9"/>
  <c r="C122" i="9"/>
  <c r="C142" i="9" s="1"/>
  <c r="E107" i="9"/>
  <c r="D107" i="9"/>
  <c r="C107" i="9"/>
  <c r="E83" i="9"/>
  <c r="D83" i="9"/>
  <c r="C83" i="9"/>
  <c r="E71" i="9"/>
  <c r="D71" i="9"/>
  <c r="C71" i="9"/>
  <c r="E68" i="9"/>
  <c r="C68" i="9"/>
  <c r="E65" i="9"/>
  <c r="D65" i="9"/>
  <c r="C65" i="9"/>
  <c r="E62" i="9"/>
  <c r="D62" i="9"/>
  <c r="C62" i="9"/>
  <c r="E58" i="9"/>
  <c r="D58" i="9"/>
  <c r="C58" i="9"/>
  <c r="E53" i="9"/>
  <c r="D53" i="9"/>
  <c r="C53" i="9"/>
  <c r="E49" i="9"/>
  <c r="D49" i="9"/>
  <c r="C49" i="9"/>
  <c r="E43" i="9"/>
  <c r="D43" i="9"/>
  <c r="C43" i="9"/>
  <c r="D32" i="9"/>
  <c r="C32" i="9"/>
  <c r="E25" i="9"/>
  <c r="D25" i="9"/>
  <c r="C25" i="9"/>
  <c r="E19" i="9"/>
  <c r="D19" i="9"/>
  <c r="C19" i="9"/>
  <c r="E13" i="9"/>
  <c r="D13" i="9"/>
  <c r="C13" i="9"/>
  <c r="E6" i="9"/>
  <c r="D6" i="9"/>
  <c r="C6" i="9"/>
  <c r="C29" i="25" l="1"/>
  <c r="C14" i="15"/>
  <c r="C16" i="15" s="1"/>
  <c r="E32" i="26"/>
  <c r="E32" i="11"/>
  <c r="C32" i="11"/>
  <c r="E18" i="12"/>
  <c r="H29" i="10"/>
  <c r="H30" i="10"/>
  <c r="AF36" i="13"/>
  <c r="C75" i="9"/>
  <c r="C148" i="9" s="1"/>
  <c r="D142" i="9"/>
  <c r="H32" i="11"/>
  <c r="D30" i="11"/>
  <c r="AE36" i="13"/>
  <c r="D75" i="16"/>
  <c r="D142" i="16"/>
  <c r="D30" i="18"/>
  <c r="D142" i="24"/>
  <c r="D143" i="24" s="1"/>
  <c r="E29" i="25"/>
  <c r="E32" i="18"/>
  <c r="C32" i="18"/>
  <c r="C121" i="16"/>
  <c r="C143" i="16" s="1"/>
  <c r="E75" i="9"/>
  <c r="D75" i="9"/>
  <c r="D148" i="9" s="1"/>
  <c r="E121" i="9"/>
  <c r="C121" i="9"/>
  <c r="C143" i="9" s="1"/>
  <c r="D57" i="9"/>
  <c r="C57" i="9"/>
  <c r="E57" i="9"/>
  <c r="E30" i="18"/>
  <c r="D30" i="25"/>
  <c r="G29" i="25"/>
  <c r="G31" i="25" s="1"/>
  <c r="I29" i="25"/>
  <c r="E31" i="25" s="1"/>
  <c r="H29" i="25"/>
  <c r="H32" i="26"/>
  <c r="G32" i="26"/>
  <c r="I32" i="26"/>
  <c r="D30" i="26"/>
  <c r="D31" i="26" s="1"/>
  <c r="C14" i="29"/>
  <c r="C16" i="29" s="1"/>
  <c r="G32" i="18"/>
  <c r="I32" i="18"/>
  <c r="C18" i="15"/>
  <c r="AG32" i="20"/>
  <c r="AF32" i="20"/>
  <c r="AE32" i="20"/>
  <c r="AG36" i="13"/>
  <c r="C32" i="26"/>
  <c r="H32" i="18"/>
  <c r="G32" i="11"/>
  <c r="I32" i="11"/>
  <c r="G30" i="25"/>
  <c r="I30" i="25"/>
  <c r="D30" i="17"/>
  <c r="I30" i="17"/>
  <c r="H29" i="17"/>
  <c r="G30" i="17"/>
  <c r="C29" i="17"/>
  <c r="G31" i="17" s="1"/>
  <c r="E29" i="17"/>
  <c r="E31" i="17" s="1"/>
  <c r="C30" i="10"/>
  <c r="E30" i="10"/>
  <c r="G29" i="10"/>
  <c r="I29" i="10"/>
  <c r="D29" i="10"/>
  <c r="H31" i="10" s="1"/>
  <c r="E121" i="16"/>
  <c r="E143" i="16" s="1"/>
  <c r="D121" i="16"/>
  <c r="D143" i="16" s="1"/>
  <c r="D57" i="16"/>
  <c r="E142" i="9"/>
  <c r="D121" i="9"/>
  <c r="D143" i="9" s="1"/>
  <c r="G31" i="26"/>
  <c r="I31" i="26"/>
  <c r="D32" i="26"/>
  <c r="C31" i="26"/>
  <c r="E31" i="26"/>
  <c r="C30" i="25"/>
  <c r="E30" i="25"/>
  <c r="H30" i="25"/>
  <c r="D29" i="25"/>
  <c r="D147" i="24"/>
  <c r="C147" i="24"/>
  <c r="E147" i="24"/>
  <c r="C148" i="24"/>
  <c r="E143" i="24"/>
  <c r="D31" i="18"/>
  <c r="G31" i="18"/>
  <c r="I31" i="18"/>
  <c r="D32" i="18"/>
  <c r="C31" i="18"/>
  <c r="E31" i="18"/>
  <c r="C30" i="17"/>
  <c r="E30" i="17"/>
  <c r="H30" i="17"/>
  <c r="D29" i="17"/>
  <c r="C76" i="16"/>
  <c r="E76" i="16"/>
  <c r="D31" i="11"/>
  <c r="G31" i="11"/>
  <c r="I31" i="11"/>
  <c r="D32" i="11"/>
  <c r="C31" i="11"/>
  <c r="E31" i="11"/>
  <c r="D31" i="10"/>
  <c r="D30" i="10"/>
  <c r="G30" i="10"/>
  <c r="I30" i="10"/>
  <c r="C29" i="10"/>
  <c r="E29" i="10"/>
  <c r="E33" i="8"/>
  <c r="C33" i="8"/>
  <c r="E30" i="8"/>
  <c r="C24" i="8"/>
  <c r="C18" i="8"/>
  <c r="E17" i="8"/>
  <c r="C17" i="8"/>
  <c r="F31" i="6"/>
  <c r="F25" i="6"/>
  <c r="F19" i="6"/>
  <c r="F9" i="6"/>
  <c r="C13" i="4"/>
  <c r="C18" i="3"/>
  <c r="E18" i="3"/>
  <c r="C24" i="3"/>
  <c r="C28" i="3" s="1"/>
  <c r="E28" i="3"/>
  <c r="C137" i="1"/>
  <c r="C131" i="1"/>
  <c r="C126" i="1"/>
  <c r="C122" i="1"/>
  <c r="C107" i="1"/>
  <c r="C83" i="1"/>
  <c r="C71" i="1"/>
  <c r="C68" i="1"/>
  <c r="C65" i="1"/>
  <c r="C62" i="1"/>
  <c r="C58" i="1"/>
  <c r="C53" i="1"/>
  <c r="C49" i="1"/>
  <c r="C43" i="1"/>
  <c r="C32" i="1"/>
  <c r="C19" i="1"/>
  <c r="C13" i="1"/>
  <c r="C6" i="1"/>
  <c r="C147" i="16" l="1"/>
  <c r="C18" i="29"/>
  <c r="E29" i="3"/>
  <c r="I31" i="25"/>
  <c r="D76" i="16"/>
  <c r="E143" i="9"/>
  <c r="E147" i="9"/>
  <c r="D147" i="9"/>
  <c r="C30" i="3"/>
  <c r="C30" i="8"/>
  <c r="C76" i="9"/>
  <c r="D148" i="16"/>
  <c r="C31" i="25"/>
  <c r="C31" i="17"/>
  <c r="E147" i="16"/>
  <c r="D147" i="16"/>
  <c r="E148" i="9"/>
  <c r="D76" i="9"/>
  <c r="E76" i="9"/>
  <c r="C147" i="9"/>
  <c r="C75" i="1"/>
  <c r="E31" i="8"/>
  <c r="E32" i="8"/>
  <c r="I31" i="17"/>
  <c r="E30" i="3"/>
  <c r="C121" i="1"/>
  <c r="F23" i="6"/>
  <c r="F37" i="6"/>
  <c r="C14" i="4"/>
  <c r="C16" i="4" s="1"/>
  <c r="C18" i="4" s="1"/>
  <c r="E148" i="24"/>
  <c r="D31" i="25"/>
  <c r="H31" i="25"/>
  <c r="D31" i="17"/>
  <c r="H31" i="17"/>
  <c r="E31" i="10"/>
  <c r="I31" i="10"/>
  <c r="C31" i="10"/>
  <c r="G31" i="10"/>
  <c r="E4" i="3"/>
  <c r="C31" i="8"/>
  <c r="C32" i="8"/>
  <c r="C29" i="3"/>
  <c r="C143" i="1" l="1"/>
  <c r="C148" i="1"/>
  <c r="C31" i="3"/>
  <c r="E31" i="3"/>
  <c r="D148" i="24"/>
  <c r="C25" i="1"/>
  <c r="C57" i="1" s="1"/>
  <c r="C76" i="1" l="1"/>
  <c r="C147" i="1"/>
</calcChain>
</file>

<file path=xl/sharedStrings.xml><?xml version="1.0" encoding="utf-8"?>
<sst xmlns="http://schemas.openxmlformats.org/spreadsheetml/2006/main" count="2433" uniqueCount="553">
  <si>
    <t>B E V É T E L E K</t>
  </si>
  <si>
    <t>1. sz. táblázat</t>
  </si>
  <si>
    <t>Ezer forintban</t>
  </si>
  <si>
    <t>Sor-
szám</t>
  </si>
  <si>
    <t>Bevételi jogcím</t>
  </si>
  <si>
    <t>Konszolidált teljesítés</t>
  </si>
  <si>
    <t>A</t>
  </si>
  <si>
    <t>B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</si>
  <si>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</si>
  <si>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</si>
  <si>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</si>
  <si>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</si>
  <si>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</si>
  <si>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</si>
  <si>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</si>
  <si>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</si>
  <si>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</si>
  <si>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</si>
  <si>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</si>
  <si>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</si>
  <si>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támogatások é 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</si>
  <si>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</si>
  <si>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</si>
  <si>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</si>
  <si>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</si>
  <si>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</si>
  <si>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</si>
  <si>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</si>
  <si>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</si>
  <si>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</si>
  <si>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</si>
  <si>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</si>
  <si>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</si>
  <si>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</si>
  <si>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</si>
  <si>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</si>
  <si>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</si>
  <si>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</si>
  <si>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</si>
  <si>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</si>
  <si>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</si>
  <si>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</si>
  <si>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</si>
  <si>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</si>
  <si>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</si>
  <si>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</si>
  <si>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</si>
  <si>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 xml:space="preserve">4. </t>
  </si>
  <si>
    <t>Közhatalmi bevételek (4.1.+4.2.+4.3.+4.4.)</t>
  </si>
  <si>
    <t>4.1.</t>
  </si>
  <si>
    <t>Helyi adók  (4.1.1.+4.1.2.)</t>
  </si>
  <si>
    <t>4.1.1.</t>
  </si>
  <si>
    <t xml:space="preserve"> - Vagyoni típusú adók</t>
  </si>
  <si>
    <t>4.1.2.</t>
  </si>
  <si>
    <t xml:space="preserve"> - Értékesítési és forgalmi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</si>
  <si>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</si>
  <si>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</si>
  <si>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</si>
  <si>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</si>
  <si>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</si>
  <si>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</si>
  <si>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</si>
  <si>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</si>
  <si>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</si>
  <si>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</si>
  <si>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</si>
  <si>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</si>
  <si>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</si>
  <si>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</si>
  <si>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</si>
  <si>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</si>
  <si>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</si>
  <si>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</si>
  <si>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</si>
  <si>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</si>
  <si>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</si>
  <si>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</si>
  <si>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</si>
  <si>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</si>
  <si>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</si>
  <si>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</si>
  <si>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</si>
  <si>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</si>
  <si>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</si>
  <si>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</si>
  <si>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</si>
  <si>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</si>
  <si>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</si>
  <si>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</si>
  <si>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</si>
  <si>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</si>
  <si>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</si>
  <si>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</si>
  <si>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</si>
  <si>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</si>
  <si>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</si>
  <si>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</si>
  <si>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</si>
  <si>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</si>
  <si>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</si>
  <si>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</si>
  <si>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</si>
  <si>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</si>
  <si>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</si>
  <si>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</si>
  <si>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</si>
  <si>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</si>
  <si>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</si>
  <si>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</si>
  <si>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</si>
  <si>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</si>
  <si>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</si>
  <si>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</si>
  <si>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</si>
  <si>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</si>
  <si>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</si>
  <si>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</si>
  <si>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</si>
  <si>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</si>
  <si>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</si>
  <si>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</si>
  <si>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</si>
  <si>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</si>
  <si>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</si>
  <si>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</si>
  <si>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</si>
  <si>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</si>
  <si>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</si>
  <si>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</si>
  <si>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</si>
  <si>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</si>
  <si>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</si>
  <si>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</si>
  <si>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</si>
  <si>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</si>
  <si>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</si>
  <si>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</si>
  <si>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</si>
  <si>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</si>
  <si>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</si>
  <si>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</si>
  <si>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</si>
  <si>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</si>
  <si>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</si>
  <si>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</si>
  <si>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</si>
  <si>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</si>
  <si>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</si>
  <si>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</si>
  <si>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</si>
  <si>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</si>
  <si>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</si>
  <si>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</si>
  <si>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</t>
  </si>
  <si>
    <t>Teljesítés</t>
  </si>
  <si>
    <r>
      <t xml:space="preserve">   Működési költségvetés kiadásai </t>
    </r>
    <r>
      <rPr>
        <sz val="10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</si>
  <si>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</si>
  <si>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</si>
  <si>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</si>
  <si>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1.3.1</t>
  </si>
  <si>
    <t xml:space="preserve">   - Készletbeszerzés</t>
  </si>
  <si>
    <t>1.3.2</t>
  </si>
  <si>
    <t xml:space="preserve">   - Kommunikációs szolgáltatások</t>
  </si>
  <si>
    <t>1.3.3.</t>
  </si>
  <si>
    <t xml:space="preserve">   - Szolgáltatások</t>
  </si>
  <si>
    <t>1.3.4</t>
  </si>
  <si>
    <t xml:space="preserve">   - Kiküldetés</t>
  </si>
  <si>
    <t xml:space="preserve"> </t>
  </si>
  <si>
    <t>1.3.5</t>
  </si>
  <si>
    <t xml:space="preserve">   - Különféle befizetések és egyéb dologi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</si>
  <si>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</si>
  <si>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</si>
  <si>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</si>
  <si>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</si>
  <si>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</si>
  <si>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</si>
  <si>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</si>
  <si>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</si>
  <si>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</si>
  <si>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</si>
  <si>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</si>
  <si>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</si>
  <si>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</si>
  <si>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</si>
  <si>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</si>
  <si>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</si>
  <si>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</si>
  <si>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</si>
  <si>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</si>
  <si>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</si>
  <si>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</si>
  <si>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</si>
  <si>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t>1.16.</t>
  </si>
  <si>
    <t>Tartalékok</t>
  </si>
  <si>
    <t>1.20.</t>
  </si>
  <si>
    <t xml:space="preserve">     - Általános tartalék</t>
  </si>
  <si>
    <t>1.21.</t>
  </si>
  <si>
    <t xml:space="preserve">     - Céltartalék</t>
  </si>
  <si>
    <r>
      <t xml:space="preserve">   Felhalmozási költségvetés kiadásai </t>
    </r>
    <r>
      <rPr>
        <sz val="10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</si>
  <si>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</si>
  <si>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</si>
  <si>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</si>
  <si>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</si>
  <si>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</si>
  <si>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2.6.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</si>
  <si>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</si>
  <si>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</si>
  <si>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</si>
  <si>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</si>
  <si>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</si>
  <si>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</si>
  <si>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</si>
  <si>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</si>
  <si>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</si>
  <si>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</si>
  <si>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</si>
  <si>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</si>
  <si>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</si>
  <si>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(1+2+3)</t>
  </si>
  <si>
    <t>Hitel-, kölcsöntörlesztés államháztartáson kívülre (5.1. + … + 5.3.)</t>
  </si>
  <si>
    <t>4.1</t>
  </si>
  <si>
    <t xml:space="preserve">   Hosszú lejáratú hitelek, kölcsönök törlesztése</t>
  </si>
  <si>
    <t>4.2</t>
  </si>
  <si>
    <t xml:space="preserve">   Likviditási célú hitelek, kölcsönök törlesztése pénzügyi vállalkozásnak</t>
  </si>
  <si>
    <t>4.3</t>
  </si>
  <si>
    <t xml:space="preserve">   Rövid lejáratú hitelek, kölcsönök törlesztése</t>
  </si>
  <si>
    <t>Belföldi értékpapírok kiadásai (6.1. + … + 6.4.)</t>
  </si>
  <si>
    <t>5.1</t>
  </si>
  <si>
    <t xml:space="preserve">   Forgatási célú belföldi értékpapírok vásárlása</t>
  </si>
  <si>
    <t>5.2</t>
  </si>
  <si>
    <t xml:space="preserve">   Befektetési célú belföldi értékpapírok vásárlása</t>
  </si>
  <si>
    <t>5.3</t>
  </si>
  <si>
    <t xml:space="preserve">   Kincstárjegy beváltása</t>
  </si>
  <si>
    <t>5.4</t>
  </si>
  <si>
    <t xml:space="preserve">   Éven belüli lejáratú belföldi értékpapírok beváltása</t>
  </si>
  <si>
    <t>Belföldi finanszírozás kiadásai (7.1. + … + 7.4.)</t>
  </si>
  <si>
    <t>6.1</t>
  </si>
  <si>
    <t>Államháztartáson belüli megelőlegezések folyósítása</t>
  </si>
  <si>
    <t>6.2</t>
  </si>
  <si>
    <t>Államháztartáson belüli megelőlegezések visszafizetése</t>
  </si>
  <si>
    <t>6.3</t>
  </si>
  <si>
    <t>Központi, irányítószervi táogatás folyósítása</t>
  </si>
  <si>
    <t>6.4</t>
  </si>
  <si>
    <t xml:space="preserve"> Pénzeszközök betétként elhelyezése </t>
  </si>
  <si>
    <t>6.5</t>
  </si>
  <si>
    <t xml:space="preserve"> Pénzügyi lízing kiadásai</t>
  </si>
  <si>
    <t>7.</t>
  </si>
  <si>
    <t>Külföldi finanszírozás kiadásai (6.1. + … + 6.4.)</t>
  </si>
  <si>
    <t>7.1</t>
  </si>
  <si>
    <t xml:space="preserve"> Forgatási célú külföldi értékpapírok vásárlása</t>
  </si>
  <si>
    <t>7.2</t>
  </si>
  <si>
    <t xml:space="preserve"> Befektetési célú külföldi értékpapírok beváltása</t>
  </si>
  <si>
    <t>7.3</t>
  </si>
  <si>
    <t xml:space="preserve"> Külföldi értékpapírok beváltása</t>
  </si>
  <si>
    <t>7.4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</si>
  <si>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</si>
  <si>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</si>
  <si>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</si>
  <si>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</si>
  <si>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</si>
  <si>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</si>
  <si>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</si>
  <si>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Tárgyévi  többlet:</t>
  </si>
  <si>
    <t>Tárgyévi  hiány:</t>
  </si>
  <si>
    <t>26.</t>
  </si>
  <si>
    <t>Költségvetési többlet:</t>
  </si>
  <si>
    <t>Költségvetési hiány:</t>
  </si>
  <si>
    <t>25.</t>
  </si>
  <si>
    <t>KIADÁSOK ÖSSZESEN (13.+22.)</t>
  </si>
  <si>
    <t>BEVÉTEL ÖSSZESEN (13.+22.)</t>
  </si>
  <si>
    <t>24.</t>
  </si>
  <si>
    <t>Működési célú finanszírozási kiadások összesen (14.+...+21.)</t>
  </si>
  <si>
    <t>Működési célú finanszírozási bevételek összesen (14.+19.)</t>
  </si>
  <si>
    <t>23.</t>
  </si>
  <si>
    <t>Váltókiadások</t>
  </si>
  <si>
    <t>Váltóbevételek</t>
  </si>
  <si>
    <t>22.</t>
  </si>
  <si>
    <t>Központi, irányítószervi támogatások folyósítása</t>
  </si>
  <si>
    <t xml:space="preserve">   Értékpapírok bevételei</t>
  </si>
  <si>
    <t>21.</t>
  </si>
  <si>
    <t>Pénzeszközök lekötött betétként elhelyezése</t>
  </si>
  <si>
    <t xml:space="preserve">   Likviditási célú hitelek, kölcsönök felvétele</t>
  </si>
  <si>
    <t>20.</t>
  </si>
  <si>
    <t>Forgatási célú belföldi, külföldi értékpapírok vásárlása</t>
  </si>
  <si>
    <t xml:space="preserve">Hiány külső finanszírozásának bevételei (20.+…+21.) </t>
  </si>
  <si>
    <t>19.</t>
  </si>
  <si>
    <t>Kölcsön törlesztése</t>
  </si>
  <si>
    <t xml:space="preserve">   Egyéb belső finanszírozási bevételek</t>
  </si>
  <si>
    <t>18.</t>
  </si>
  <si>
    <t>Hosszú lejáratú hitelek törlesztése</t>
  </si>
  <si>
    <t xml:space="preserve">   Betét visszavonásából származó bevétel </t>
  </si>
  <si>
    <t>17.</t>
  </si>
  <si>
    <t>Rövid lejáratú hitelek törlesztése</t>
  </si>
  <si>
    <t xml:space="preserve">   Vállalkozási maradvány igénybevétele </t>
  </si>
  <si>
    <t>16.</t>
  </si>
  <si>
    <t>Likviditási célú hitelek törlesztése</t>
  </si>
  <si>
    <t xml:space="preserve">   Költségvetési maradvány igénybevétele </t>
  </si>
  <si>
    <t>15.</t>
  </si>
  <si>
    <t>Értékpapír vásárlása, visszavásárlása</t>
  </si>
  <si>
    <t>Hiány belső finanszírozásának bevételei (15.+…+18. )</t>
  </si>
  <si>
    <t>14.</t>
  </si>
  <si>
    <t>Költségvetési kiadások összesen (1.+...+12.)</t>
  </si>
  <si>
    <t>Költségvetési bevételek összesen (1.+2.+4.+5.+7.+…+12.)</t>
  </si>
  <si>
    <t>13.</t>
  </si>
  <si>
    <t>12.</t>
  </si>
  <si>
    <t>11.</t>
  </si>
  <si>
    <t>10.</t>
  </si>
  <si>
    <t>5.-ből EU-s támogatás</t>
  </si>
  <si>
    <t>Működési célú átvett pénzeszközök</t>
  </si>
  <si>
    <t>Közhatalmi bevételek</t>
  </si>
  <si>
    <t>4.</t>
  </si>
  <si>
    <t xml:space="preserve">Dologi kiadások </t>
  </si>
  <si>
    <t>2.-ból EU-s támogatás</t>
  </si>
  <si>
    <t>Egyéb működési célú támogatások államháztartáson belülről</t>
  </si>
  <si>
    <t>Személyi juttatások</t>
  </si>
  <si>
    <t>Önkormányzatok működési támogatásai</t>
  </si>
  <si>
    <t>I</t>
  </si>
  <si>
    <t>F</t>
  </si>
  <si>
    <t>Megnevezés</t>
  </si>
  <si>
    <t>Kiadások</t>
  </si>
  <si>
    <t>Bevételek</t>
  </si>
  <si>
    <t>I. Működési célú bevételek és kiadások mérlege
(Önkormányzati szinten)</t>
  </si>
  <si>
    <t>Alaptevékenység szabad maradványa (A-D)</t>
  </si>
  <si>
    <t>B)</t>
  </si>
  <si>
    <t>Alaptevékenység kötelezettséggel terhelt maradványa</t>
  </si>
  <si>
    <t>D)</t>
  </si>
  <si>
    <t>Összes maradvány (A+B)</t>
  </si>
  <si>
    <t>C)</t>
  </si>
  <si>
    <t>Vállalkozási tevékenység maradványa</t>
  </si>
  <si>
    <t>Alaptevékenység maradványa (I-II)</t>
  </si>
  <si>
    <t>A)</t>
  </si>
  <si>
    <t>Alaptevékenység finanszirozási egyenlege (3-4)</t>
  </si>
  <si>
    <t>II.</t>
  </si>
  <si>
    <t>Alaptevékenység finanszirozási kiadásai</t>
  </si>
  <si>
    <t>Alaptevékenység finanszirozási bevételei</t>
  </si>
  <si>
    <t>Alaptevékenység költségvetési egyenlege (1-2)</t>
  </si>
  <si>
    <t>I.</t>
  </si>
  <si>
    <t>Alaptevékenység költségvetési kiadásai</t>
  </si>
  <si>
    <t>Alaptevékenység költségvetési bevételei</t>
  </si>
  <si>
    <t>Sor-szám</t>
  </si>
  <si>
    <t>MARADVÁNYKIMUTATÁS</t>
  </si>
  <si>
    <t xml:space="preserve">                                                                               BÁRSONYOS KÖZSÉG ÖNKORMÁNYZAT</t>
  </si>
  <si>
    <t>E S Z K Ö Z Ö K</t>
  </si>
  <si>
    <t>Oszlop1</t>
  </si>
  <si>
    <t xml:space="preserve">A) NEMZETI VAGYONBA TARTOZÓ BEFEKTETETT ESZKÖZÖK </t>
  </si>
  <si>
    <t>A/I.   Immateriális javak</t>
  </si>
  <si>
    <t>A/II.  Tárgyi eszközök</t>
  </si>
  <si>
    <t>A/III. Befektetett pénzügyi eszközök</t>
  </si>
  <si>
    <t>A/lV.Üzemeltetésre, kezelésre átadott eszközök</t>
  </si>
  <si>
    <t xml:space="preserve">B) NEMZETI VAGYONBA TARTOZÓ FORGÓESZKÖZÖK </t>
  </si>
  <si>
    <t>l.   Készletek</t>
  </si>
  <si>
    <t>C) PÉNZESZKÖZÖK</t>
  </si>
  <si>
    <t>C/II Pénztárak csekkek betétkönyvek</t>
  </si>
  <si>
    <t>C/III-IV Forintszámlák és Deviza számlák</t>
  </si>
  <si>
    <t xml:space="preserve">D) KÖVETELÉSEK </t>
  </si>
  <si>
    <t>D/1 Költségvetési évben esedékes követelések</t>
  </si>
  <si>
    <t>D/III Követelés jellegű sajátos elszámolások</t>
  </si>
  <si>
    <t>E) EGYÉB SAJÁTOS ESZKÖZOLDALI ELSZÁMOLÁSOK</t>
  </si>
  <si>
    <t>ESZKÖZÖK ÖSSZESEN</t>
  </si>
  <si>
    <t>F O R R Á S O K</t>
  </si>
  <si>
    <t>D) SAJÁT TŐKE ÖSSZESEN</t>
  </si>
  <si>
    <t>G/I Nemzeti vagyon és egyéb szközök induláskori értéke és változásai</t>
  </si>
  <si>
    <t>G/IV Felhalmozott eredmény</t>
  </si>
  <si>
    <t>G/VI Mérleg szerinti eredmény</t>
  </si>
  <si>
    <t>H) KÖTELEZETTSÉGEK</t>
  </si>
  <si>
    <t>H/II Költségvetési évet követően esedékes kötelezettségek</t>
  </si>
  <si>
    <t>H/III Kötelezettség jellegű sajátos elszámolások</t>
  </si>
  <si>
    <t>J) PASSZÍV IDŐBELI ELHATÁROLÁSOK</t>
  </si>
  <si>
    <t>FORRÁSOK ÖSSZESEN</t>
  </si>
  <si>
    <t>01. Közhatalmi eredményszemléletű bevételek</t>
  </si>
  <si>
    <t>02 Eszközök és szolgáltatások értékesítési nettó eredményszemléletű bevételei</t>
  </si>
  <si>
    <t>I. Tevékenység nettó eredményszemléletű bevétele</t>
  </si>
  <si>
    <t>04 Saját termelésű készletek állományváltozása</t>
  </si>
  <si>
    <t>II Aktívált saját teljesítmények értéke</t>
  </si>
  <si>
    <t>06 Központi működési célú támogatások eredményszemléletű bevételei</t>
  </si>
  <si>
    <t>07 Egyéb működési célú támogatások eredményszemléletű bevételei</t>
  </si>
  <si>
    <t>III. Egyéb eredményszemléletű bevételek</t>
  </si>
  <si>
    <t>09 Anyagköltség</t>
  </si>
  <si>
    <t>10 Igénybe vett szolgáltatások értéke</t>
  </si>
  <si>
    <t>12 Eladott szolgáltatások értéke</t>
  </si>
  <si>
    <t>IV Anyagjellegű ráfordítások</t>
  </si>
  <si>
    <t>13 Bérköltség</t>
  </si>
  <si>
    <t>14 személyi jellegű egyéb kifizetések</t>
  </si>
  <si>
    <t>15 Bérjárulékok</t>
  </si>
  <si>
    <t>V Személyi jellegű ráfordítások</t>
  </si>
  <si>
    <t>VI Értékcsökkenési leírás</t>
  </si>
  <si>
    <t>VII Egyéb ráfordítások</t>
  </si>
  <si>
    <t xml:space="preserve">A) TEVÉKENYSÉG EREDMÉNYE </t>
  </si>
  <si>
    <t xml:space="preserve">21. </t>
  </si>
  <si>
    <t>17 Kapott kamatok és kamat jellegű eredményszemléletű bevételek</t>
  </si>
  <si>
    <t>VIII Pénzügyi műveletek eredményszemléletű bevételei</t>
  </si>
  <si>
    <t>21 Pénzügyi műveletek egyéb ráfordításai</t>
  </si>
  <si>
    <t>IX Pénzügyi műveletek ráfordításai</t>
  </si>
  <si>
    <t>B PÉNZÜGYI MŰVELETEK EREDMÉNYE</t>
  </si>
  <si>
    <t>C SZOKÁSOS EREDMÉNY</t>
  </si>
  <si>
    <t xml:space="preserve">27. </t>
  </si>
  <si>
    <t>22 Felhalmozási célú támogatások eredményszemléletű bevételei</t>
  </si>
  <si>
    <t>28.</t>
  </si>
  <si>
    <t>X Rendkívűli eredményszemléletű bevételek</t>
  </si>
  <si>
    <t xml:space="preserve">29. </t>
  </si>
  <si>
    <t>XI Rendkívüli ráfordítások</t>
  </si>
  <si>
    <t>30.</t>
  </si>
  <si>
    <t>D) RENDKÍVÜLI  EREDMÉNY</t>
  </si>
  <si>
    <t>40.</t>
  </si>
  <si>
    <t>E) MÉRLEG SZERINTI  EREDMÉNY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</si>
  <si>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</si>
  <si>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</si>
  <si>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</si>
  <si>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</si>
  <si>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</si>
  <si>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</si>
  <si>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</si>
  <si>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</si>
  <si>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</si>
  <si>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</si>
  <si>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</si>
  <si>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</si>
  <si>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</si>
  <si>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</si>
  <si>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</si>
  <si>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</si>
  <si>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</si>
  <si>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</si>
  <si>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</si>
  <si>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</si>
  <si>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</si>
  <si>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</si>
  <si>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</si>
  <si>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</si>
  <si>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</si>
  <si>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</si>
  <si>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</si>
  <si>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</si>
  <si>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 (13.+...+24.)</t>
  </si>
  <si>
    <t>BEVÉTEL ÖSSZESEN (12+25)</t>
  </si>
  <si>
    <t>KIADÁSOK ÖSSZESEN (12+25)</t>
  </si>
  <si>
    <t>27.</t>
  </si>
  <si>
    <t>Eredeti előirányzat</t>
  </si>
  <si>
    <t>Módosított előirányzat</t>
  </si>
  <si>
    <t>C</t>
  </si>
  <si>
    <t>D</t>
  </si>
  <si>
    <r>
      <t xml:space="preserve">   Működési költségvetés kiadásai </t>
    </r>
    <r>
      <rPr>
        <sz val="10"/>
        <rFont val="Times New Roman CE"/>
        <charset val="238"/>
      </rPr>
      <t>(1.1+…+1.5.)</t>
    </r>
  </si>
  <si>
    <r>
      <t xml:space="preserve">   Felhalmozási költségvetés kiadásai </t>
    </r>
    <r>
      <rPr>
        <sz val="10"/>
        <rFont val="Times New Roman CE"/>
        <charset val="238"/>
      </rPr>
      <t>(2.1.+2.3.+2.5.)</t>
    </r>
  </si>
  <si>
    <t>I. Működési célú bevételek és kiadások mérlege
     (Bársonyos Községi Önkormányzat)</t>
  </si>
  <si>
    <t>G</t>
  </si>
  <si>
    <t>H</t>
  </si>
  <si>
    <t>Működési célú támogatások államháztartáson belülről</t>
  </si>
  <si>
    <t>Beruházási és felújítási kiadások előirányzata beruházásonként</t>
  </si>
  <si>
    <t>Beruházás  megnevezése</t>
  </si>
  <si>
    <t>Teljes költség</t>
  </si>
  <si>
    <t>G=(D+F)</t>
  </si>
  <si>
    <t>Egyéb kisértékű gépek beszerzése</t>
  </si>
  <si>
    <t>ÖSSZESEN:</t>
  </si>
  <si>
    <t>Cormányzati funkció</t>
  </si>
  <si>
    <t>Létszám</t>
  </si>
  <si>
    <t>Személyi juttatás</t>
  </si>
  <si>
    <t>Munkáltatói járulék</t>
  </si>
  <si>
    <t>Dologi kiadás</t>
  </si>
  <si>
    <t>Ellátottak pénzb. Juttatási</t>
  </si>
  <si>
    <t>Mük. Célú tám ÁH. Bel</t>
  </si>
  <si>
    <t>Mük. Célú tám ÁH. Kivülre</t>
  </si>
  <si>
    <t>Tartalék</t>
  </si>
  <si>
    <t>Felhal. Célú kiadás</t>
  </si>
  <si>
    <t>Finanszirozái kiadások</t>
  </si>
  <si>
    <t>Kiadás összesen</t>
  </si>
  <si>
    <t>Erederi ei</t>
  </si>
  <si>
    <t>Mód ei.</t>
  </si>
  <si>
    <t>011130 Önkormányzatok  és önkorm.hivat.jogalkot. ált. ig tev.</t>
  </si>
  <si>
    <t>013320 Köztemető fentartás</t>
  </si>
  <si>
    <t>018030 Támogatási célú finanszirozási műveletek</t>
  </si>
  <si>
    <t>041232 Start-munkaprogram</t>
  </si>
  <si>
    <t>052080 Szennyvíz csatorn a építése</t>
  </si>
  <si>
    <t>018010 Önkormányzatok elszámolásai a központi költségvetésel</t>
  </si>
  <si>
    <t>064010 Közviágítás</t>
  </si>
  <si>
    <t>066010 Zöldterület- kezelés</t>
  </si>
  <si>
    <t>066020 Város-, községgazdálkodási egyéb szolgáltatások</t>
  </si>
  <si>
    <t>081045 Szabadidő sprtlétesítmények működtetése</t>
  </si>
  <si>
    <t>082044 Könyvtári szolgáltatások</t>
  </si>
  <si>
    <t>084031 Civil szervezetek müködési támogatása</t>
  </si>
  <si>
    <t>91140 Óvodai nevelés ellátás mük fel</t>
  </si>
  <si>
    <t>096015 Gyermekétkeztetés köznevelési intézményben</t>
  </si>
  <si>
    <t>096025 Munkahelyi étkeztetés közn in.</t>
  </si>
  <si>
    <t>101150 Betegséggel kapcsolatos pénzbeli ellátások</t>
  </si>
  <si>
    <t>105020 Foglalkoztatást elősegítő képzések és egyéb támogatások</t>
  </si>
  <si>
    <t>106020 Lakásfennatrtással összefüggő ellátás</t>
  </si>
  <si>
    <t>107051 Szociális étkezetetés</t>
  </si>
  <si>
    <t>107052 Házi segítségnyújtás</t>
  </si>
  <si>
    <t>107060 Egyéb szociális pénzbeli és természetbeni ellátás</t>
  </si>
  <si>
    <t>900080 Szabad kap.terh.végzett, nem haszonszerz. Kiad.bevét</t>
  </si>
  <si>
    <t>Összesen:</t>
  </si>
  <si>
    <t>074031 Család és nővédelmi egészségügyi gondozás</t>
  </si>
  <si>
    <t>081030 Sportlétesítmények, edzőtáborok működtetése</t>
  </si>
  <si>
    <t>104042 Gyermekjóléti szolgáltatások</t>
  </si>
  <si>
    <t>II. Felhalmozási célú bevételek és kiadások mérlege
(Időskorúak Szociális Otthona Bársonyos)</t>
  </si>
  <si>
    <t>Beruházási célú előzetesen felsz. Áfa</t>
  </si>
  <si>
    <t>061030 Lakáshoz jutást segítő támogatások</t>
  </si>
  <si>
    <t>082092 Közművelődés- hagyományörzés</t>
  </si>
  <si>
    <t>E)</t>
  </si>
  <si>
    <t>I. Működési célú bevételek és kiadások mérlege
   (Bóbita Óvoda Bársonyos)</t>
  </si>
  <si>
    <t>II. Felhalmozási célú bevételek és kiadások mérlege
       (Bóbita Óvoda Bársonyos)</t>
  </si>
  <si>
    <t>091110 Óvodai nevelés és ellátás szakmai feladataai</t>
  </si>
  <si>
    <t>091140 Óvodai nevelés,működési feladatai</t>
  </si>
  <si>
    <t xml:space="preserve">I. Működési célú bevételek és kiadások mérlege
</t>
  </si>
  <si>
    <t>II. Felhalmozási célú bevételek és kiadások mérlege
(Bársonyos Községi Önkormányzat)</t>
  </si>
  <si>
    <t>Időskorúak Szociális Otthona Beruházási és felújítási kiadások előirányzata beruházásonként</t>
  </si>
  <si>
    <t>Előző évi költségvetési beszámoló záró adatai</t>
  </si>
  <si>
    <t>Tárgyév  költségvetési  beszámoló záró adatai</t>
  </si>
  <si>
    <t>I) EGYÉB SAJÁTOS ESZKÖZOLDALI ELSZÁMOLÁSOK</t>
  </si>
  <si>
    <t xml:space="preserve">                                                                                        EGYSZERŰSÍTETT MÉRLEG</t>
  </si>
  <si>
    <t xml:space="preserve">                                                                                                (Önkormányzati szinten)</t>
  </si>
  <si>
    <t>Forintban</t>
  </si>
  <si>
    <t>Forintban !</t>
  </si>
  <si>
    <t>Összeg  ( Ft )</t>
  </si>
  <si>
    <t xml:space="preserve">                                               Forintban !</t>
  </si>
  <si>
    <t>Eredeti ei</t>
  </si>
  <si>
    <t>Órvosi rendelő</t>
  </si>
  <si>
    <t>042220 Erdőgazdálkodás</t>
  </si>
  <si>
    <t>082092  Közművelődés - hagyományos közösségi kulturális értékek gondozása</t>
  </si>
  <si>
    <t>086090 Egyéb szabadidős szolgáltatás</t>
  </si>
  <si>
    <t xml:space="preserve">900020 Önkormányzati funkcióra nem sorolható </t>
  </si>
  <si>
    <t>08 Felhalmozási célú támogatások eredményszemléletű bevételek</t>
  </si>
  <si>
    <t>09  Különféle egyéb eredményszemléletü bevételek</t>
  </si>
  <si>
    <t>Beruházási felújítási áfa</t>
  </si>
  <si>
    <t>Beruházási Áfa</t>
  </si>
  <si>
    <t>041237 Start-munkaprogram</t>
  </si>
  <si>
    <t>102023  Időskorúak, dmens betegek tart bentl. Ellát.</t>
  </si>
  <si>
    <t>082070 Történelmi hely, építmény101150 Betegséggel kapcsolatos pénzbeli ellátások</t>
  </si>
  <si>
    <t>104042 Családsegítés</t>
  </si>
  <si>
    <t>104051 Gyermekvédelmi pénzbeni és természetbeni ell.</t>
  </si>
  <si>
    <t>102023 Időskorúak, demens betegek tartós bentlakásos ellátása</t>
  </si>
  <si>
    <t>096025  Munkahelyi étkkeztetés k.i.</t>
  </si>
  <si>
    <t>24 Fizetendő kamatok és kamat jellegű ráfordítások</t>
  </si>
  <si>
    <t>2018. évi</t>
  </si>
  <si>
    <t>2018. évi eredeti előirányzat</t>
  </si>
  <si>
    <t>2018. évi módosított előirányzat</t>
  </si>
  <si>
    <t>2018. évi teljesítés</t>
  </si>
  <si>
    <t>Összes teljesítés 2018. dec. 31-ig</t>
  </si>
  <si>
    <t>EREDMÉNYKIMUTATÁS  2018</t>
  </si>
  <si>
    <t>2018. évi előirányzat</t>
  </si>
  <si>
    <t>Utak felújítása</t>
  </si>
  <si>
    <t>Hiány belső finanszírozásának bevételei (15.+…+21. )</t>
  </si>
  <si>
    <t>091120 Sajátos nevelési igényű gyermekek ell.</t>
  </si>
  <si>
    <t>Egyéb kisértékű tárgyi eszközök beszerzése</t>
  </si>
  <si>
    <t>Nyilászáró csere</t>
  </si>
  <si>
    <t xml:space="preserve">Laptop </t>
  </si>
  <si>
    <t>Mosó szárítógép</t>
  </si>
  <si>
    <t>Játszótér felújítás</t>
  </si>
  <si>
    <t>G/III Egyéb eszközök induláskori értéke és változásai</t>
  </si>
  <si>
    <t>G/II Nemzeti vagyon változásai</t>
  </si>
  <si>
    <t>7. melléklet a 4./2019. (V.30.) önk. Rendelethez</t>
  </si>
  <si>
    <t>3.1. melléklet  az 4./2019. (V.30.) önkormányzati rendelethez</t>
  </si>
  <si>
    <t>5. melléklet a 4./2019. (V.30.) önk. Rendelethez</t>
  </si>
  <si>
    <t>6. melléklet a 4./2019. (V.30.) önk.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</si>
</sst>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F_t_-;\-* #,##0\ _F_t_-;_-* &quot;-&quot;\ _F_t_-;_-@_-"/>
    <numFmt numFmtId="43" formatCode="_-* #,##0.00\ _F_t_-;\-* #,##0.00\ _F_t_-;_-* &quot;-&quot;??\ _F_t_-;_-@_-"/>
    <numFmt numFmtId="164" formatCode="#,###"/>
    <numFmt numFmtId="165" formatCode="#,###__"/>
    <numFmt numFmtId="166" formatCode="#,##0;[Red]#,##0"/>
  </numFmts>
  <fonts count="28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10"/>
      <name val="Times New Roman CE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12"/>
      <name val="Times New Roman CE"/>
      <family val="1"/>
      <charset val="238"/>
    </font>
    <font>
      <b/>
      <sz val="8"/>
      <color indexed="8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0"/>
      <name val="Times New Roman CE"/>
    </font>
    <font>
      <sz val="10"/>
      <name val="Times New Roman CE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3" fillId="0" borderId="0" applyFont="0" applyFill="0" applyBorder="0" applyAlignment="0" applyProtection="0"/>
  </cellStyleXfs>
  <cellXfs count="354">
    <xf numFmtId="0" fontId="0" fillId="0" borderId="0" xfId="0"/>
    <xf numFmtId="0" fontId="3" fillId="0" borderId="0" xfId="1" applyFont="1" applyFill="1" applyProtection="1"/>
    <xf numFmtId="164" fontId="4" fillId="0" borderId="1" xfId="1" applyNumberFormat="1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right" vertical="center"/>
    </xf>
    <xf numFmtId="164" fontId="6" fillId="0" borderId="4" xfId="1" applyNumberFormat="1" applyFont="1" applyFill="1" applyBorder="1" applyAlignment="1" applyProtection="1">
      <alignment horizontal="center" vertical="center"/>
    </xf>
    <xf numFmtId="0" fontId="2" fillId="0" borderId="6" xfId="1" applyFont="1" applyFill="1" applyBorder="1" applyAlignment="1" applyProtection="1">
      <alignment horizontal="center" vertical="center" wrapText="1"/>
    </xf>
    <xf numFmtId="0" fontId="2" fillId="0" borderId="7" xfId="1" applyFont="1" applyFill="1" applyBorder="1" applyAlignment="1" applyProtection="1">
      <alignment horizontal="center" vertical="center" wrapText="1"/>
    </xf>
    <xf numFmtId="0" fontId="2" fillId="0" borderId="8" xfId="1" applyFont="1" applyFill="1" applyBorder="1" applyAlignment="1" applyProtection="1">
      <alignment horizontal="center" vertical="center" wrapText="1"/>
    </xf>
    <xf numFmtId="0" fontId="2" fillId="0" borderId="9" xfId="1" applyFont="1" applyFill="1" applyBorder="1" applyAlignment="1" applyProtection="1">
      <alignment horizontal="center" vertical="center" wrapText="1"/>
    </xf>
    <xf numFmtId="0" fontId="2" fillId="0" borderId="10" xfId="1" applyFont="1" applyFill="1" applyBorder="1" applyAlignment="1" applyProtection="1">
      <alignment horizontal="center" vertical="center" wrapText="1"/>
    </xf>
    <xf numFmtId="0" fontId="7" fillId="0" borderId="0" xfId="1" applyFont="1" applyFill="1" applyProtection="1"/>
    <xf numFmtId="0" fontId="2" fillId="0" borderId="8" xfId="1" applyFont="1" applyFill="1" applyBorder="1" applyAlignment="1" applyProtection="1">
      <alignment horizontal="left" vertical="center" wrapText="1" indent="1"/>
    </xf>
    <xf numFmtId="0" fontId="2" fillId="0" borderId="9" xfId="1" applyFont="1" applyFill="1" applyBorder="1" applyAlignment="1" applyProtection="1">
      <alignment horizontal="left" vertical="center" wrapText="1" indent="1"/>
    </xf>
    <xf numFmtId="164" fontId="2" fillId="0" borderId="10" xfId="1" applyNumberFormat="1" applyFont="1" applyFill="1" applyBorder="1" applyAlignment="1" applyProtection="1">
      <alignment horizontal="right" vertical="center" wrapText="1" indent="1"/>
    </xf>
    <xf numFmtId="49" fontId="7" fillId="0" borderId="11" xfId="1" applyNumberFormat="1" applyFont="1" applyFill="1" applyBorder="1" applyAlignment="1" applyProtection="1">
      <alignment horizontal="left" vertical="center" wrapText="1" indent="1"/>
    </xf>
    <xf numFmtId="0" fontId="8" fillId="0" borderId="12" xfId="0" applyFont="1" applyBorder="1" applyAlignment="1" applyProtection="1">
      <alignment horizontal="left" wrapText="1" indent="1"/>
    </xf>
    <xf numFmtId="164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4" xfId="1" applyNumberFormat="1" applyFont="1" applyFill="1" applyBorder="1" applyAlignment="1" applyProtection="1">
      <alignment horizontal="left" vertical="center" wrapText="1" indent="1"/>
    </xf>
    <xf numFmtId="0" fontId="8" fillId="0" borderId="15" xfId="0" applyFont="1" applyBorder="1" applyAlignment="1" applyProtection="1">
      <alignment horizontal="left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7" xfId="1" applyNumberFormat="1" applyFont="1" applyFill="1" applyBorder="1" applyAlignment="1" applyProtection="1">
      <alignment horizontal="left" vertical="center" wrapText="1" indent="1"/>
    </xf>
    <xf numFmtId="0" fontId="8" fillId="0" borderId="18" xfId="0" applyFont="1" applyBorder="1" applyAlignment="1" applyProtection="1">
      <alignment horizontal="left" wrapText="1" indent="1"/>
    </xf>
    <xf numFmtId="164" fontId="7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9" xfId="0" applyFont="1" applyBorder="1" applyAlignment="1" applyProtection="1">
      <alignment horizontal="left" vertical="center" wrapText="1" indent="1"/>
    </xf>
    <xf numFmtId="164" fontId="6" fillId="0" borderId="10" xfId="1" applyNumberFormat="1" applyFont="1" applyFill="1" applyBorder="1" applyAlignment="1" applyProtection="1">
      <alignment horizontal="right" vertical="center" wrapText="1" indent="1"/>
    </xf>
    <xf numFmtId="164" fontId="7" fillId="0" borderId="13" xfId="1" applyNumberFormat="1" applyFont="1" applyFill="1" applyBorder="1" applyAlignment="1" applyProtection="1">
      <alignment horizontal="right" vertical="center" wrapText="1" indent="1"/>
    </xf>
    <xf numFmtId="0" fontId="8" fillId="0" borderId="18" xfId="0" applyFont="1" applyBorder="1" applyAlignment="1" applyProtection="1">
      <alignment horizontal="left" vertical="center" wrapText="1" indent="1"/>
    </xf>
    <xf numFmtId="164" fontId="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8" xfId="0" applyFont="1" applyBorder="1" applyAlignment="1" applyProtection="1">
      <alignment vertical="center" wrapText="1"/>
    </xf>
    <xf numFmtId="0" fontId="8" fillId="0" borderId="18" xfId="0" applyFont="1" applyBorder="1" applyAlignment="1" applyProtection="1">
      <alignment vertical="center" wrapText="1"/>
    </xf>
    <xf numFmtId="164" fontId="2" fillId="0" borderId="9" xfId="1" applyNumberFormat="1" applyFont="1" applyFill="1" applyBorder="1" applyAlignment="1" applyProtection="1">
      <alignment horizontal="right" vertical="center" wrapText="1" indent="1"/>
    </xf>
    <xf numFmtId="0" fontId="8" fillId="0" borderId="11" xfId="0" applyFont="1" applyBorder="1" applyAlignment="1" applyProtection="1">
      <alignment wrapText="1"/>
    </xf>
    <xf numFmtId="0" fontId="8" fillId="0" borderId="14" xfId="0" applyFont="1" applyBorder="1" applyAlignment="1" applyProtection="1">
      <alignment wrapText="1"/>
    </xf>
    <xf numFmtId="164" fontId="2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9" xfId="0" applyFont="1" applyBorder="1" applyAlignment="1" applyProtection="1">
      <alignment vertical="center" wrapText="1"/>
    </xf>
    <xf numFmtId="0" fontId="9" fillId="0" borderId="20" xfId="0" applyFont="1" applyBorder="1" applyAlignment="1" applyProtection="1">
      <alignment vertical="center" wrapText="1"/>
    </xf>
    <xf numFmtId="0" fontId="9" fillId="0" borderId="21" xfId="0" applyFont="1" applyBorder="1" applyAlignment="1" applyProtection="1">
      <alignment vertical="center" wrapText="1"/>
    </xf>
    <xf numFmtId="0" fontId="9" fillId="0" borderId="0" xfId="0" applyFont="1" applyBorder="1" applyAlignment="1" applyProtection="1">
      <alignment horizontal="left" vertical="center" wrapText="1" indent="1"/>
    </xf>
    <xf numFmtId="164" fontId="6" fillId="0" borderId="0" xfId="1" applyNumberFormat="1" applyFont="1" applyFill="1" applyBorder="1" applyAlignment="1" applyProtection="1">
      <alignment horizontal="right" vertical="center" wrapText="1" indent="1"/>
    </xf>
    <xf numFmtId="164" fontId="4" fillId="0" borderId="1" xfId="1" applyNumberFormat="1" applyFont="1" applyFill="1" applyBorder="1" applyAlignment="1" applyProtection="1"/>
    <xf numFmtId="0" fontId="5" fillId="0" borderId="1" xfId="0" applyFont="1" applyFill="1" applyBorder="1" applyAlignment="1" applyProtection="1">
      <alignment horizontal="right"/>
    </xf>
    <xf numFmtId="0" fontId="3" fillId="0" borderId="0" xfId="1" applyFont="1" applyFill="1" applyAlignment="1" applyProtection="1"/>
    <xf numFmtId="0" fontId="2" fillId="0" borderId="22" xfId="1" applyFont="1" applyFill="1" applyBorder="1" applyAlignment="1" applyProtection="1">
      <alignment horizontal="center" vertical="center" wrapText="1"/>
    </xf>
    <xf numFmtId="0" fontId="2" fillId="0" borderId="23" xfId="1" applyFont="1" applyFill="1" applyBorder="1" applyAlignment="1" applyProtection="1">
      <alignment horizontal="left" vertical="center" wrapText="1" indent="1"/>
    </xf>
    <xf numFmtId="0" fontId="2" fillId="0" borderId="24" xfId="1" applyFont="1" applyFill="1" applyBorder="1" applyAlignment="1" applyProtection="1">
      <alignment vertical="center" wrapText="1"/>
    </xf>
    <xf numFmtId="164" fontId="2" fillId="0" borderId="24" xfId="1" applyNumberFormat="1" applyFont="1" applyFill="1" applyBorder="1" applyAlignment="1" applyProtection="1">
      <alignment horizontal="right" vertical="center" wrapText="1" indent="1"/>
    </xf>
    <xf numFmtId="49" fontId="7" fillId="0" borderId="2" xfId="1" applyNumberFormat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5" xfId="1" applyFont="1" applyFill="1" applyBorder="1" applyAlignment="1" applyProtection="1">
      <alignment horizontal="left" vertical="center" wrapText="1" indent="1"/>
    </xf>
    <xf numFmtId="164" fontId="7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6" xfId="1" applyFont="1" applyFill="1" applyBorder="1" applyAlignment="1" applyProtection="1">
      <alignment horizontal="left" vertical="center" wrapText="1" indent="1"/>
    </xf>
    <xf numFmtId="0" fontId="7" fillId="0" borderId="0" xfId="1" applyFont="1" applyFill="1" applyBorder="1" applyAlignment="1" applyProtection="1">
      <alignment horizontal="left" vertical="center" wrapText="1" indent="1"/>
    </xf>
    <xf numFmtId="0" fontId="7" fillId="0" borderId="15" xfId="1" applyFont="1" applyFill="1" applyBorder="1" applyAlignment="1" applyProtection="1">
      <alignment horizontal="left" indent="6"/>
    </xf>
    <xf numFmtId="0" fontId="7" fillId="0" borderId="15" xfId="1" applyFont="1" applyFill="1" applyBorder="1" applyAlignment="1" applyProtection="1">
      <alignment horizontal="left" vertical="center" wrapText="1" indent="6"/>
    </xf>
    <xf numFmtId="49" fontId="7" fillId="0" borderId="27" xfId="1" applyNumberFormat="1" applyFont="1" applyFill="1" applyBorder="1" applyAlignment="1" applyProtection="1">
      <alignment horizontal="left" vertical="center" wrapText="1" indent="1"/>
    </xf>
    <xf numFmtId="0" fontId="7" fillId="0" borderId="18" xfId="1" applyFont="1" applyFill="1" applyBorder="1" applyAlignment="1" applyProtection="1">
      <alignment horizontal="left" vertical="center" wrapText="1" indent="6"/>
    </xf>
    <xf numFmtId="0" fontId="7" fillId="0" borderId="15" xfId="1" applyFont="1" applyFill="1" applyBorder="1" applyAlignment="1" applyProtection="1">
      <alignment vertical="center" wrapText="1"/>
    </xf>
    <xf numFmtId="164" fontId="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20" xfId="1" applyNumberFormat="1" applyFont="1" applyFill="1" applyBorder="1" applyAlignment="1" applyProtection="1">
      <alignment horizontal="left" vertical="center" wrapText="1" indent="1"/>
    </xf>
    <xf numFmtId="0" fontId="7" fillId="0" borderId="29" xfId="1" applyFont="1" applyFill="1" applyBorder="1" applyAlignment="1" applyProtection="1">
      <alignment horizontal="left" vertical="center" wrapText="1" indent="1"/>
    </xf>
    <xf numFmtId="164" fontId="7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9" xfId="1" applyFont="1" applyFill="1" applyBorder="1" applyAlignment="1" applyProtection="1">
      <alignment vertical="center" wrapText="1"/>
    </xf>
    <xf numFmtId="0" fontId="7" fillId="0" borderId="18" xfId="1" applyFont="1" applyFill="1" applyBorder="1" applyAlignment="1" applyProtection="1">
      <alignment horizontal="left" vertical="center" wrapText="1" indent="1"/>
    </xf>
    <xf numFmtId="0" fontId="8" fillId="0" borderId="15" xfId="0" applyFont="1" applyBorder="1" applyAlignment="1" applyProtection="1">
      <alignment horizontal="left" vertical="center" wrapText="1" indent="1"/>
    </xf>
    <xf numFmtId="0" fontId="7" fillId="0" borderId="12" xfId="1" applyFont="1" applyFill="1" applyBorder="1" applyAlignment="1" applyProtection="1">
      <alignment horizontal="left" vertical="center" wrapText="1" indent="6"/>
    </xf>
    <xf numFmtId="0" fontId="3" fillId="0" borderId="0" xfId="1" applyFont="1" applyFill="1" applyAlignment="1" applyProtection="1">
      <alignment horizontal="left" vertical="center" indent="1"/>
    </xf>
    <xf numFmtId="0" fontId="6" fillId="0" borderId="9" xfId="1" applyFont="1" applyFill="1" applyBorder="1" applyAlignment="1" applyProtection="1">
      <alignment horizontal="left" vertical="center" wrapText="1" indent="1"/>
    </xf>
    <xf numFmtId="0" fontId="7" fillId="0" borderId="12" xfId="1" applyFont="1" applyFill="1" applyBorder="1" applyAlignment="1" applyProtection="1">
      <alignment horizontal="left" vertical="center" wrapText="1" indent="1"/>
    </xf>
    <xf numFmtId="164" fontId="6" fillId="0" borderId="9" xfId="1" applyNumberFormat="1" applyFont="1" applyFill="1" applyBorder="1" applyAlignment="1" applyProtection="1">
      <alignment horizontal="right" vertical="center" wrapText="1" indent="1"/>
    </xf>
    <xf numFmtId="164" fontId="9" fillId="0" borderId="10" xfId="0" applyNumberFormat="1" applyFont="1" applyBorder="1" applyAlignment="1" applyProtection="1">
      <alignment horizontal="right" vertical="center" wrapText="1" indent="1"/>
    </xf>
    <xf numFmtId="0" fontId="10" fillId="0" borderId="0" xfId="1" applyFont="1" applyFill="1" applyProtection="1"/>
    <xf numFmtId="0" fontId="6" fillId="0" borderId="0" xfId="1" applyFont="1" applyFill="1" applyProtection="1"/>
    <xf numFmtId="164" fontId="9" fillId="0" borderId="10" xfId="0" quotePrefix="1" applyNumberFormat="1" applyFont="1" applyBorder="1" applyAlignment="1" applyProtection="1">
      <alignment horizontal="right" vertical="center" wrapText="1" indent="1"/>
    </xf>
    <xf numFmtId="0" fontId="9" fillId="0" borderId="20" xfId="0" applyFont="1" applyBorder="1" applyAlignment="1" applyProtection="1">
      <alignment horizontal="left" vertical="center" wrapText="1" indent="1"/>
    </xf>
    <xf numFmtId="0" fontId="9" fillId="0" borderId="21" xfId="0" applyFont="1" applyBorder="1" applyAlignment="1" applyProtection="1">
      <alignment horizontal="left" vertical="center" wrapText="1" indent="1"/>
    </xf>
    <xf numFmtId="0" fontId="3" fillId="0" borderId="0" xfId="1" applyFont="1" applyFill="1" applyAlignment="1" applyProtection="1">
      <alignment horizontal="right" vertical="center" indent="1"/>
    </xf>
    <xf numFmtId="164" fontId="4" fillId="0" borderId="1" xfId="1" applyNumberFormat="1" applyFont="1" applyFill="1" applyBorder="1" applyAlignment="1" applyProtection="1">
      <alignment horizontal="left" vertical="center"/>
    </xf>
    <xf numFmtId="164" fontId="2" fillId="0" borderId="22" xfId="1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6" fillId="0" borderId="9" xfId="0" applyNumberFormat="1" applyFont="1" applyFill="1" applyBorder="1" applyAlignment="1" applyProtection="1">
      <alignment horizontal="right" vertical="center" wrapText="1" indent="1"/>
    </xf>
    <xf numFmtId="164" fontId="6" fillId="0" borderId="8" xfId="0" applyNumberFormat="1" applyFont="1" applyFill="1" applyBorder="1" applyAlignment="1" applyProtection="1">
      <alignment horizontal="left" vertical="center" wrapText="1" indent="1"/>
    </xf>
    <xf numFmtId="164" fontId="6" fillId="0" borderId="10" xfId="0" applyNumberFormat="1" applyFont="1" applyFill="1" applyBorder="1" applyAlignment="1" applyProtection="1">
      <alignment horizontal="right" vertical="center" wrapText="1" indent="1"/>
    </xf>
    <xf numFmtId="164" fontId="6" fillId="0" borderId="31" xfId="0" applyNumberFormat="1" applyFont="1" applyFill="1" applyBorder="1" applyAlignment="1" applyProtection="1">
      <alignment horizontal="left" vertical="center" wrapText="1" indent="1"/>
    </xf>
    <xf numFmtId="164" fontId="13" fillId="0" borderId="9" xfId="0" applyNumberFormat="1" applyFont="1" applyFill="1" applyBorder="1" applyAlignment="1" applyProtection="1">
      <alignment horizontal="right" vertical="center" wrapText="1" indent="1"/>
    </xf>
    <xf numFmtId="164" fontId="13" fillId="0" borderId="8" xfId="0" applyNumberFormat="1" applyFont="1" applyFill="1" applyBorder="1" applyAlignment="1" applyProtection="1">
      <alignment horizontal="left" vertical="center" wrapText="1" indent="1"/>
    </xf>
    <xf numFmtId="164" fontId="14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32" xfId="0" applyNumberFormat="1" applyFont="1" applyFill="1" applyBorder="1" applyAlignment="1" applyProtection="1">
      <alignment horizontal="left" vertical="center" wrapText="1" indent="1"/>
    </xf>
    <xf numFmtId="164" fontId="3" fillId="0" borderId="33" xfId="0" applyNumberFormat="1" applyFont="1" applyFill="1" applyBorder="1" applyAlignment="1" applyProtection="1">
      <alignment horizontal="left" vertical="center" wrapText="1" indent="1"/>
    </xf>
    <xf numFmtId="164" fontId="3" fillId="0" borderId="34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34" xfId="0" applyNumberFormat="1" applyFont="1" applyFill="1" applyBorder="1" applyAlignment="1" applyProtection="1">
      <alignment horizontal="left" vertical="center" wrapText="1" indent="1"/>
    </xf>
    <xf numFmtId="164" fontId="3" fillId="0" borderId="35" xfId="0" applyNumberFormat="1" applyFont="1" applyFill="1" applyBorder="1" applyAlignment="1" applyProtection="1">
      <alignment horizontal="left" vertical="center" wrapText="1" indent="1"/>
    </xf>
    <xf numFmtId="164" fontId="15" fillId="0" borderId="15" xfId="0" applyNumberFormat="1" applyFont="1" applyFill="1" applyBorder="1" applyAlignment="1" applyProtection="1">
      <alignment horizontal="right" vertical="center" wrapText="1" indent="1"/>
    </xf>
    <xf numFmtId="164" fontId="14" fillId="0" borderId="14" xfId="0" applyNumberFormat="1" applyFont="1" applyFill="1" applyBorder="1" applyAlignment="1" applyProtection="1">
      <alignment horizontal="left" vertical="center" wrapText="1" indent="1"/>
    </xf>
    <xf numFmtId="164" fontId="15" fillId="0" borderId="29" xfId="0" applyNumberFormat="1" applyFont="1" applyFill="1" applyBorder="1" applyAlignment="1" applyProtection="1">
      <alignment horizontal="right" vertical="center" wrapText="1" indent="1"/>
    </xf>
    <xf numFmtId="164" fontId="14" fillId="0" borderId="27" xfId="0" applyNumberFormat="1" applyFont="1" applyFill="1" applyBorder="1" applyAlignment="1" applyProtection="1">
      <alignment horizontal="left" vertical="center" wrapText="1" indent="1"/>
    </xf>
    <xf numFmtId="164" fontId="3" fillId="0" borderId="36" xfId="0" applyNumberFormat="1" applyFont="1" applyFill="1" applyBorder="1" applyAlignment="1" applyProtection="1">
      <alignment horizontal="left" vertical="center" wrapText="1" indent="1"/>
    </xf>
    <xf numFmtId="164" fontId="16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33" xfId="0" applyNumberFormat="1" applyFill="1" applyBorder="1" applyAlignment="1" applyProtection="1">
      <alignment horizontal="left" vertical="center" wrapText="1" indent="1"/>
    </xf>
    <xf numFmtId="164" fontId="16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14" xfId="0" applyNumberFormat="1" applyFont="1" applyFill="1" applyBorder="1" applyAlignment="1" applyProtection="1">
      <alignment horizontal="left" vertical="center" wrapText="1" indent="1"/>
    </xf>
    <xf numFmtId="164" fontId="16" fillId="0" borderId="32" xfId="0" applyNumberFormat="1" applyFont="1" applyFill="1" applyBorder="1" applyAlignment="1" applyProtection="1">
      <alignment horizontal="left" vertical="center" wrapText="1" indent="1"/>
    </xf>
    <xf numFmtId="164" fontId="16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1" xfId="0" applyNumberFormat="1" applyFont="1" applyFill="1" applyBorder="1" applyAlignment="1" applyProtection="1">
      <alignment horizontal="left" vertical="center" wrapText="1" indent="1"/>
    </xf>
    <xf numFmtId="164" fontId="1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0" xfId="0" applyNumberForma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Alignment="1" applyProtection="1">
      <alignment horizontal="center" vertical="center" wrapText="1"/>
    </xf>
    <xf numFmtId="164" fontId="13" fillId="0" borderId="22" xfId="0" applyNumberFormat="1" applyFont="1" applyFill="1" applyBorder="1" applyAlignment="1" applyProtection="1">
      <alignment horizontal="center" vertical="center" wrapText="1"/>
    </xf>
    <xf numFmtId="164" fontId="13" fillId="0" borderId="8" xfId="0" applyNumberFormat="1" applyFont="1" applyFill="1" applyBorder="1" applyAlignment="1" applyProtection="1">
      <alignment horizontal="center" vertical="center" wrapText="1"/>
    </xf>
    <xf numFmtId="164" fontId="13" fillId="0" borderId="9" xfId="0" applyNumberFormat="1" applyFont="1" applyFill="1" applyBorder="1" applyAlignment="1" applyProtection="1">
      <alignment horizontal="center" vertical="center" wrapText="1"/>
    </xf>
    <xf numFmtId="164" fontId="13" fillId="0" borderId="31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horizontal="center" vertical="center" wrapText="1"/>
    </xf>
    <xf numFmtId="164" fontId="17" fillId="0" borderId="22" xfId="0" applyNumberFormat="1" applyFont="1" applyFill="1" applyBorder="1" applyAlignment="1" applyProtection="1">
      <alignment horizontal="center" vertical="center" wrapText="1"/>
    </xf>
    <xf numFmtId="164" fontId="17" fillId="0" borderId="8" xfId="0" applyNumberFormat="1" applyFont="1" applyFill="1" applyBorder="1" applyAlignment="1" applyProtection="1">
      <alignment horizontal="center" vertical="center" wrapText="1"/>
    </xf>
    <xf numFmtId="164" fontId="17" fillId="0" borderId="9" xfId="0" applyNumberFormat="1" applyFont="1" applyFill="1" applyBorder="1" applyAlignment="1" applyProtection="1">
      <alignment horizontal="center" vertical="center" wrapText="1"/>
    </xf>
    <xf numFmtId="164" fontId="17" fillId="0" borderId="22" xfId="0" applyNumberFormat="1" applyFont="1" applyFill="1" applyBorder="1" applyAlignment="1" applyProtection="1">
      <alignment horizontal="centerContinuous" vertical="center" wrapText="1"/>
    </xf>
    <xf numFmtId="164" fontId="17" fillId="0" borderId="8" xfId="0" applyNumberFormat="1" applyFont="1" applyFill="1" applyBorder="1" applyAlignment="1" applyProtection="1">
      <alignment horizontal="centerContinuous" vertical="center" wrapText="1"/>
    </xf>
    <xf numFmtId="164" fontId="17" fillId="0" borderId="9" xfId="0" applyNumberFormat="1" applyFont="1" applyFill="1" applyBorder="1" applyAlignment="1" applyProtection="1">
      <alignment horizontal="centerContinuous" vertical="center" wrapText="1"/>
    </xf>
    <xf numFmtId="164" fontId="5" fillId="0" borderId="0" xfId="0" applyNumberFormat="1" applyFont="1" applyFill="1" applyAlignment="1" applyProtection="1">
      <alignment horizontal="right" vertical="center"/>
    </xf>
    <xf numFmtId="164" fontId="0" fillId="0" borderId="0" xfId="0" applyNumberFormat="1" applyFill="1" applyAlignment="1" applyProtection="1">
      <alignment horizontal="centerContinuous" vertical="center"/>
    </xf>
    <xf numFmtId="164" fontId="19" fillId="0" borderId="0" xfId="0" applyNumberFormat="1" applyFont="1" applyFill="1" applyAlignment="1" applyProtection="1">
      <alignment horizontal="centerContinuous" vertical="center" wrapText="1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right"/>
    </xf>
    <xf numFmtId="165" fontId="18" fillId="0" borderId="43" xfId="0" applyNumberFormat="1" applyFont="1" applyFill="1" applyBorder="1" applyAlignment="1" applyProtection="1">
      <alignment horizontal="right" vertical="center"/>
      <protection locked="0"/>
    </xf>
    <xf numFmtId="0" fontId="6" fillId="0" borderId="9" xfId="0" applyFont="1" applyFill="1" applyBorder="1" applyAlignment="1" applyProtection="1">
      <alignment horizontal="left" vertical="center" wrapText="1" indent="1"/>
      <protection locked="0"/>
    </xf>
    <xf numFmtId="0" fontId="6" fillId="0" borderId="44" xfId="0" applyFont="1" applyFill="1" applyBorder="1" applyAlignment="1">
      <alignment horizontal="left" vertical="center"/>
    </xf>
    <xf numFmtId="165" fontId="18" fillId="0" borderId="22" xfId="0" applyNumberFormat="1" applyFont="1" applyFill="1" applyBorder="1" applyAlignment="1" applyProtection="1">
      <alignment horizontal="right" vertical="center"/>
      <protection locked="0"/>
    </xf>
    <xf numFmtId="165" fontId="18" fillId="0" borderId="45" xfId="0" applyNumberFormat="1" applyFont="1" applyFill="1" applyBorder="1" applyAlignment="1" applyProtection="1">
      <alignment horizontal="right" vertical="center"/>
      <protection locked="0"/>
    </xf>
    <xf numFmtId="165" fontId="20" fillId="2" borderId="22" xfId="0" applyNumberFormat="1" applyFont="1" applyFill="1" applyBorder="1" applyAlignment="1" applyProtection="1">
      <alignment horizontal="right" vertical="center"/>
    </xf>
    <xf numFmtId="0" fontId="6" fillId="0" borderId="24" xfId="0" applyFont="1" applyFill="1" applyBorder="1" applyAlignment="1" applyProtection="1">
      <alignment horizontal="left" vertical="center" wrapText="1" indent="1"/>
      <protection locked="0"/>
    </xf>
    <xf numFmtId="0" fontId="6" fillId="0" borderId="46" xfId="0" applyFont="1" applyFill="1" applyBorder="1" applyAlignment="1">
      <alignment horizontal="left" vertical="center"/>
    </xf>
    <xf numFmtId="165" fontId="21" fillId="0" borderId="37" xfId="0" applyNumberFormat="1" applyFont="1" applyFill="1" applyBorder="1" applyAlignment="1" applyProtection="1">
      <alignment horizontal="right" vertical="center"/>
      <protection locked="0"/>
    </xf>
    <xf numFmtId="0" fontId="3" fillId="0" borderId="18" xfId="0" applyFont="1" applyFill="1" applyBorder="1" applyAlignment="1" applyProtection="1">
      <alignment horizontal="left" vertical="center" wrapText="1" indent="1"/>
      <protection locked="0"/>
    </xf>
    <xf numFmtId="0" fontId="0" fillId="0" borderId="47" xfId="0" applyFill="1" applyBorder="1" applyAlignment="1">
      <alignment horizontal="left" vertical="center"/>
    </xf>
    <xf numFmtId="165" fontId="21" fillId="0" borderId="39" xfId="0" applyNumberFormat="1" applyFont="1" applyFill="1" applyBorder="1" applyAlignment="1" applyProtection="1">
      <alignment horizontal="right" vertical="center"/>
      <protection locked="0"/>
    </xf>
    <xf numFmtId="0" fontId="3" fillId="0" borderId="12" xfId="0" applyFont="1" applyFill="1" applyBorder="1" applyAlignment="1" applyProtection="1">
      <alignment horizontal="left" vertical="center" wrapText="1" indent="1"/>
      <protection locked="0"/>
    </xf>
    <xf numFmtId="0" fontId="0" fillId="0" borderId="35" xfId="0" applyFill="1" applyBorder="1" applyAlignment="1">
      <alignment horizontal="left" vertical="center"/>
    </xf>
    <xf numFmtId="165" fontId="21" fillId="0" borderId="39" xfId="0" applyNumberFormat="1" applyFont="1" applyFill="1" applyBorder="1" applyAlignment="1" applyProtection="1">
      <alignment horizontal="right" vertical="center"/>
    </xf>
    <xf numFmtId="0" fontId="22" fillId="0" borderId="22" xfId="0" applyFont="1" applyFill="1" applyBorder="1" applyAlignment="1">
      <alignment horizontal="right" vertical="center" wrapText="1"/>
    </xf>
    <xf numFmtId="0" fontId="22" fillId="0" borderId="9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 wrapText="1"/>
    </xf>
    <xf numFmtId="0" fontId="23" fillId="0" borderId="0" xfId="0" applyFont="1" applyFill="1" applyAlignment="1">
      <alignment horizontal="right"/>
    </xf>
    <xf numFmtId="0" fontId="22" fillId="0" borderId="0" xfId="0" applyFont="1" applyFill="1" applyAlignment="1" applyProtection="1">
      <alignment horizontal="right" vertical="top" wrapText="1"/>
      <protection locked="0"/>
    </xf>
    <xf numFmtId="0" fontId="22" fillId="0" borderId="0" xfId="0" applyFont="1" applyFill="1" applyAlignment="1" applyProtection="1">
      <alignment horizontal="left" vertical="top" wrapText="1"/>
      <protection locked="0"/>
    </xf>
    <xf numFmtId="0" fontId="22" fillId="0" borderId="0" xfId="0" applyFont="1" applyFill="1" applyAlignment="1">
      <alignment horizontal="right"/>
    </xf>
    <xf numFmtId="0" fontId="22" fillId="0" borderId="0" xfId="0" applyFont="1" applyFill="1" applyAlignment="1">
      <alignment horizontal="left"/>
    </xf>
    <xf numFmtId="0" fontId="24" fillId="0" borderId="0" xfId="0" applyFont="1" applyFill="1" applyAlignment="1">
      <alignment horizontal="right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3" fontId="6" fillId="0" borderId="0" xfId="0" applyNumberFormat="1" applyFont="1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Border="1"/>
    <xf numFmtId="41" fontId="0" fillId="0" borderId="0" xfId="2" applyNumberFormat="1" applyFont="1" applyAlignment="1"/>
    <xf numFmtId="0" fontId="0" fillId="0" borderId="0" xfId="0" applyBorder="1" applyAlignment="1">
      <alignment horizontal="left"/>
    </xf>
    <xf numFmtId="0" fontId="0" fillId="0" borderId="46" xfId="0" applyBorder="1" applyAlignment="1">
      <alignment horizontal="left"/>
    </xf>
    <xf numFmtId="0" fontId="11" fillId="0" borderId="48" xfId="0" applyFont="1" applyBorder="1" applyAlignment="1">
      <alignment horizontal="center"/>
    </xf>
    <xf numFmtId="0" fontId="0" fillId="0" borderId="48" xfId="0" applyBorder="1"/>
    <xf numFmtId="41" fontId="14" fillId="0" borderId="49" xfId="2" applyNumberFormat="1" applyFont="1" applyBorder="1" applyAlignment="1">
      <alignment horizontal="right"/>
    </xf>
    <xf numFmtId="0" fontId="0" fillId="0" borderId="50" xfId="0" applyBorder="1" applyAlignment="1">
      <alignment horizontal="left"/>
    </xf>
    <xf numFmtId="0" fontId="0" fillId="0" borderId="1" xfId="0" applyBorder="1"/>
    <xf numFmtId="41" fontId="0" fillId="0" borderId="30" xfId="2" applyNumberFormat="1" applyFont="1" applyBorder="1" applyAlignment="1"/>
    <xf numFmtId="0" fontId="0" fillId="0" borderId="11" xfId="0" applyBorder="1" applyAlignment="1">
      <alignment horizontal="left"/>
    </xf>
    <xf numFmtId="0" fontId="0" fillId="0" borderId="12" xfId="0" applyBorder="1" applyAlignment="1">
      <alignment vertical="center"/>
    </xf>
    <xf numFmtId="0" fontId="0" fillId="0" borderId="12" xfId="0" applyBorder="1"/>
    <xf numFmtId="41" fontId="0" fillId="0" borderId="39" xfId="2" applyNumberFormat="1" applyFont="1" applyBorder="1" applyAlignment="1">
      <alignment horizontal="right"/>
    </xf>
    <xf numFmtId="0" fontId="0" fillId="0" borderId="14" xfId="0" applyBorder="1" applyAlignment="1">
      <alignment horizontal="left"/>
    </xf>
    <xf numFmtId="0" fontId="0" fillId="0" borderId="15" xfId="0" applyBorder="1"/>
    <xf numFmtId="41" fontId="0" fillId="0" borderId="28" xfId="2" applyNumberFormat="1" applyFont="1" applyBorder="1" applyAlignment="1"/>
    <xf numFmtId="0" fontId="6" fillId="0" borderId="14" xfId="0" applyFont="1" applyBorder="1" applyAlignment="1">
      <alignment horizontal="left"/>
    </xf>
    <xf numFmtId="0" fontId="6" fillId="0" borderId="15" xfId="0" applyFont="1" applyBorder="1"/>
    <xf numFmtId="41" fontId="6" fillId="0" borderId="28" xfId="2" applyNumberFormat="1" applyFont="1" applyBorder="1" applyAlignment="1"/>
    <xf numFmtId="0" fontId="0" fillId="0" borderId="14" xfId="0" applyFont="1" applyBorder="1" applyAlignment="1">
      <alignment horizontal="left"/>
    </xf>
    <xf numFmtId="0" fontId="0" fillId="0" borderId="15" xfId="0" applyFont="1" applyBorder="1"/>
    <xf numFmtId="41" fontId="3" fillId="0" borderId="28" xfId="2" applyNumberFormat="1" applyFont="1" applyBorder="1" applyAlignment="1"/>
    <xf numFmtId="0" fontId="0" fillId="0" borderId="0" xfId="0" applyFont="1"/>
    <xf numFmtId="0" fontId="6" fillId="0" borderId="5" xfId="0" applyFont="1" applyBorder="1" applyAlignment="1">
      <alignment horizontal="left"/>
    </xf>
    <xf numFmtId="0" fontId="6" fillId="0" borderId="6" xfId="0" applyFont="1" applyBorder="1"/>
    <xf numFmtId="41" fontId="6" fillId="0" borderId="7" xfId="2" applyNumberFormat="1" applyFont="1" applyBorder="1" applyAlignment="1"/>
    <xf numFmtId="164" fontId="16" fillId="0" borderId="14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4" fillId="0" borderId="14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6" fillId="0" borderId="14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0" fillId="0" borderId="36" xfId="0" applyNumberFormat="1" applyFill="1" applyBorder="1" applyAlignment="1" applyProtection="1">
      <alignment horizontal="left" vertical="center" wrapText="1" indent="1"/>
    </xf>
    <xf numFmtId="164" fontId="16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7" xfId="0" applyNumberFormat="1" applyFont="1" applyFill="1" applyBorder="1" applyAlignment="1" applyProtection="1">
      <alignment horizontal="left" vertical="center" wrapText="1" indent="1"/>
    </xf>
    <xf numFmtId="164" fontId="13" fillId="0" borderId="22" xfId="0" applyNumberFormat="1" applyFont="1" applyFill="1" applyBorder="1" applyAlignment="1" applyProtection="1">
      <alignment horizontal="right" vertical="center" wrapText="1" indent="1"/>
    </xf>
    <xf numFmtId="164" fontId="15" fillId="0" borderId="27" xfId="0" applyNumberFormat="1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</xf>
    <xf numFmtId="164" fontId="14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4" xfId="0" applyNumberFormat="1" applyFont="1" applyFill="1" applyBorder="1" applyAlignment="1" applyProtection="1">
      <alignment horizontal="left" vertical="center" wrapText="1" indent="2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0" applyNumberFormat="1" applyFont="1" applyFill="1" applyBorder="1" applyAlignment="1" applyProtection="1">
      <alignment horizontal="left" vertical="center" wrapText="1" indent="2"/>
    </xf>
    <xf numFmtId="164" fontId="15" fillId="0" borderId="15" xfId="0" applyNumberFormat="1" applyFont="1" applyFill="1" applyBorder="1" applyAlignment="1" applyProtection="1">
      <alignment horizontal="left" vertical="center" wrapText="1" indent="1"/>
    </xf>
    <xf numFmtId="164" fontId="14" fillId="0" borderId="11" xfId="0" applyNumberFormat="1" applyFont="1" applyFill="1" applyBorder="1" applyAlignment="1" applyProtection="1">
      <alignment horizontal="left" vertical="center" wrapText="1" indent="1"/>
    </xf>
    <xf numFmtId="164" fontId="14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11" xfId="0" applyNumberFormat="1" applyFont="1" applyFill="1" applyBorder="1" applyAlignment="1" applyProtection="1">
      <alignment horizontal="left" vertical="center" wrapText="1" indent="2"/>
    </xf>
    <xf numFmtId="164" fontId="16" fillId="0" borderId="17" xfId="0" applyNumberFormat="1" applyFont="1" applyFill="1" applyBorder="1" applyAlignment="1" applyProtection="1">
      <alignment horizontal="left" vertical="center" wrapText="1" indent="2"/>
    </xf>
    <xf numFmtId="164" fontId="6" fillId="0" borderId="22" xfId="0" applyNumberFormat="1" applyFont="1" applyFill="1" applyBorder="1" applyAlignment="1" applyProtection="1">
      <alignment horizontal="right" vertical="center" wrapText="1" indent="1"/>
    </xf>
    <xf numFmtId="0" fontId="0" fillId="0" borderId="0" xfId="0" applyAlignment="1">
      <alignment horizontal="center"/>
    </xf>
    <xf numFmtId="164" fontId="7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2" xfId="1" applyNumberFormat="1" applyFont="1" applyFill="1" applyBorder="1" applyAlignment="1" applyProtection="1">
      <alignment horizontal="right" vertical="center" wrapText="1" indent="1"/>
    </xf>
    <xf numFmtId="164" fontId="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9" xfId="0" applyNumberFormat="1" applyFont="1" applyBorder="1" applyAlignment="1" applyProtection="1">
      <alignment horizontal="right" vertical="center" wrapText="1" indent="1"/>
    </xf>
    <xf numFmtId="164" fontId="9" fillId="0" borderId="9" xfId="0" quotePrefix="1" applyNumberFormat="1" applyFont="1" applyBorder="1" applyAlignment="1" applyProtection="1">
      <alignment horizontal="right" vertical="center" wrapText="1" indent="1"/>
    </xf>
    <xf numFmtId="164" fontId="17" fillId="0" borderId="53" xfId="0" applyNumberFormat="1" applyFont="1" applyFill="1" applyBorder="1" applyAlignment="1" applyProtection="1">
      <alignment horizontal="center" vertical="center" wrapText="1"/>
    </xf>
    <xf numFmtId="164" fontId="16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ill="1" applyAlignment="1">
      <alignment vertical="center" wrapText="1"/>
    </xf>
    <xf numFmtId="0" fontId="17" fillId="0" borderId="9" xfId="0" applyFont="1" applyBorder="1" applyAlignment="1">
      <alignment horizontal="center" vertical="center" wrapText="1"/>
    </xf>
    <xf numFmtId="164" fontId="17" fillId="0" borderId="10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164" fontId="25" fillId="0" borderId="20" xfId="0" applyNumberFormat="1" applyFont="1" applyFill="1" applyBorder="1" applyAlignment="1" applyProtection="1">
      <alignment horizontal="center" vertical="center" wrapText="1"/>
    </xf>
    <xf numFmtId="164" fontId="25" fillId="0" borderId="21" xfId="0" applyNumberFormat="1" applyFont="1" applyFill="1" applyBorder="1" applyAlignment="1" applyProtection="1">
      <alignment horizontal="center" vertical="center" wrapText="1"/>
    </xf>
    <xf numFmtId="164" fontId="25" fillId="0" borderId="55" xfId="0" applyNumberFormat="1" applyFont="1" applyFill="1" applyBorder="1" applyAlignment="1" applyProtection="1">
      <alignment horizontal="center" vertical="center" wrapText="1"/>
    </xf>
    <xf numFmtId="164" fontId="25" fillId="0" borderId="43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vertical="center" wrapText="1"/>
      <protection locked="0"/>
    </xf>
    <xf numFmtId="164" fontId="16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38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28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horizontal="center" vertical="center" wrapText="1"/>
    </xf>
    <xf numFmtId="164" fontId="16" fillId="0" borderId="14" xfId="0" applyNumberFormat="1" applyFont="1" applyFill="1" applyBorder="1" applyAlignment="1" applyProtection="1">
      <alignment vertical="center" wrapText="1"/>
      <protection locked="0"/>
    </xf>
    <xf numFmtId="164" fontId="16" fillId="0" borderId="15" xfId="0" applyNumberFormat="1" applyFont="1" applyFill="1" applyBorder="1" applyAlignment="1" applyProtection="1">
      <alignment vertical="center" wrapText="1"/>
      <protection locked="0"/>
    </xf>
    <xf numFmtId="164" fontId="16" fillId="0" borderId="38" xfId="0" applyNumberFormat="1" applyFont="1" applyFill="1" applyBorder="1" applyAlignment="1" applyProtection="1">
      <alignment vertical="center" wrapText="1"/>
      <protection locked="0"/>
    </xf>
    <xf numFmtId="164" fontId="16" fillId="0" borderId="18" xfId="0" applyNumberFormat="1" applyFont="1" applyFill="1" applyBorder="1" applyAlignment="1" applyProtection="1">
      <alignment vertical="center" wrapText="1"/>
      <protection locked="0"/>
    </xf>
    <xf numFmtId="164" fontId="16" fillId="0" borderId="56" xfId="0" applyNumberFormat="1" applyFont="1" applyFill="1" applyBorder="1" applyAlignment="1" applyProtection="1">
      <alignment vertical="center" wrapText="1"/>
      <protection locked="0"/>
    </xf>
    <xf numFmtId="164" fontId="13" fillId="0" borderId="37" xfId="0" applyNumberFormat="1" applyFont="1" applyFill="1" applyBorder="1" applyAlignment="1" applyProtection="1">
      <alignment horizontal="center" vertical="center" wrapText="1"/>
    </xf>
    <xf numFmtId="164" fontId="17" fillId="0" borderId="8" xfId="0" applyNumberFormat="1" applyFont="1" applyFill="1" applyBorder="1" applyAlignment="1" applyProtection="1">
      <alignment horizontal="left" vertical="center" wrapText="1"/>
    </xf>
    <xf numFmtId="164" fontId="25" fillId="0" borderId="9" xfId="0" applyNumberFormat="1" applyFont="1" applyFill="1" applyBorder="1" applyAlignment="1" applyProtection="1">
      <alignment horizontal="center" vertical="center" wrapText="1"/>
    </xf>
    <xf numFmtId="164" fontId="25" fillId="0" borderId="57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0" fontId="12" fillId="0" borderId="0" xfId="0" applyNumberFormat="1" applyFont="1" applyFill="1" applyAlignment="1" applyProtection="1">
      <alignment textRotation="180" wrapText="1"/>
      <protection locked="0"/>
    </xf>
    <xf numFmtId="0" fontId="0" fillId="0" borderId="31" xfId="0" applyBorder="1"/>
    <xf numFmtId="0" fontId="0" fillId="0" borderId="10" xfId="0" applyBorder="1"/>
    <xf numFmtId="0" fontId="0" fillId="0" borderId="44" xfId="0" applyBorder="1"/>
    <xf numFmtId="0" fontId="6" fillId="0" borderId="10" xfId="0" applyFont="1" applyBorder="1"/>
    <xf numFmtId="0" fontId="6" fillId="0" borderId="31" xfId="0" applyFont="1" applyBorder="1"/>
    <xf numFmtId="0" fontId="0" fillId="0" borderId="11" xfId="0" applyBorder="1"/>
    <xf numFmtId="0" fontId="21" fillId="0" borderId="40" xfId="0" applyFont="1" applyBorder="1" applyAlignment="1">
      <alignment wrapText="1"/>
    </xf>
    <xf numFmtId="0" fontId="0" fillId="0" borderId="58" xfId="0" applyBorder="1" applyAlignment="1">
      <alignment horizontal="center"/>
    </xf>
    <xf numFmtId="3" fontId="0" fillId="0" borderId="11" xfId="0" applyNumberFormat="1" applyBorder="1"/>
    <xf numFmtId="3" fontId="0" fillId="0" borderId="12" xfId="0" applyNumberFormat="1" applyBorder="1"/>
    <xf numFmtId="3" fontId="0" fillId="0" borderId="39" xfId="0" applyNumberFormat="1" applyBorder="1"/>
    <xf numFmtId="3" fontId="0" fillId="0" borderId="59" xfId="0" applyNumberFormat="1" applyBorder="1"/>
    <xf numFmtId="3" fontId="0" fillId="0" borderId="60" xfId="0" applyNumberFormat="1" applyBorder="1"/>
    <xf numFmtId="3" fontId="6" fillId="0" borderId="59" xfId="0" applyNumberFormat="1" applyFont="1" applyBorder="1"/>
    <xf numFmtId="3" fontId="6" fillId="0" borderId="12" xfId="0" applyNumberFormat="1" applyFont="1" applyBorder="1"/>
    <xf numFmtId="3" fontId="6" fillId="0" borderId="39" xfId="0" applyNumberFormat="1" applyFont="1" applyBorder="1"/>
    <xf numFmtId="0" fontId="0" fillId="0" borderId="14" xfId="0" applyBorder="1"/>
    <xf numFmtId="0" fontId="21" fillId="0" borderId="33" xfId="0" applyFont="1" applyBorder="1"/>
    <xf numFmtId="0" fontId="0" fillId="0" borderId="61" xfId="0" applyBorder="1" applyAlignment="1">
      <alignment horizontal="center"/>
    </xf>
    <xf numFmtId="3" fontId="0" fillId="0" borderId="14" xfId="0" applyNumberFormat="1" applyBorder="1"/>
    <xf numFmtId="3" fontId="0" fillId="0" borderId="15" xfId="0" applyNumberFormat="1" applyBorder="1"/>
    <xf numFmtId="3" fontId="0" fillId="0" borderId="28" xfId="0" applyNumberFormat="1" applyBorder="1"/>
    <xf numFmtId="3" fontId="0" fillId="0" borderId="26" xfId="0" applyNumberFormat="1" applyBorder="1"/>
    <xf numFmtId="3" fontId="0" fillId="0" borderId="38" xfId="0" applyNumberFormat="1" applyBorder="1"/>
    <xf numFmtId="3" fontId="6" fillId="0" borderId="26" xfId="0" applyNumberFormat="1" applyFont="1" applyBorder="1"/>
    <xf numFmtId="3" fontId="6" fillId="0" borderId="15" xfId="0" applyNumberFormat="1" applyFont="1" applyBorder="1"/>
    <xf numFmtId="3" fontId="6" fillId="0" borderId="28" xfId="0" applyNumberFormat="1" applyFont="1" applyBorder="1"/>
    <xf numFmtId="0" fontId="21" fillId="0" borderId="33" xfId="0" applyFont="1" applyBorder="1" applyAlignment="1">
      <alignment wrapText="1"/>
    </xf>
    <xf numFmtId="0" fontId="21" fillId="0" borderId="62" xfId="0" applyFont="1" applyBorder="1" applyAlignment="1">
      <alignment wrapText="1"/>
    </xf>
    <xf numFmtId="0" fontId="0" fillId="0" borderId="63" xfId="0" applyBorder="1" applyAlignment="1">
      <alignment horizontal="center"/>
    </xf>
    <xf numFmtId="3" fontId="0" fillId="0" borderId="17" xfId="0" applyNumberFormat="1" applyBorder="1"/>
    <xf numFmtId="3" fontId="0" fillId="0" borderId="18" xfId="0" applyNumberFormat="1" applyBorder="1"/>
    <xf numFmtId="3" fontId="0" fillId="0" borderId="37" xfId="0" applyNumberFormat="1" applyBorder="1"/>
    <xf numFmtId="3" fontId="0" fillId="0" borderId="64" xfId="0" applyNumberFormat="1" applyBorder="1"/>
    <xf numFmtId="3" fontId="0" fillId="0" borderId="56" xfId="0" applyNumberFormat="1" applyBorder="1"/>
    <xf numFmtId="3" fontId="6" fillId="0" borderId="64" xfId="0" applyNumberFormat="1" applyFont="1" applyBorder="1"/>
    <xf numFmtId="3" fontId="6" fillId="0" borderId="18" xfId="0" applyNumberFormat="1" applyFont="1" applyBorder="1"/>
    <xf numFmtId="3" fontId="6" fillId="0" borderId="37" xfId="0" applyNumberFormat="1" applyFont="1" applyBorder="1"/>
    <xf numFmtId="3" fontId="0" fillId="0" borderId="8" xfId="0" applyNumberFormat="1" applyBorder="1"/>
    <xf numFmtId="3" fontId="0" fillId="0" borderId="22" xfId="0" applyNumberFormat="1" applyBorder="1"/>
    <xf numFmtId="3" fontId="0" fillId="0" borderId="65" xfId="0" applyNumberFormat="1" applyBorder="1" applyAlignment="1">
      <alignment horizontal="center"/>
    </xf>
    <xf numFmtId="3" fontId="0" fillId="0" borderId="9" xfId="0" applyNumberFormat="1" applyBorder="1"/>
    <xf numFmtId="3" fontId="3" fillId="0" borderId="53" xfId="0" applyNumberFormat="1" applyFont="1" applyBorder="1"/>
    <xf numFmtId="3" fontId="3" fillId="0" borderId="9" xfId="0" applyNumberFormat="1" applyFont="1" applyBorder="1"/>
    <xf numFmtId="3" fontId="3" fillId="0" borderId="57" xfId="0" applyNumberFormat="1" applyFont="1" applyBorder="1"/>
    <xf numFmtId="3" fontId="3" fillId="0" borderId="8" xfId="0" applyNumberFormat="1" applyFont="1" applyBorder="1"/>
    <xf numFmtId="3" fontId="0" fillId="0" borderId="53" xfId="0" applyNumberFormat="1" applyBorder="1"/>
    <xf numFmtId="3" fontId="0" fillId="0" borderId="57" xfId="0" applyNumberFormat="1" applyBorder="1"/>
    <xf numFmtId="3" fontId="3" fillId="0" borderId="22" xfId="0" applyNumberFormat="1" applyFont="1" applyBorder="1"/>
    <xf numFmtId="0" fontId="0" fillId="0" borderId="48" xfId="0" applyBorder="1" applyAlignment="1">
      <alignment horizontal="center"/>
    </xf>
    <xf numFmtId="3" fontId="0" fillId="0" borderId="48" xfId="0" applyNumberFormat="1" applyBorder="1"/>
    <xf numFmtId="3" fontId="6" fillId="0" borderId="48" xfId="0" applyNumberFormat="1" applyFont="1" applyBorder="1"/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6" fillId="0" borderId="0" xfId="0" applyNumberFormat="1" applyFont="1" applyBorder="1"/>
    <xf numFmtId="0" fontId="0" fillId="0" borderId="27" xfId="0" applyBorder="1"/>
    <xf numFmtId="0" fontId="21" fillId="0" borderId="66" xfId="0" applyFont="1" applyBorder="1" applyAlignment="1">
      <alignment wrapText="1"/>
    </xf>
    <xf numFmtId="3" fontId="0" fillId="0" borderId="27" xfId="0" applyNumberFormat="1" applyBorder="1"/>
    <xf numFmtId="3" fontId="0" fillId="0" borderId="29" xfId="0" applyNumberFormat="1" applyBorder="1"/>
    <xf numFmtId="3" fontId="0" fillId="0" borderId="45" xfId="0" applyNumberFormat="1" applyBorder="1"/>
    <xf numFmtId="3" fontId="0" fillId="0" borderId="67" xfId="0" applyNumberFormat="1" applyBorder="1"/>
    <xf numFmtId="3" fontId="0" fillId="0" borderId="54" xfId="0" applyNumberFormat="1" applyBorder="1"/>
    <xf numFmtId="0" fontId="26" fillId="0" borderId="0" xfId="0" applyFont="1"/>
    <xf numFmtId="0" fontId="2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fill"/>
    </xf>
    <xf numFmtId="0" fontId="6" fillId="0" borderId="0" xfId="0" applyFont="1" applyAlignment="1">
      <alignment horizontal="fill"/>
    </xf>
    <xf numFmtId="166" fontId="25" fillId="0" borderId="57" xfId="0" applyNumberFormat="1" applyFont="1" applyFill="1" applyBorder="1" applyAlignment="1" applyProtection="1">
      <alignment horizontal="center" vertical="center" wrapText="1"/>
    </xf>
    <xf numFmtId="164" fontId="6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49" fontId="6" fillId="0" borderId="14" xfId="1" applyNumberFormat="1" applyFont="1" applyFill="1" applyBorder="1" applyAlignment="1" applyProtection="1">
      <alignment horizontal="left" vertical="center" wrapText="1" indent="1"/>
    </xf>
    <xf numFmtId="0" fontId="6" fillId="0" borderId="15" xfId="1" applyFont="1" applyFill="1" applyBorder="1" applyAlignment="1" applyProtection="1">
      <alignment horizontal="left" vertical="center" wrapText="1" indent="1"/>
    </xf>
    <xf numFmtId="164" fontId="6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1" applyFont="1" applyFill="1" applyBorder="1" applyAlignment="1" applyProtection="1">
      <alignment horizontal="left" vertical="center" wrapText="1" indent="1"/>
    </xf>
    <xf numFmtId="0" fontId="27" fillId="0" borderId="0" xfId="0" applyFont="1"/>
    <xf numFmtId="0" fontId="6" fillId="0" borderId="0" xfId="1" applyFont="1" applyFill="1" applyAlignment="1" applyProtection="1">
      <alignment horizont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164" fontId="6" fillId="0" borderId="3" xfId="1" applyNumberFormat="1" applyFont="1" applyFill="1" applyBorder="1" applyAlignment="1" applyProtection="1">
      <alignment horizontal="center" vertical="center"/>
    </xf>
    <xf numFmtId="164" fontId="6" fillId="0" borderId="4" xfId="1" applyNumberFormat="1" applyFont="1" applyFill="1" applyBorder="1" applyAlignment="1" applyProtection="1">
      <alignment horizontal="center" vertical="center"/>
    </xf>
    <xf numFmtId="164" fontId="18" fillId="0" borderId="42" xfId="0" applyNumberFormat="1" applyFont="1" applyFill="1" applyBorder="1" applyAlignment="1" applyProtection="1">
      <alignment horizontal="center" vertical="center" wrapText="1"/>
    </xf>
    <xf numFmtId="164" fontId="18" fillId="0" borderId="41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textRotation="180" wrapText="1"/>
    </xf>
    <xf numFmtId="164" fontId="12" fillId="0" borderId="0" xfId="0" applyNumberFormat="1" applyFont="1" applyFill="1" applyAlignment="1" applyProtection="1">
      <alignment horizontal="center" textRotation="180" wrapText="1"/>
      <protection locked="0"/>
    </xf>
    <xf numFmtId="164" fontId="18" fillId="0" borderId="51" xfId="0" applyNumberFormat="1" applyFont="1" applyFill="1" applyBorder="1" applyAlignment="1" applyProtection="1">
      <alignment horizontal="center" vertical="center" wrapText="1"/>
    </xf>
    <xf numFmtId="164" fontId="18" fillId="0" borderId="52" xfId="0" applyNumberFormat="1" applyFont="1" applyFill="1" applyBorder="1" applyAlignment="1" applyProtection="1">
      <alignment horizontal="center" vertical="center" wrapText="1"/>
    </xf>
    <xf numFmtId="164" fontId="11" fillId="0" borderId="0" xfId="0" applyNumberFormat="1" applyFont="1" applyFill="1" applyAlignment="1">
      <alignment horizontal="center" vertical="center" wrapText="1"/>
    </xf>
    <xf numFmtId="0" fontId="12" fillId="0" borderId="0" xfId="0" applyNumberFormat="1" applyFont="1" applyFill="1" applyAlignment="1" applyProtection="1">
      <alignment horizontal="center" textRotation="180" wrapText="1"/>
      <protection locked="0"/>
    </xf>
    <xf numFmtId="164" fontId="5" fillId="0" borderId="1" xfId="0" applyNumberFormat="1" applyFont="1" applyFill="1" applyBorder="1" applyAlignment="1" applyProtection="1">
      <alignment horizontal="right" wrapText="1"/>
    </xf>
    <xf numFmtId="0" fontId="0" fillId="0" borderId="31" xfId="0" applyBorder="1" applyAlignment="1">
      <alignment horizontal="center"/>
    </xf>
    <xf numFmtId="0" fontId="0" fillId="0" borderId="31" xfId="0" applyBorder="1" applyAlignment="1">
      <alignment wrapText="1"/>
    </xf>
    <xf numFmtId="0" fontId="0" fillId="0" borderId="31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6" fillId="0" borderId="31" xfId="0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10" xfId="0" applyBorder="1" applyAlignment="1">
      <alignment horizontal="center"/>
    </xf>
    <xf numFmtId="0" fontId="22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</cellXfs>
  <cellStyles count="3">
    <cellStyle name="Ezres 2" xfId="2"/>
    <cellStyle name="Normál" xfId="0" builtinId="0"/>
    <cellStyle name="Normál_KVRENMUNKA" xfId="1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 CE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 CE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 CE"/>
        <scheme val="none"/>
      </font>
      <alignment horizontal="left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áblázat1" displayName="Táblázat1" ref="C8:F37" totalsRowShown="0">
  <autoFilter ref="C8:F37"/>
  <tableColumns count="4">
    <tableColumn id="1" name="E S Z K Ö Z Ö K" dataDxfId="2"/>
    <tableColumn id="2" name="Oszlop1" dataDxfId="1"/>
    <tableColumn id="3" name="Előző évi költségvetési beszámoló záró adatai" dataDxfId="0"/>
    <tableColumn id="4" name="Tárgyév  költségvetési  beszámoló záró adatai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8"/>
  <sheetViews>
    <sheetView tabSelected="1" view="pageLayout" zoomScaleNormal="100" zoomScaleSheetLayoutView="100" workbookViewId="0">
      <selection activeCell="E68" sqref="E68"/>
    </sheetView>
  </sheetViews>
  <sheetFormatPr defaultRowHeight="12.75" x14ac:dyDescent="0.2"/>
  <cols>
    <col min="1" max="1" width="9.5" style="1" customWidth="1"/>
    <col min="2" max="2" width="60.83203125" style="1" customWidth="1"/>
    <col min="3" max="3" width="15.83203125" style="78" customWidth="1"/>
    <col min="4" max="16384" width="9.33203125" style="1"/>
  </cols>
  <sheetData>
    <row r="1" spans="1:3" ht="15.95" customHeight="1" x14ac:dyDescent="0.2">
      <c r="A1" s="329" t="s">
        <v>0</v>
      </c>
      <c r="B1" s="329"/>
      <c r="C1" s="329"/>
    </row>
    <row r="2" spans="1:3" ht="15.95" customHeight="1" thickBot="1" x14ac:dyDescent="0.25">
      <c r="A2" s="2" t="s">
        <v>1</v>
      </c>
      <c r="B2" s="2"/>
      <c r="C2" s="3" t="s">
        <v>510</v>
      </c>
    </row>
    <row r="3" spans="1:3" ht="15.95" customHeight="1" x14ac:dyDescent="0.2">
      <c r="A3" s="330" t="s">
        <v>3</v>
      </c>
      <c r="B3" s="332" t="s">
        <v>4</v>
      </c>
      <c r="C3" s="4"/>
    </row>
    <row r="4" spans="1:3" ht="38.1" customHeight="1" thickBot="1" x14ac:dyDescent="0.25">
      <c r="A4" s="331"/>
      <c r="B4" s="333"/>
      <c r="C4" s="6" t="s">
        <v>5</v>
      </c>
    </row>
    <row r="5" spans="1:3" s="10" customFormat="1" ht="12" customHeight="1" thickBot="1" x14ac:dyDescent="0.25">
      <c r="A5" s="7" t="s">
        <v>6</v>
      </c>
      <c r="B5" s="8" t="s">
        <v>7</v>
      </c>
      <c r="C5" s="9" t="s">
        <v>8</v>
      </c>
    </row>
    <row r="6" spans="1:3" s="10" customFormat="1" ht="12" customHeight="1" thickBot="1" x14ac:dyDescent="0.25">
      <c r="A6" s="11" t="s">
        <v>9</v>
      </c>
      <c r="B6" s="12" t="s">
        <v>10</v>
      </c>
      <c r="C6" s="13">
        <f>SUM(C7:C12)</f>
        <v>156845549</v>
      </c>
    </row>
    <row r="7" spans="1:3" s="10" customFormat="1" ht="12" customHeight="1" x14ac:dyDescent="0.2">
      <c r="A7" s="14" t="s">
        <v>11</v>
      </c>
      <c r="B7" s="15" t="s">
        <v>12</v>
      </c>
      <c r="C7" s="16">
        <v>18484621</v>
      </c>
    </row>
    <row r="8" spans="1:3" s="10" customFormat="1" ht="12" customHeight="1" x14ac:dyDescent="0.2">
      <c r="A8" s="17" t="s">
        <v>13</v>
      </c>
      <c r="B8" s="18" t="s">
        <v>14</v>
      </c>
      <c r="C8" s="19">
        <v>12551967</v>
      </c>
    </row>
    <row r="9" spans="1:3" s="10" customFormat="1" ht="12" customHeight="1" x14ac:dyDescent="0.2">
      <c r="A9" s="17" t="s">
        <v>15</v>
      </c>
      <c r="B9" s="18" t="s">
        <v>16</v>
      </c>
      <c r="C9" s="19">
        <v>119803550</v>
      </c>
    </row>
    <row r="10" spans="1:3" s="10" customFormat="1" ht="12" customHeight="1" x14ac:dyDescent="0.2">
      <c r="A10" s="17" t="s">
        <v>17</v>
      </c>
      <c r="B10" s="18" t="s">
        <v>18</v>
      </c>
      <c r="C10" s="19">
        <v>1800000</v>
      </c>
    </row>
    <row r="11" spans="1:3" s="10" customFormat="1" ht="12" customHeight="1" x14ac:dyDescent="0.2">
      <c r="A11" s="17" t="s">
        <v>19</v>
      </c>
      <c r="B11" s="18" t="s">
        <v>20</v>
      </c>
      <c r="C11" s="19">
        <v>4205411</v>
      </c>
    </row>
    <row r="12" spans="1:3" s="10" customFormat="1" ht="12" customHeight="1" thickBot="1" x14ac:dyDescent="0.25">
      <c r="A12" s="20" t="s">
        <v>21</v>
      </c>
      <c r="B12" s="21" t="s">
        <v>22</v>
      </c>
      <c r="C12" s="22"/>
    </row>
    <row r="13" spans="1:3" s="10" customFormat="1" ht="12" customHeight="1" thickBot="1" x14ac:dyDescent="0.25">
      <c r="A13" s="11" t="s">
        <v>23</v>
      </c>
      <c r="B13" s="23" t="s">
        <v>24</v>
      </c>
      <c r="C13" s="13">
        <f>SUM(C14:C18)</f>
        <v>9375785</v>
      </c>
    </row>
    <row r="14" spans="1:3" s="10" customFormat="1" ht="12" customHeight="1" x14ac:dyDescent="0.2">
      <c r="A14" s="14" t="s">
        <v>25</v>
      </c>
      <c r="B14" s="15" t="s">
        <v>26</v>
      </c>
      <c r="C14" s="16"/>
    </row>
    <row r="15" spans="1:3" s="10" customFormat="1" ht="12" customHeight="1" x14ac:dyDescent="0.2">
      <c r="A15" s="17" t="s">
        <v>27</v>
      </c>
      <c r="B15" s="18" t="s">
        <v>28</v>
      </c>
      <c r="C15" s="19"/>
    </row>
    <row r="16" spans="1:3" s="10" customFormat="1" ht="12" customHeight="1" x14ac:dyDescent="0.2">
      <c r="A16" s="17" t="s">
        <v>29</v>
      </c>
      <c r="B16" s="18" t="s">
        <v>30</v>
      </c>
      <c r="C16" s="19"/>
    </row>
    <row r="17" spans="1:3" s="10" customFormat="1" ht="12" customHeight="1" x14ac:dyDescent="0.2">
      <c r="A17" s="17" t="s">
        <v>31</v>
      </c>
      <c r="B17" s="18" t="s">
        <v>32</v>
      </c>
      <c r="C17" s="19"/>
    </row>
    <row r="18" spans="1:3" s="10" customFormat="1" ht="12" customHeight="1" thickBot="1" x14ac:dyDescent="0.25">
      <c r="A18" s="17" t="s">
        <v>33</v>
      </c>
      <c r="B18" s="18" t="s">
        <v>34</v>
      </c>
      <c r="C18" s="19">
        <v>9375785</v>
      </c>
    </row>
    <row r="19" spans="1:3" s="10" customFormat="1" ht="12" customHeight="1" thickBot="1" x14ac:dyDescent="0.25">
      <c r="A19" s="11" t="s">
        <v>35</v>
      </c>
      <c r="B19" s="12" t="s">
        <v>36</v>
      </c>
      <c r="C19" s="13">
        <f>SUM(C20:C24)</f>
        <v>15000000</v>
      </c>
    </row>
    <row r="20" spans="1:3" s="10" customFormat="1" ht="12" customHeight="1" x14ac:dyDescent="0.2">
      <c r="A20" s="14" t="s">
        <v>37</v>
      </c>
      <c r="B20" s="15" t="s">
        <v>38</v>
      </c>
      <c r="C20" s="16">
        <v>15000000</v>
      </c>
    </row>
    <row r="21" spans="1:3" s="10" customFormat="1" ht="12" customHeight="1" x14ac:dyDescent="0.2">
      <c r="A21" s="17" t="s">
        <v>39</v>
      </c>
      <c r="B21" s="18" t="s">
        <v>40</v>
      </c>
      <c r="C21" s="19"/>
    </row>
    <row r="22" spans="1:3" s="10" customFormat="1" ht="12" customHeight="1" x14ac:dyDescent="0.2">
      <c r="A22" s="17" t="s">
        <v>41</v>
      </c>
      <c r="B22" s="18" t="s">
        <v>42</v>
      </c>
      <c r="C22" s="19"/>
    </row>
    <row r="23" spans="1:3" s="10" customFormat="1" ht="12" customHeight="1" x14ac:dyDescent="0.2">
      <c r="A23" s="17" t="s">
        <v>43</v>
      </c>
      <c r="B23" s="18" t="s">
        <v>44</v>
      </c>
      <c r="C23" s="19"/>
    </row>
    <row r="24" spans="1:3" s="10" customFormat="1" ht="12" customHeight="1" thickBot="1" x14ac:dyDescent="0.25">
      <c r="A24" s="17" t="s">
        <v>45</v>
      </c>
      <c r="B24" s="18" t="s">
        <v>46</v>
      </c>
      <c r="C24" s="19"/>
    </row>
    <row r="25" spans="1:3" s="10" customFormat="1" ht="12" customHeight="1" thickBot="1" x14ac:dyDescent="0.25">
      <c r="A25" s="11" t="s">
        <v>47</v>
      </c>
      <c r="B25" s="12" t="s">
        <v>48</v>
      </c>
      <c r="C25" s="24">
        <f>+C26+C29+C30+C31</f>
        <v>9464781</v>
      </c>
    </row>
    <row r="26" spans="1:3" s="10" customFormat="1" ht="12" customHeight="1" x14ac:dyDescent="0.2">
      <c r="A26" s="14" t="s">
        <v>49</v>
      </c>
      <c r="B26" s="15" t="s">
        <v>50</v>
      </c>
      <c r="C26" s="25">
        <f>C28+C27</f>
        <v>7489617</v>
      </c>
    </row>
    <row r="27" spans="1:3" s="10" customFormat="1" ht="12" customHeight="1" x14ac:dyDescent="0.2">
      <c r="A27" s="17" t="s">
        <v>51</v>
      </c>
      <c r="B27" s="18" t="s">
        <v>52</v>
      </c>
      <c r="C27" s="19">
        <v>1789768</v>
      </c>
    </row>
    <row r="28" spans="1:3" s="10" customFormat="1" ht="12" customHeight="1" x14ac:dyDescent="0.2">
      <c r="A28" s="17" t="s">
        <v>53</v>
      </c>
      <c r="B28" s="18" t="s">
        <v>54</v>
      </c>
      <c r="C28" s="19">
        <v>5699849</v>
      </c>
    </row>
    <row r="29" spans="1:3" s="10" customFormat="1" ht="12" customHeight="1" x14ac:dyDescent="0.2">
      <c r="A29" s="17" t="s">
        <v>55</v>
      </c>
      <c r="B29" s="18" t="s">
        <v>56</v>
      </c>
      <c r="C29" s="19">
        <v>1669314</v>
      </c>
    </row>
    <row r="30" spans="1:3" s="10" customFormat="1" ht="12" customHeight="1" x14ac:dyDescent="0.2">
      <c r="A30" s="17" t="s">
        <v>57</v>
      </c>
      <c r="B30" s="18" t="s">
        <v>58</v>
      </c>
      <c r="C30" s="19"/>
    </row>
    <row r="31" spans="1:3" s="10" customFormat="1" ht="12" customHeight="1" thickBot="1" x14ac:dyDescent="0.25">
      <c r="A31" s="20" t="s">
        <v>59</v>
      </c>
      <c r="B31" s="26" t="s">
        <v>60</v>
      </c>
      <c r="C31" s="22">
        <v>305850</v>
      </c>
    </row>
    <row r="32" spans="1:3" s="10" customFormat="1" ht="12" customHeight="1" thickBot="1" x14ac:dyDescent="0.25">
      <c r="A32" s="11" t="s">
        <v>61</v>
      </c>
      <c r="B32" s="12" t="s">
        <v>62</v>
      </c>
      <c r="C32" s="13">
        <f>SUM(C33:C42)</f>
        <v>92409431</v>
      </c>
    </row>
    <row r="33" spans="1:3" s="10" customFormat="1" ht="12" customHeight="1" x14ac:dyDescent="0.2">
      <c r="A33" s="14" t="s">
        <v>63</v>
      </c>
      <c r="B33" s="15" t="s">
        <v>64</v>
      </c>
      <c r="C33" s="16"/>
    </row>
    <row r="34" spans="1:3" s="10" customFormat="1" ht="12" customHeight="1" x14ac:dyDescent="0.2">
      <c r="A34" s="17" t="s">
        <v>65</v>
      </c>
      <c r="B34" s="18" t="s">
        <v>66</v>
      </c>
      <c r="C34" s="19">
        <v>7322904</v>
      </c>
    </row>
    <row r="35" spans="1:3" s="10" customFormat="1" ht="12" customHeight="1" x14ac:dyDescent="0.2">
      <c r="A35" s="17" t="s">
        <v>67</v>
      </c>
      <c r="B35" s="18" t="s">
        <v>68</v>
      </c>
      <c r="C35" s="19">
        <v>2492251</v>
      </c>
    </row>
    <row r="36" spans="1:3" s="10" customFormat="1" ht="12" customHeight="1" x14ac:dyDescent="0.2">
      <c r="A36" s="17" t="s">
        <v>69</v>
      </c>
      <c r="B36" s="18" t="s">
        <v>70</v>
      </c>
      <c r="C36" s="19"/>
    </row>
    <row r="37" spans="1:3" s="10" customFormat="1" ht="12" customHeight="1" x14ac:dyDescent="0.2">
      <c r="A37" s="17" t="s">
        <v>71</v>
      </c>
      <c r="B37" s="18" t="s">
        <v>72</v>
      </c>
      <c r="C37" s="19">
        <v>81793673</v>
      </c>
    </row>
    <row r="38" spans="1:3" s="10" customFormat="1" ht="12" customHeight="1" x14ac:dyDescent="0.2">
      <c r="A38" s="17" t="s">
        <v>73</v>
      </c>
      <c r="B38" s="18" t="s">
        <v>74</v>
      </c>
      <c r="C38" s="19"/>
    </row>
    <row r="39" spans="1:3" s="10" customFormat="1" ht="12" customHeight="1" x14ac:dyDescent="0.2">
      <c r="A39" s="17" t="s">
        <v>75</v>
      </c>
      <c r="B39" s="18" t="s">
        <v>76</v>
      </c>
      <c r="C39" s="19"/>
    </row>
    <row r="40" spans="1:3" s="10" customFormat="1" ht="12" customHeight="1" x14ac:dyDescent="0.2">
      <c r="A40" s="17" t="s">
        <v>77</v>
      </c>
      <c r="B40" s="18" t="s">
        <v>78</v>
      </c>
      <c r="C40" s="19"/>
    </row>
    <row r="41" spans="1:3" s="10" customFormat="1" ht="12" customHeight="1" x14ac:dyDescent="0.2">
      <c r="A41" s="17" t="s">
        <v>79</v>
      </c>
      <c r="B41" s="18" t="s">
        <v>80</v>
      </c>
      <c r="C41" s="27"/>
    </row>
    <row r="42" spans="1:3" s="10" customFormat="1" ht="12" customHeight="1" thickBot="1" x14ac:dyDescent="0.25">
      <c r="A42" s="20" t="s">
        <v>81</v>
      </c>
      <c r="B42" s="21" t="s">
        <v>82</v>
      </c>
      <c r="C42" s="28">
        <v>800603</v>
      </c>
    </row>
    <row r="43" spans="1:3" s="10" customFormat="1" ht="12" customHeight="1" thickBot="1" x14ac:dyDescent="0.25">
      <c r="A43" s="11" t="s">
        <v>83</v>
      </c>
      <c r="B43" s="12" t="s">
        <v>84</v>
      </c>
      <c r="C43" s="13">
        <f>SUM(C44:C48)</f>
        <v>0</v>
      </c>
    </row>
    <row r="44" spans="1:3" s="10" customFormat="1" ht="12" customHeight="1" x14ac:dyDescent="0.2">
      <c r="A44" s="14" t="s">
        <v>85</v>
      </c>
      <c r="B44" s="15" t="s">
        <v>86</v>
      </c>
      <c r="C44" s="29"/>
    </row>
    <row r="45" spans="1:3" s="10" customFormat="1" ht="12" customHeight="1" x14ac:dyDescent="0.2">
      <c r="A45" s="17" t="s">
        <v>87</v>
      </c>
      <c r="B45" s="18" t="s">
        <v>88</v>
      </c>
      <c r="C45" s="27"/>
    </row>
    <row r="46" spans="1:3" s="10" customFormat="1" ht="12" customHeight="1" x14ac:dyDescent="0.2">
      <c r="A46" s="17" t="s">
        <v>89</v>
      </c>
      <c r="B46" s="18" t="s">
        <v>90</v>
      </c>
      <c r="C46" s="27"/>
    </row>
    <row r="47" spans="1:3" s="10" customFormat="1" ht="12" customHeight="1" x14ac:dyDescent="0.2">
      <c r="A47" s="17" t="s">
        <v>91</v>
      </c>
      <c r="B47" s="18" t="s">
        <v>92</v>
      </c>
      <c r="C47" s="27"/>
    </row>
    <row r="48" spans="1:3" s="10" customFormat="1" ht="12" customHeight="1" thickBot="1" x14ac:dyDescent="0.25">
      <c r="A48" s="20" t="s">
        <v>93</v>
      </c>
      <c r="B48" s="21" t="s">
        <v>94</v>
      </c>
      <c r="C48" s="28"/>
    </row>
    <row r="49" spans="1:3" s="10" customFormat="1" ht="17.25" customHeight="1" thickBot="1" x14ac:dyDescent="0.25">
      <c r="A49" s="11" t="s">
        <v>95</v>
      </c>
      <c r="B49" s="12" t="s">
        <v>96</v>
      </c>
      <c r="C49" s="13">
        <f>SUM(C50:C52)</f>
        <v>5983388</v>
      </c>
    </row>
    <row r="50" spans="1:3" s="10" customFormat="1" ht="12" customHeight="1" x14ac:dyDescent="0.2">
      <c r="A50" s="14" t="s">
        <v>97</v>
      </c>
      <c r="B50" s="15" t="s">
        <v>98</v>
      </c>
      <c r="C50" s="16"/>
    </row>
    <row r="51" spans="1:3" s="10" customFormat="1" ht="12" customHeight="1" x14ac:dyDescent="0.2">
      <c r="A51" s="17" t="s">
        <v>99</v>
      </c>
      <c r="B51" s="18" t="s">
        <v>100</v>
      </c>
      <c r="C51" s="19"/>
    </row>
    <row r="52" spans="1:3" s="10" customFormat="1" ht="12" customHeight="1" thickBot="1" x14ac:dyDescent="0.25">
      <c r="A52" s="17" t="s">
        <v>101</v>
      </c>
      <c r="B52" s="18" t="s">
        <v>102</v>
      </c>
      <c r="C52" s="19">
        <v>5983388</v>
      </c>
    </row>
    <row r="53" spans="1:3" s="10" customFormat="1" ht="12" customHeight="1" thickBot="1" x14ac:dyDescent="0.25">
      <c r="A53" s="11" t="s">
        <v>103</v>
      </c>
      <c r="B53" s="23" t="s">
        <v>104</v>
      </c>
      <c r="C53" s="13">
        <f>SUM(C54:C56)</f>
        <v>0</v>
      </c>
    </row>
    <row r="54" spans="1:3" s="10" customFormat="1" ht="12" customHeight="1" x14ac:dyDescent="0.2">
      <c r="A54" s="14" t="s">
        <v>105</v>
      </c>
      <c r="B54" s="15" t="s">
        <v>106</v>
      </c>
      <c r="C54" s="27"/>
    </row>
    <row r="55" spans="1:3" s="10" customFormat="1" ht="12" customHeight="1" x14ac:dyDescent="0.2">
      <c r="A55" s="17" t="s">
        <v>107</v>
      </c>
      <c r="B55" s="18" t="s">
        <v>108</v>
      </c>
      <c r="C55" s="27"/>
    </row>
    <row r="56" spans="1:3" s="10" customFormat="1" ht="12" customHeight="1" thickBot="1" x14ac:dyDescent="0.25">
      <c r="A56" s="17" t="s">
        <v>109</v>
      </c>
      <c r="B56" s="18" t="s">
        <v>110</v>
      </c>
      <c r="C56" s="27"/>
    </row>
    <row r="57" spans="1:3" s="10" customFormat="1" ht="12" customHeight="1" thickBot="1" x14ac:dyDescent="0.25">
      <c r="A57" s="11" t="s">
        <v>111</v>
      </c>
      <c r="B57" s="12" t="s">
        <v>112</v>
      </c>
      <c r="C57" s="24">
        <f>+C6+C13+C19+C25+C32+C43+C49+C53</f>
        <v>289078934</v>
      </c>
    </row>
    <row r="58" spans="1:3" s="10" customFormat="1" ht="12" customHeight="1" thickBot="1" x14ac:dyDescent="0.25">
      <c r="A58" s="30" t="s">
        <v>113</v>
      </c>
      <c r="B58" s="23" t="s">
        <v>114</v>
      </c>
      <c r="C58" s="13">
        <f>+C59+C60+C61</f>
        <v>0</v>
      </c>
    </row>
    <row r="59" spans="1:3" s="10" customFormat="1" ht="12" customHeight="1" x14ac:dyDescent="0.2">
      <c r="A59" s="14" t="s">
        <v>115</v>
      </c>
      <c r="B59" s="15" t="s">
        <v>116</v>
      </c>
      <c r="C59" s="27"/>
    </row>
    <row r="60" spans="1:3" s="10" customFormat="1" ht="12" customHeight="1" x14ac:dyDescent="0.2">
      <c r="A60" s="17" t="s">
        <v>117</v>
      </c>
      <c r="B60" s="18" t="s">
        <v>118</v>
      </c>
      <c r="C60" s="27"/>
    </row>
    <row r="61" spans="1:3" s="10" customFormat="1" ht="12" customHeight="1" thickBot="1" x14ac:dyDescent="0.25">
      <c r="A61" s="20" t="s">
        <v>119</v>
      </c>
      <c r="B61" s="31" t="s">
        <v>120</v>
      </c>
      <c r="C61" s="27"/>
    </row>
    <row r="62" spans="1:3" s="10" customFormat="1" ht="12" customHeight="1" thickBot="1" x14ac:dyDescent="0.25">
      <c r="A62" s="30" t="s">
        <v>121</v>
      </c>
      <c r="B62" s="23" t="s">
        <v>122</v>
      </c>
      <c r="C62" s="32">
        <f>+C63+C64</f>
        <v>0</v>
      </c>
    </row>
    <row r="63" spans="1:3" s="10" customFormat="1" ht="13.5" customHeight="1" x14ac:dyDescent="0.2">
      <c r="A63" s="14" t="s">
        <v>123</v>
      </c>
      <c r="B63" s="15" t="s">
        <v>124</v>
      </c>
      <c r="C63" s="27"/>
    </row>
    <row r="64" spans="1:3" s="10" customFormat="1" ht="12" customHeight="1" thickBot="1" x14ac:dyDescent="0.25">
      <c r="A64" s="17" t="s">
        <v>125</v>
      </c>
      <c r="B64" s="18" t="s">
        <v>126</v>
      </c>
      <c r="C64" s="27"/>
    </row>
    <row r="65" spans="1:3" s="10" customFormat="1" ht="12" customHeight="1" thickBot="1" x14ac:dyDescent="0.25">
      <c r="A65" s="30" t="s">
        <v>127</v>
      </c>
      <c r="B65" s="23" t="s">
        <v>128</v>
      </c>
      <c r="C65" s="13">
        <f>+C66+C67</f>
        <v>109016979</v>
      </c>
    </row>
    <row r="66" spans="1:3" s="10" customFormat="1" ht="12" customHeight="1" x14ac:dyDescent="0.2">
      <c r="A66" s="14" t="s">
        <v>129</v>
      </c>
      <c r="B66" s="15" t="s">
        <v>130</v>
      </c>
      <c r="C66" s="27">
        <v>109016979</v>
      </c>
    </row>
    <row r="67" spans="1:3" s="10" customFormat="1" ht="12" customHeight="1" thickBot="1" x14ac:dyDescent="0.25">
      <c r="A67" s="20" t="s">
        <v>131</v>
      </c>
      <c r="B67" s="21" t="s">
        <v>132</v>
      </c>
      <c r="C67" s="27"/>
    </row>
    <row r="68" spans="1:3" s="10" customFormat="1" ht="12" customHeight="1" thickBot="1" x14ac:dyDescent="0.25">
      <c r="A68" s="30" t="s">
        <v>133</v>
      </c>
      <c r="B68" s="23" t="s">
        <v>134</v>
      </c>
      <c r="C68" s="32">
        <f>+C69+C70</f>
        <v>5684214</v>
      </c>
    </row>
    <row r="69" spans="1:3" s="10" customFormat="1" ht="12" customHeight="1" x14ac:dyDescent="0.2">
      <c r="A69" s="14" t="s">
        <v>135</v>
      </c>
      <c r="B69" s="15" t="s">
        <v>136</v>
      </c>
      <c r="C69" s="27">
        <v>5684214</v>
      </c>
    </row>
    <row r="70" spans="1:3" s="10" customFormat="1" ht="12" customHeight="1" thickBot="1" x14ac:dyDescent="0.25">
      <c r="A70" s="17" t="s">
        <v>137</v>
      </c>
      <c r="B70" s="18" t="s">
        <v>138</v>
      </c>
      <c r="C70" s="27"/>
    </row>
    <row r="71" spans="1:3" s="10" customFormat="1" ht="12" customHeight="1" thickBot="1" x14ac:dyDescent="0.25">
      <c r="A71" s="30" t="s">
        <v>139</v>
      </c>
      <c r="B71" s="23" t="s">
        <v>140</v>
      </c>
      <c r="C71" s="32">
        <f>+C72+C73</f>
        <v>0</v>
      </c>
    </row>
    <row r="72" spans="1:3" s="10" customFormat="1" ht="12" customHeight="1" x14ac:dyDescent="0.2">
      <c r="A72" s="33" t="s">
        <v>141</v>
      </c>
      <c r="B72" s="15" t="s">
        <v>142</v>
      </c>
      <c r="C72" s="27"/>
    </row>
    <row r="73" spans="1:3" s="10" customFormat="1" ht="12" customHeight="1" thickBot="1" x14ac:dyDescent="0.25">
      <c r="A73" s="34" t="s">
        <v>143</v>
      </c>
      <c r="B73" s="18" t="s">
        <v>144</v>
      </c>
      <c r="C73" s="27"/>
    </row>
    <row r="74" spans="1:3" s="10" customFormat="1" ht="12" customHeight="1" thickBot="1" x14ac:dyDescent="0.25">
      <c r="A74" s="30" t="s">
        <v>145</v>
      </c>
      <c r="B74" s="23" t="s">
        <v>146</v>
      </c>
      <c r="C74" s="35"/>
    </row>
    <row r="75" spans="1:3" s="10" customFormat="1" ht="12" customHeight="1" thickBot="1" x14ac:dyDescent="0.25">
      <c r="A75" s="30" t="s">
        <v>147</v>
      </c>
      <c r="B75" s="36" t="s">
        <v>148</v>
      </c>
      <c r="C75" s="24">
        <f>+C58+C62+C65+C68+C71+C74</f>
        <v>114701193</v>
      </c>
    </row>
    <row r="76" spans="1:3" s="10" customFormat="1" ht="15.75" customHeight="1" thickBot="1" x14ac:dyDescent="0.25">
      <c r="A76" s="37" t="s">
        <v>149</v>
      </c>
      <c r="B76" s="38" t="s">
        <v>150</v>
      </c>
      <c r="C76" s="24">
        <f>+C57+C75</f>
        <v>403780127</v>
      </c>
    </row>
    <row r="77" spans="1:3" s="10" customFormat="1" ht="12" customHeight="1" x14ac:dyDescent="0.2">
      <c r="A77" s="39"/>
      <c r="B77" s="39"/>
      <c r="C77" s="40"/>
    </row>
    <row r="78" spans="1:3" ht="16.5" customHeight="1" x14ac:dyDescent="0.2">
      <c r="A78" s="329" t="s">
        <v>151</v>
      </c>
      <c r="B78" s="329"/>
      <c r="C78" s="329"/>
    </row>
    <row r="79" spans="1:3" s="43" customFormat="1" ht="16.5" customHeight="1" thickBot="1" x14ac:dyDescent="0.3">
      <c r="A79" s="41" t="s">
        <v>152</v>
      </c>
      <c r="B79" s="41"/>
      <c r="C79" s="42" t="s">
        <v>510</v>
      </c>
    </row>
    <row r="80" spans="1:3" s="43" customFormat="1" ht="16.5" customHeight="1" x14ac:dyDescent="0.2">
      <c r="A80" s="330" t="s">
        <v>3</v>
      </c>
      <c r="B80" s="332" t="s">
        <v>153</v>
      </c>
      <c r="C80" s="4"/>
    </row>
    <row r="81" spans="1:9" ht="38.1" customHeight="1" thickBot="1" x14ac:dyDescent="0.25">
      <c r="A81" s="331"/>
      <c r="B81" s="333"/>
      <c r="C81" s="6" t="s">
        <v>154</v>
      </c>
    </row>
    <row r="82" spans="1:9" s="10" customFormat="1" ht="12" customHeight="1" thickBot="1" x14ac:dyDescent="0.25">
      <c r="A82" s="7" t="s">
        <v>6</v>
      </c>
      <c r="B82" s="8" t="s">
        <v>7</v>
      </c>
      <c r="C82" s="44" t="s">
        <v>8</v>
      </c>
    </row>
    <row r="83" spans="1:9" ht="12" customHeight="1" thickBot="1" x14ac:dyDescent="0.25">
      <c r="A83" s="45" t="s">
        <v>9</v>
      </c>
      <c r="B83" s="46" t="s">
        <v>155</v>
      </c>
      <c r="C83" s="47">
        <f>SUM(C84:C86)+C92+C93+C104</f>
        <v>271739077</v>
      </c>
    </row>
    <row r="84" spans="1:9" ht="12" customHeight="1" x14ac:dyDescent="0.2">
      <c r="A84" s="48" t="s">
        <v>11</v>
      </c>
      <c r="B84" s="49" t="s">
        <v>156</v>
      </c>
      <c r="C84" s="50">
        <v>149150426</v>
      </c>
    </row>
    <row r="85" spans="1:9" ht="12" customHeight="1" x14ac:dyDescent="0.2">
      <c r="A85" s="17" t="s">
        <v>13</v>
      </c>
      <c r="B85" s="51" t="s">
        <v>157</v>
      </c>
      <c r="C85" s="19">
        <v>30280843</v>
      </c>
    </row>
    <row r="86" spans="1:9" ht="12" customHeight="1" x14ac:dyDescent="0.2">
      <c r="A86" s="17" t="s">
        <v>15</v>
      </c>
      <c r="B86" s="324" t="s">
        <v>158</v>
      </c>
      <c r="C86" s="322">
        <f>SUM(C87:C91)</f>
        <v>78299587</v>
      </c>
    </row>
    <row r="87" spans="1:9" ht="12" customHeight="1" x14ac:dyDescent="0.2">
      <c r="A87" s="17" t="s">
        <v>159</v>
      </c>
      <c r="B87" s="53" t="s">
        <v>160</v>
      </c>
      <c r="C87" s="22">
        <v>31661246</v>
      </c>
    </row>
    <row r="88" spans="1:9" ht="12" customHeight="1" x14ac:dyDescent="0.2">
      <c r="A88" s="17" t="s">
        <v>161</v>
      </c>
      <c r="B88" s="53" t="s">
        <v>162</v>
      </c>
      <c r="C88" s="22">
        <v>1216092</v>
      </c>
    </row>
    <row r="89" spans="1:9" ht="12" customHeight="1" x14ac:dyDescent="0.2">
      <c r="A89" s="17" t="s">
        <v>163</v>
      </c>
      <c r="B89" s="53" t="s">
        <v>164</v>
      </c>
      <c r="C89" s="22">
        <v>32359674</v>
      </c>
    </row>
    <row r="90" spans="1:9" ht="12" customHeight="1" x14ac:dyDescent="0.2">
      <c r="A90" s="17" t="s">
        <v>165</v>
      </c>
      <c r="B90" s="53" t="s">
        <v>166</v>
      </c>
      <c r="C90" s="22"/>
      <c r="I90" s="1" t="s">
        <v>167</v>
      </c>
    </row>
    <row r="91" spans="1:9" ht="12" customHeight="1" x14ac:dyDescent="0.2">
      <c r="A91" s="17" t="s">
        <v>168</v>
      </c>
      <c r="B91" s="53" t="s">
        <v>169</v>
      </c>
      <c r="C91" s="22">
        <v>13062575</v>
      </c>
    </row>
    <row r="92" spans="1:9" ht="12" customHeight="1" x14ac:dyDescent="0.2">
      <c r="A92" s="17" t="s">
        <v>17</v>
      </c>
      <c r="B92" s="53" t="s">
        <v>170</v>
      </c>
      <c r="C92" s="22">
        <v>2253996</v>
      </c>
    </row>
    <row r="93" spans="1:9" ht="12" customHeight="1" x14ac:dyDescent="0.2">
      <c r="A93" s="17" t="s">
        <v>171</v>
      </c>
      <c r="B93" s="326" t="s">
        <v>172</v>
      </c>
      <c r="C93" s="325">
        <f>SUM(C94:C103)</f>
        <v>11754225</v>
      </c>
      <c r="E93" s="1" t="s">
        <v>167</v>
      </c>
    </row>
    <row r="94" spans="1:9" ht="12" customHeight="1" x14ac:dyDescent="0.2">
      <c r="A94" s="17" t="s">
        <v>21</v>
      </c>
      <c r="B94" s="51" t="s">
        <v>173</v>
      </c>
      <c r="C94" s="22"/>
    </row>
    <row r="95" spans="1:9" ht="12" customHeight="1" x14ac:dyDescent="0.2">
      <c r="A95" s="17" t="s">
        <v>174</v>
      </c>
      <c r="B95" s="55" t="s">
        <v>175</v>
      </c>
      <c r="C95" s="22"/>
    </row>
    <row r="96" spans="1:9" ht="12" customHeight="1" x14ac:dyDescent="0.2">
      <c r="A96" s="17" t="s">
        <v>176</v>
      </c>
      <c r="B96" s="56" t="s">
        <v>177</v>
      </c>
      <c r="C96" s="22">
        <v>377354</v>
      </c>
    </row>
    <row r="97" spans="1:3" ht="12" customHeight="1" x14ac:dyDescent="0.2">
      <c r="A97" s="17" t="s">
        <v>178</v>
      </c>
      <c r="B97" s="56" t="s">
        <v>179</v>
      </c>
      <c r="C97" s="22"/>
    </row>
    <row r="98" spans="1:3" ht="12" customHeight="1" x14ac:dyDescent="0.2">
      <c r="A98" s="17" t="s">
        <v>180</v>
      </c>
      <c r="B98" s="55" t="s">
        <v>181</v>
      </c>
      <c r="C98" s="22">
        <v>11376871</v>
      </c>
    </row>
    <row r="99" spans="1:3" ht="12" customHeight="1" x14ac:dyDescent="0.2">
      <c r="A99" s="17" t="s">
        <v>182</v>
      </c>
      <c r="B99" s="55" t="s">
        <v>183</v>
      </c>
      <c r="C99" s="22"/>
    </row>
    <row r="100" spans="1:3" ht="12" customHeight="1" x14ac:dyDescent="0.2">
      <c r="A100" s="17" t="s">
        <v>184</v>
      </c>
      <c r="B100" s="56" t="s">
        <v>185</v>
      </c>
      <c r="C100" s="22"/>
    </row>
    <row r="101" spans="1:3" ht="12" customHeight="1" x14ac:dyDescent="0.2">
      <c r="A101" s="57" t="s">
        <v>186</v>
      </c>
      <c r="B101" s="58" t="s">
        <v>187</v>
      </c>
      <c r="C101" s="22"/>
    </row>
    <row r="102" spans="1:3" ht="12" customHeight="1" x14ac:dyDescent="0.2">
      <c r="A102" s="17" t="s">
        <v>188</v>
      </c>
      <c r="B102" s="58" t="s">
        <v>189</v>
      </c>
      <c r="C102" s="22"/>
    </row>
    <row r="103" spans="1:3" ht="12" customHeight="1" x14ac:dyDescent="0.2">
      <c r="A103" s="20" t="s">
        <v>190</v>
      </c>
      <c r="B103" s="58" t="s">
        <v>191</v>
      </c>
      <c r="C103" s="22"/>
    </row>
    <row r="104" spans="1:3" ht="12" customHeight="1" x14ac:dyDescent="0.2">
      <c r="A104" s="17" t="s">
        <v>192</v>
      </c>
      <c r="B104" s="59" t="s">
        <v>193</v>
      </c>
      <c r="C104" s="60"/>
    </row>
    <row r="105" spans="1:3" ht="12" customHeight="1" x14ac:dyDescent="0.2">
      <c r="A105" s="17" t="s">
        <v>194</v>
      </c>
      <c r="B105" s="51" t="s">
        <v>195</v>
      </c>
      <c r="C105" s="60"/>
    </row>
    <row r="106" spans="1:3" ht="12" customHeight="1" thickBot="1" x14ac:dyDescent="0.25">
      <c r="A106" s="61" t="s">
        <v>196</v>
      </c>
      <c r="B106" s="62" t="s">
        <v>197</v>
      </c>
      <c r="C106" s="63"/>
    </row>
    <row r="107" spans="1:3" ht="12" customHeight="1" thickBot="1" x14ac:dyDescent="0.25">
      <c r="A107" s="11" t="s">
        <v>23</v>
      </c>
      <c r="B107" s="64" t="s">
        <v>198</v>
      </c>
      <c r="C107" s="13">
        <f>+C108+C110+C112</f>
        <v>24381439</v>
      </c>
    </row>
    <row r="108" spans="1:3" ht="12" customHeight="1" x14ac:dyDescent="0.2">
      <c r="A108" s="14" t="s">
        <v>25</v>
      </c>
      <c r="B108" s="51" t="s">
        <v>199</v>
      </c>
      <c r="C108" s="16">
        <v>24381439</v>
      </c>
    </row>
    <row r="109" spans="1:3" ht="12" customHeight="1" x14ac:dyDescent="0.2">
      <c r="A109" s="14" t="s">
        <v>27</v>
      </c>
      <c r="B109" s="65" t="s">
        <v>200</v>
      </c>
      <c r="C109" s="16"/>
    </row>
    <row r="110" spans="1:3" x14ac:dyDescent="0.2">
      <c r="A110" s="14" t="s">
        <v>29</v>
      </c>
      <c r="B110" s="65" t="s">
        <v>201</v>
      </c>
      <c r="C110" s="19"/>
    </row>
    <row r="111" spans="1:3" ht="12" customHeight="1" x14ac:dyDescent="0.2">
      <c r="A111" s="14" t="s">
        <v>31</v>
      </c>
      <c r="B111" s="65" t="s">
        <v>202</v>
      </c>
      <c r="C111" s="19"/>
    </row>
    <row r="112" spans="1:3" ht="12" customHeight="1" x14ac:dyDescent="0.2">
      <c r="A112" s="14" t="s">
        <v>33</v>
      </c>
      <c r="B112" s="26" t="s">
        <v>203</v>
      </c>
      <c r="C112" s="19"/>
    </row>
    <row r="113" spans="1:3" ht="21.75" customHeight="1" x14ac:dyDescent="0.2">
      <c r="A113" s="14" t="s">
        <v>204</v>
      </c>
      <c r="B113" s="66" t="s">
        <v>205</v>
      </c>
      <c r="C113" s="19"/>
    </row>
    <row r="114" spans="1:3" ht="24" customHeight="1" x14ac:dyDescent="0.2">
      <c r="A114" s="14" t="s">
        <v>206</v>
      </c>
      <c r="B114" s="67" t="s">
        <v>207</v>
      </c>
      <c r="C114" s="19"/>
    </row>
    <row r="115" spans="1:3" ht="12" customHeight="1" x14ac:dyDescent="0.2">
      <c r="A115" s="14" t="s">
        <v>208</v>
      </c>
      <c r="B115" s="56" t="s">
        <v>179</v>
      </c>
      <c r="C115" s="19"/>
    </row>
    <row r="116" spans="1:3" ht="12" customHeight="1" x14ac:dyDescent="0.2">
      <c r="A116" s="14" t="s">
        <v>209</v>
      </c>
      <c r="B116" s="56" t="s">
        <v>210</v>
      </c>
      <c r="C116" s="19"/>
    </row>
    <row r="117" spans="1:3" ht="12" customHeight="1" x14ac:dyDescent="0.2">
      <c r="A117" s="14" t="s">
        <v>211</v>
      </c>
      <c r="B117" s="56" t="s">
        <v>212</v>
      </c>
      <c r="C117" s="19"/>
    </row>
    <row r="118" spans="1:3" s="68" customFormat="1" ht="12" customHeight="1" x14ac:dyDescent="0.2">
      <c r="A118" s="14" t="s">
        <v>213</v>
      </c>
      <c r="B118" s="56" t="s">
        <v>185</v>
      </c>
      <c r="C118" s="19"/>
    </row>
    <row r="119" spans="1:3" ht="12" customHeight="1" x14ac:dyDescent="0.2">
      <c r="A119" s="14" t="s">
        <v>214</v>
      </c>
      <c r="B119" s="56" t="s">
        <v>215</v>
      </c>
      <c r="C119" s="19"/>
    </row>
    <row r="120" spans="1:3" ht="12" customHeight="1" thickBot="1" x14ac:dyDescent="0.25">
      <c r="A120" s="57" t="s">
        <v>216</v>
      </c>
      <c r="B120" s="56" t="s">
        <v>217</v>
      </c>
      <c r="C120" s="22"/>
    </row>
    <row r="121" spans="1:3" ht="12" customHeight="1" thickBot="1" x14ac:dyDescent="0.25">
      <c r="A121" s="11" t="s">
        <v>35</v>
      </c>
      <c r="B121" s="69" t="s">
        <v>218</v>
      </c>
      <c r="C121" s="32">
        <f>+C83+C107</f>
        <v>296120516</v>
      </c>
    </row>
    <row r="122" spans="1:3" ht="12" customHeight="1" thickBot="1" x14ac:dyDescent="0.25">
      <c r="A122" s="11" t="s">
        <v>61</v>
      </c>
      <c r="B122" s="69" t="s">
        <v>219</v>
      </c>
      <c r="C122" s="13">
        <f>+C123+C124+C125</f>
        <v>0</v>
      </c>
    </row>
    <row r="123" spans="1:3" ht="12" customHeight="1" x14ac:dyDescent="0.2">
      <c r="A123" s="14" t="s">
        <v>220</v>
      </c>
      <c r="B123" s="70" t="s">
        <v>221</v>
      </c>
      <c r="C123" s="19"/>
    </row>
    <row r="124" spans="1:3" ht="12" customHeight="1" x14ac:dyDescent="0.2">
      <c r="A124" s="14" t="s">
        <v>222</v>
      </c>
      <c r="B124" s="70" t="s">
        <v>223</v>
      </c>
      <c r="C124" s="19"/>
    </row>
    <row r="125" spans="1:3" ht="12" customHeight="1" thickBot="1" x14ac:dyDescent="0.25">
      <c r="A125" s="57" t="s">
        <v>224</v>
      </c>
      <c r="B125" s="62" t="s">
        <v>225</v>
      </c>
      <c r="C125" s="19"/>
    </row>
    <row r="126" spans="1:3" ht="12" customHeight="1" thickBot="1" x14ac:dyDescent="0.25">
      <c r="A126" s="11" t="s">
        <v>61</v>
      </c>
      <c r="B126" s="69" t="s">
        <v>226</v>
      </c>
      <c r="C126" s="13">
        <f>+C127+C128+C130+C129</f>
        <v>0</v>
      </c>
    </row>
    <row r="127" spans="1:3" ht="12" customHeight="1" x14ac:dyDescent="0.2">
      <c r="A127" s="14" t="s">
        <v>227</v>
      </c>
      <c r="B127" s="70" t="s">
        <v>228</v>
      </c>
      <c r="C127" s="19"/>
    </row>
    <row r="128" spans="1:3" ht="12" customHeight="1" x14ac:dyDescent="0.2">
      <c r="A128" s="14" t="s">
        <v>229</v>
      </c>
      <c r="B128" s="70" t="s">
        <v>230</v>
      </c>
      <c r="C128" s="19"/>
    </row>
    <row r="129" spans="1:7" ht="12" customHeight="1" x14ac:dyDescent="0.2">
      <c r="A129" s="14" t="s">
        <v>231</v>
      </c>
      <c r="B129" s="70" t="s">
        <v>232</v>
      </c>
      <c r="C129" s="19"/>
    </row>
    <row r="130" spans="1:7" ht="12" customHeight="1" thickBot="1" x14ac:dyDescent="0.25">
      <c r="A130" s="14" t="s">
        <v>233</v>
      </c>
      <c r="B130" s="62" t="s">
        <v>234</v>
      </c>
      <c r="C130" s="19"/>
    </row>
    <row r="131" spans="1:7" ht="12" customHeight="1" thickBot="1" x14ac:dyDescent="0.25">
      <c r="A131" s="11">
        <v>6</v>
      </c>
      <c r="B131" s="69" t="s">
        <v>235</v>
      </c>
      <c r="C131" s="71">
        <f>+C132+C133+C134+C135+C136</f>
        <v>128600101</v>
      </c>
    </row>
    <row r="132" spans="1:7" ht="12" customHeight="1" x14ac:dyDescent="0.2">
      <c r="A132" s="14" t="s">
        <v>236</v>
      </c>
      <c r="B132" s="70" t="s">
        <v>237</v>
      </c>
      <c r="C132" s="19"/>
    </row>
    <row r="133" spans="1:7" ht="12" customHeight="1" x14ac:dyDescent="0.2">
      <c r="A133" s="14" t="s">
        <v>238</v>
      </c>
      <c r="B133" s="70" t="s">
        <v>239</v>
      </c>
      <c r="C133" s="19"/>
    </row>
    <row r="134" spans="1:7" ht="12" customHeight="1" x14ac:dyDescent="0.2">
      <c r="A134" s="14" t="s">
        <v>240</v>
      </c>
      <c r="B134" s="70" t="s">
        <v>241</v>
      </c>
      <c r="C134" s="19">
        <v>128600101</v>
      </c>
    </row>
    <row r="135" spans="1:7" ht="12" customHeight="1" x14ac:dyDescent="0.2">
      <c r="A135" s="14" t="s">
        <v>242</v>
      </c>
      <c r="B135" s="70" t="s">
        <v>243</v>
      </c>
      <c r="C135" s="19"/>
    </row>
    <row r="136" spans="1:7" ht="12" customHeight="1" thickBot="1" x14ac:dyDescent="0.25">
      <c r="A136" s="14" t="s">
        <v>244</v>
      </c>
      <c r="B136" s="62" t="s">
        <v>245</v>
      </c>
      <c r="C136" s="19"/>
    </row>
    <row r="137" spans="1:7" ht="15" customHeight="1" thickBot="1" x14ac:dyDescent="0.25">
      <c r="A137" s="11" t="s">
        <v>246</v>
      </c>
      <c r="B137" s="69" t="s">
        <v>247</v>
      </c>
      <c r="C137" s="72">
        <f>+C138+C139+C140+C141</f>
        <v>0</v>
      </c>
      <c r="D137" s="73"/>
      <c r="E137" s="74"/>
      <c r="F137" s="74"/>
      <c r="G137" s="74"/>
    </row>
    <row r="138" spans="1:7" s="10" customFormat="1" ht="12.95" customHeight="1" x14ac:dyDescent="0.2">
      <c r="A138" s="14" t="s">
        <v>248</v>
      </c>
      <c r="B138" s="70" t="s">
        <v>249</v>
      </c>
      <c r="C138" s="19"/>
    </row>
    <row r="139" spans="1:7" ht="12.75" customHeight="1" x14ac:dyDescent="0.2">
      <c r="A139" s="14" t="s">
        <v>250</v>
      </c>
      <c r="B139" s="70" t="s">
        <v>251</v>
      </c>
      <c r="C139" s="19"/>
    </row>
    <row r="140" spans="1:7" ht="12.75" customHeight="1" x14ac:dyDescent="0.2">
      <c r="A140" s="14" t="s">
        <v>252</v>
      </c>
      <c r="B140" s="70" t="s">
        <v>253</v>
      </c>
      <c r="C140" s="19"/>
    </row>
    <row r="141" spans="1:7" ht="12.75" customHeight="1" thickBot="1" x14ac:dyDescent="0.25">
      <c r="A141" s="14" t="s">
        <v>254</v>
      </c>
      <c r="B141" s="70" t="s">
        <v>255</v>
      </c>
      <c r="C141" s="19"/>
    </row>
    <row r="142" spans="1:7" ht="13.5" thickBot="1" x14ac:dyDescent="0.25">
      <c r="A142" s="11" t="s">
        <v>103</v>
      </c>
      <c r="B142" s="69" t="s">
        <v>256</v>
      </c>
      <c r="C142" s="75">
        <v>4452598</v>
      </c>
    </row>
    <row r="143" spans="1:7" ht="13.5" thickBot="1" x14ac:dyDescent="0.25">
      <c r="A143" s="76" t="s">
        <v>111</v>
      </c>
      <c r="B143" s="77" t="s">
        <v>257</v>
      </c>
      <c r="C143" s="75">
        <f>+C121+C142</f>
        <v>300573114</v>
      </c>
    </row>
    <row r="145" spans="1:3" ht="18.75" customHeight="1" x14ac:dyDescent="0.2">
      <c r="A145" s="328" t="s">
        <v>258</v>
      </c>
      <c r="B145" s="328"/>
      <c r="C145" s="328"/>
    </row>
    <row r="146" spans="1:3" ht="13.5" customHeight="1" thickBot="1" x14ac:dyDescent="0.25">
      <c r="A146" s="79" t="s">
        <v>259</v>
      </c>
      <c r="B146" s="79"/>
      <c r="C146" s="3" t="s">
        <v>2</v>
      </c>
    </row>
    <row r="147" spans="1:3" ht="26.25" thickBot="1" x14ac:dyDescent="0.25">
      <c r="A147" s="11">
        <v>1</v>
      </c>
      <c r="B147" s="64" t="s">
        <v>260</v>
      </c>
      <c r="C147" s="80">
        <f>+C57-C121</f>
        <v>-7041582</v>
      </c>
    </row>
    <row r="148" spans="1:3" ht="26.25" thickBot="1" x14ac:dyDescent="0.25">
      <c r="A148" s="11" t="s">
        <v>23</v>
      </c>
      <c r="B148" s="64" t="s">
        <v>261</v>
      </c>
      <c r="C148" s="80">
        <f>+C75-C142</f>
        <v>110248595</v>
      </c>
    </row>
    <row r="149" spans="1:3" ht="7.5" customHeight="1" x14ac:dyDescent="0.2"/>
    <row r="151" spans="1:3" ht="12.75" customHeight="1" x14ac:dyDescent="0.2"/>
    <row r="152" spans="1:3" ht="12.75" customHeight="1" x14ac:dyDescent="0.2"/>
    <row r="153" spans="1:3" ht="12.75" customHeight="1" x14ac:dyDescent="0.2"/>
    <row r="154" spans="1:3" ht="12.75" customHeight="1" x14ac:dyDescent="0.2"/>
    <row r="155" spans="1:3" ht="12.75" customHeight="1" x14ac:dyDescent="0.2"/>
    <row r="156" spans="1:3" ht="12.75" customHeight="1" x14ac:dyDescent="0.2"/>
    <row r="157" spans="1:3" ht="12.75" customHeight="1" x14ac:dyDescent="0.2"/>
    <row r="158" spans="1:3" ht="12.75" customHeight="1" x14ac:dyDescent="0.2"/>
  </sheetData>
  <mergeCells count="7">
    <mergeCell ref="A145:C145"/>
    <mergeCell ref="A1:C1"/>
    <mergeCell ref="A3:A4"/>
    <mergeCell ref="B3:B4"/>
    <mergeCell ref="A78:C78"/>
    <mergeCell ref="A80:A81"/>
    <mergeCell ref="B80:B8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CE,Félkövér"&amp;12Bársonyos Községi Önkormányzat 2018. ÉVI ZÁRSZÁMADÁSÁNAK PÉNZÜGYI MÉRLEGE Önkormányzati szinten&amp;R&amp;"Times New Roman CE,Félkövér dőlt"&amp;11
 1.1. melléklet az 4./2019. (V.30.) önkormányzati rendelethez</oddHeader>
  </headerFooter>
  <rowBreaks count="1" manualBreakCount="1">
    <brk id="7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view="pageLayout" topLeftCell="B1" zoomScaleNormal="100" zoomScaleSheetLayoutView="100" workbookViewId="0">
      <selection activeCell="E20" sqref="E20"/>
    </sheetView>
  </sheetViews>
  <sheetFormatPr defaultRowHeight="12.75" x14ac:dyDescent="0.2"/>
  <cols>
    <col min="1" max="1" width="6.83203125" style="81" customWidth="1"/>
    <col min="2" max="2" width="55.1640625" style="82" customWidth="1"/>
    <col min="3" max="5" width="16.33203125" style="81" customWidth="1"/>
    <col min="6" max="6" width="55.1640625" style="81" customWidth="1"/>
    <col min="7" max="9" width="16.33203125" style="81" customWidth="1"/>
    <col min="10" max="10" width="4.83203125" style="81" customWidth="1"/>
    <col min="11" max="256" width="9.33203125" style="81"/>
    <col min="257" max="257" width="6.83203125" style="81" customWidth="1"/>
    <col min="258" max="258" width="55.1640625" style="81" customWidth="1"/>
    <col min="259" max="261" width="16.33203125" style="81" customWidth="1"/>
    <col min="262" max="262" width="55.1640625" style="81" customWidth="1"/>
    <col min="263" max="265" width="16.33203125" style="81" customWidth="1"/>
    <col min="266" max="266" width="4.83203125" style="81" customWidth="1"/>
    <col min="267" max="512" width="9.33203125" style="81"/>
    <col min="513" max="513" width="6.83203125" style="81" customWidth="1"/>
    <col min="514" max="514" width="55.1640625" style="81" customWidth="1"/>
    <col min="515" max="517" width="16.33203125" style="81" customWidth="1"/>
    <col min="518" max="518" width="55.1640625" style="81" customWidth="1"/>
    <col min="519" max="521" width="16.33203125" style="81" customWidth="1"/>
    <col min="522" max="522" width="4.83203125" style="81" customWidth="1"/>
    <col min="523" max="768" width="9.33203125" style="81"/>
    <col min="769" max="769" width="6.83203125" style="81" customWidth="1"/>
    <col min="770" max="770" width="55.1640625" style="81" customWidth="1"/>
    <col min="771" max="773" width="16.33203125" style="81" customWidth="1"/>
    <col min="774" max="774" width="55.1640625" style="81" customWidth="1"/>
    <col min="775" max="777" width="16.33203125" style="81" customWidth="1"/>
    <col min="778" max="778" width="4.83203125" style="81" customWidth="1"/>
    <col min="779" max="1024" width="9.33203125" style="81"/>
    <col min="1025" max="1025" width="6.83203125" style="81" customWidth="1"/>
    <col min="1026" max="1026" width="55.1640625" style="81" customWidth="1"/>
    <col min="1027" max="1029" width="16.33203125" style="81" customWidth="1"/>
    <col min="1030" max="1030" width="55.1640625" style="81" customWidth="1"/>
    <col min="1031" max="1033" width="16.33203125" style="81" customWidth="1"/>
    <col min="1034" max="1034" width="4.83203125" style="81" customWidth="1"/>
    <col min="1035" max="1280" width="9.33203125" style="81"/>
    <col min="1281" max="1281" width="6.83203125" style="81" customWidth="1"/>
    <col min="1282" max="1282" width="55.1640625" style="81" customWidth="1"/>
    <col min="1283" max="1285" width="16.33203125" style="81" customWidth="1"/>
    <col min="1286" max="1286" width="55.1640625" style="81" customWidth="1"/>
    <col min="1287" max="1289" width="16.33203125" style="81" customWidth="1"/>
    <col min="1290" max="1290" width="4.83203125" style="81" customWidth="1"/>
    <col min="1291" max="1536" width="9.33203125" style="81"/>
    <col min="1537" max="1537" width="6.83203125" style="81" customWidth="1"/>
    <col min="1538" max="1538" width="55.1640625" style="81" customWidth="1"/>
    <col min="1539" max="1541" width="16.33203125" style="81" customWidth="1"/>
    <col min="1542" max="1542" width="55.1640625" style="81" customWidth="1"/>
    <col min="1543" max="1545" width="16.33203125" style="81" customWidth="1"/>
    <col min="1546" max="1546" width="4.83203125" style="81" customWidth="1"/>
    <col min="1547" max="1792" width="9.33203125" style="81"/>
    <col min="1793" max="1793" width="6.83203125" style="81" customWidth="1"/>
    <col min="1794" max="1794" width="55.1640625" style="81" customWidth="1"/>
    <col min="1795" max="1797" width="16.33203125" style="81" customWidth="1"/>
    <col min="1798" max="1798" width="55.1640625" style="81" customWidth="1"/>
    <col min="1799" max="1801" width="16.33203125" style="81" customWidth="1"/>
    <col min="1802" max="1802" width="4.83203125" style="81" customWidth="1"/>
    <col min="1803" max="2048" width="9.33203125" style="81"/>
    <col min="2049" max="2049" width="6.83203125" style="81" customWidth="1"/>
    <col min="2050" max="2050" width="55.1640625" style="81" customWidth="1"/>
    <col min="2051" max="2053" width="16.33203125" style="81" customWidth="1"/>
    <col min="2054" max="2054" width="55.1640625" style="81" customWidth="1"/>
    <col min="2055" max="2057" width="16.33203125" style="81" customWidth="1"/>
    <col min="2058" max="2058" width="4.83203125" style="81" customWidth="1"/>
    <col min="2059" max="2304" width="9.33203125" style="81"/>
    <col min="2305" max="2305" width="6.83203125" style="81" customWidth="1"/>
    <col min="2306" max="2306" width="55.1640625" style="81" customWidth="1"/>
    <col min="2307" max="2309" width="16.33203125" style="81" customWidth="1"/>
    <col min="2310" max="2310" width="55.1640625" style="81" customWidth="1"/>
    <col min="2311" max="2313" width="16.33203125" style="81" customWidth="1"/>
    <col min="2314" max="2314" width="4.83203125" style="81" customWidth="1"/>
    <col min="2315" max="2560" width="9.33203125" style="81"/>
    <col min="2561" max="2561" width="6.83203125" style="81" customWidth="1"/>
    <col min="2562" max="2562" width="55.1640625" style="81" customWidth="1"/>
    <col min="2563" max="2565" width="16.33203125" style="81" customWidth="1"/>
    <col min="2566" max="2566" width="55.1640625" style="81" customWidth="1"/>
    <col min="2567" max="2569" width="16.33203125" style="81" customWidth="1"/>
    <col min="2570" max="2570" width="4.83203125" style="81" customWidth="1"/>
    <col min="2571" max="2816" width="9.33203125" style="81"/>
    <col min="2817" max="2817" width="6.83203125" style="81" customWidth="1"/>
    <col min="2818" max="2818" width="55.1640625" style="81" customWidth="1"/>
    <col min="2819" max="2821" width="16.33203125" style="81" customWidth="1"/>
    <col min="2822" max="2822" width="55.1640625" style="81" customWidth="1"/>
    <col min="2823" max="2825" width="16.33203125" style="81" customWidth="1"/>
    <col min="2826" max="2826" width="4.83203125" style="81" customWidth="1"/>
    <col min="2827" max="3072" width="9.33203125" style="81"/>
    <col min="3073" max="3073" width="6.83203125" style="81" customWidth="1"/>
    <col min="3074" max="3074" width="55.1640625" style="81" customWidth="1"/>
    <col min="3075" max="3077" width="16.33203125" style="81" customWidth="1"/>
    <col min="3078" max="3078" width="55.1640625" style="81" customWidth="1"/>
    <col min="3079" max="3081" width="16.33203125" style="81" customWidth="1"/>
    <col min="3082" max="3082" width="4.83203125" style="81" customWidth="1"/>
    <col min="3083" max="3328" width="9.33203125" style="81"/>
    <col min="3329" max="3329" width="6.83203125" style="81" customWidth="1"/>
    <col min="3330" max="3330" width="55.1640625" style="81" customWidth="1"/>
    <col min="3331" max="3333" width="16.33203125" style="81" customWidth="1"/>
    <col min="3334" max="3334" width="55.1640625" style="81" customWidth="1"/>
    <col min="3335" max="3337" width="16.33203125" style="81" customWidth="1"/>
    <col min="3338" max="3338" width="4.83203125" style="81" customWidth="1"/>
    <col min="3339" max="3584" width="9.33203125" style="81"/>
    <col min="3585" max="3585" width="6.83203125" style="81" customWidth="1"/>
    <col min="3586" max="3586" width="55.1640625" style="81" customWidth="1"/>
    <col min="3587" max="3589" width="16.33203125" style="81" customWidth="1"/>
    <col min="3590" max="3590" width="55.1640625" style="81" customWidth="1"/>
    <col min="3591" max="3593" width="16.33203125" style="81" customWidth="1"/>
    <col min="3594" max="3594" width="4.83203125" style="81" customWidth="1"/>
    <col min="3595" max="3840" width="9.33203125" style="81"/>
    <col min="3841" max="3841" width="6.83203125" style="81" customWidth="1"/>
    <col min="3842" max="3842" width="55.1640625" style="81" customWidth="1"/>
    <col min="3843" max="3845" width="16.33203125" style="81" customWidth="1"/>
    <col min="3846" max="3846" width="55.1640625" style="81" customWidth="1"/>
    <col min="3847" max="3849" width="16.33203125" style="81" customWidth="1"/>
    <col min="3850" max="3850" width="4.83203125" style="81" customWidth="1"/>
    <col min="3851" max="4096" width="9.33203125" style="81"/>
    <col min="4097" max="4097" width="6.83203125" style="81" customWidth="1"/>
    <col min="4098" max="4098" width="55.1640625" style="81" customWidth="1"/>
    <col min="4099" max="4101" width="16.33203125" style="81" customWidth="1"/>
    <col min="4102" max="4102" width="55.1640625" style="81" customWidth="1"/>
    <col min="4103" max="4105" width="16.33203125" style="81" customWidth="1"/>
    <col min="4106" max="4106" width="4.83203125" style="81" customWidth="1"/>
    <col min="4107" max="4352" width="9.33203125" style="81"/>
    <col min="4353" max="4353" width="6.83203125" style="81" customWidth="1"/>
    <col min="4354" max="4354" width="55.1640625" style="81" customWidth="1"/>
    <col min="4355" max="4357" width="16.33203125" style="81" customWidth="1"/>
    <col min="4358" max="4358" width="55.1640625" style="81" customWidth="1"/>
    <col min="4359" max="4361" width="16.33203125" style="81" customWidth="1"/>
    <col min="4362" max="4362" width="4.83203125" style="81" customWidth="1"/>
    <col min="4363" max="4608" width="9.33203125" style="81"/>
    <col min="4609" max="4609" width="6.83203125" style="81" customWidth="1"/>
    <col min="4610" max="4610" width="55.1640625" style="81" customWidth="1"/>
    <col min="4611" max="4613" width="16.33203125" style="81" customWidth="1"/>
    <col min="4614" max="4614" width="55.1640625" style="81" customWidth="1"/>
    <col min="4615" max="4617" width="16.33203125" style="81" customWidth="1"/>
    <col min="4618" max="4618" width="4.83203125" style="81" customWidth="1"/>
    <col min="4619" max="4864" width="9.33203125" style="81"/>
    <col min="4865" max="4865" width="6.83203125" style="81" customWidth="1"/>
    <col min="4866" max="4866" width="55.1640625" style="81" customWidth="1"/>
    <col min="4867" max="4869" width="16.33203125" style="81" customWidth="1"/>
    <col min="4870" max="4870" width="55.1640625" style="81" customWidth="1"/>
    <col min="4871" max="4873" width="16.33203125" style="81" customWidth="1"/>
    <col min="4874" max="4874" width="4.83203125" style="81" customWidth="1"/>
    <col min="4875" max="5120" width="9.33203125" style="81"/>
    <col min="5121" max="5121" width="6.83203125" style="81" customWidth="1"/>
    <col min="5122" max="5122" width="55.1640625" style="81" customWidth="1"/>
    <col min="5123" max="5125" width="16.33203125" style="81" customWidth="1"/>
    <col min="5126" max="5126" width="55.1640625" style="81" customWidth="1"/>
    <col min="5127" max="5129" width="16.33203125" style="81" customWidth="1"/>
    <col min="5130" max="5130" width="4.83203125" style="81" customWidth="1"/>
    <col min="5131" max="5376" width="9.33203125" style="81"/>
    <col min="5377" max="5377" width="6.83203125" style="81" customWidth="1"/>
    <col min="5378" max="5378" width="55.1640625" style="81" customWidth="1"/>
    <col min="5379" max="5381" width="16.33203125" style="81" customWidth="1"/>
    <col min="5382" max="5382" width="55.1640625" style="81" customWidth="1"/>
    <col min="5383" max="5385" width="16.33203125" style="81" customWidth="1"/>
    <col min="5386" max="5386" width="4.83203125" style="81" customWidth="1"/>
    <col min="5387" max="5632" width="9.33203125" style="81"/>
    <col min="5633" max="5633" width="6.83203125" style="81" customWidth="1"/>
    <col min="5634" max="5634" width="55.1640625" style="81" customWidth="1"/>
    <col min="5635" max="5637" width="16.33203125" style="81" customWidth="1"/>
    <col min="5638" max="5638" width="55.1640625" style="81" customWidth="1"/>
    <col min="5639" max="5641" width="16.33203125" style="81" customWidth="1"/>
    <col min="5642" max="5642" width="4.83203125" style="81" customWidth="1"/>
    <col min="5643" max="5888" width="9.33203125" style="81"/>
    <col min="5889" max="5889" width="6.83203125" style="81" customWidth="1"/>
    <col min="5890" max="5890" width="55.1640625" style="81" customWidth="1"/>
    <col min="5891" max="5893" width="16.33203125" style="81" customWidth="1"/>
    <col min="5894" max="5894" width="55.1640625" style="81" customWidth="1"/>
    <col min="5895" max="5897" width="16.33203125" style="81" customWidth="1"/>
    <col min="5898" max="5898" width="4.83203125" style="81" customWidth="1"/>
    <col min="5899" max="6144" width="9.33203125" style="81"/>
    <col min="6145" max="6145" width="6.83203125" style="81" customWidth="1"/>
    <col min="6146" max="6146" width="55.1640625" style="81" customWidth="1"/>
    <col min="6147" max="6149" width="16.33203125" style="81" customWidth="1"/>
    <col min="6150" max="6150" width="55.1640625" style="81" customWidth="1"/>
    <col min="6151" max="6153" width="16.33203125" style="81" customWidth="1"/>
    <col min="6154" max="6154" width="4.83203125" style="81" customWidth="1"/>
    <col min="6155" max="6400" width="9.33203125" style="81"/>
    <col min="6401" max="6401" width="6.83203125" style="81" customWidth="1"/>
    <col min="6402" max="6402" width="55.1640625" style="81" customWidth="1"/>
    <col min="6403" max="6405" width="16.33203125" style="81" customWidth="1"/>
    <col min="6406" max="6406" width="55.1640625" style="81" customWidth="1"/>
    <col min="6407" max="6409" width="16.33203125" style="81" customWidth="1"/>
    <col min="6410" max="6410" width="4.83203125" style="81" customWidth="1"/>
    <col min="6411" max="6656" width="9.33203125" style="81"/>
    <col min="6657" max="6657" width="6.83203125" style="81" customWidth="1"/>
    <col min="6658" max="6658" width="55.1640625" style="81" customWidth="1"/>
    <col min="6659" max="6661" width="16.33203125" style="81" customWidth="1"/>
    <col min="6662" max="6662" width="55.1640625" style="81" customWidth="1"/>
    <col min="6663" max="6665" width="16.33203125" style="81" customWidth="1"/>
    <col min="6666" max="6666" width="4.83203125" style="81" customWidth="1"/>
    <col min="6667" max="6912" width="9.33203125" style="81"/>
    <col min="6913" max="6913" width="6.83203125" style="81" customWidth="1"/>
    <col min="6914" max="6914" width="55.1640625" style="81" customWidth="1"/>
    <col min="6915" max="6917" width="16.33203125" style="81" customWidth="1"/>
    <col min="6918" max="6918" width="55.1640625" style="81" customWidth="1"/>
    <col min="6919" max="6921" width="16.33203125" style="81" customWidth="1"/>
    <col min="6922" max="6922" width="4.83203125" style="81" customWidth="1"/>
    <col min="6923" max="7168" width="9.33203125" style="81"/>
    <col min="7169" max="7169" width="6.83203125" style="81" customWidth="1"/>
    <col min="7170" max="7170" width="55.1640625" style="81" customWidth="1"/>
    <col min="7171" max="7173" width="16.33203125" style="81" customWidth="1"/>
    <col min="7174" max="7174" width="55.1640625" style="81" customWidth="1"/>
    <col min="7175" max="7177" width="16.33203125" style="81" customWidth="1"/>
    <col min="7178" max="7178" width="4.83203125" style="81" customWidth="1"/>
    <col min="7179" max="7424" width="9.33203125" style="81"/>
    <col min="7425" max="7425" width="6.83203125" style="81" customWidth="1"/>
    <col min="7426" max="7426" width="55.1640625" style="81" customWidth="1"/>
    <col min="7427" max="7429" width="16.33203125" style="81" customWidth="1"/>
    <col min="7430" max="7430" width="55.1640625" style="81" customWidth="1"/>
    <col min="7431" max="7433" width="16.33203125" style="81" customWidth="1"/>
    <col min="7434" max="7434" width="4.83203125" style="81" customWidth="1"/>
    <col min="7435" max="7680" width="9.33203125" style="81"/>
    <col min="7681" max="7681" width="6.83203125" style="81" customWidth="1"/>
    <col min="7682" max="7682" width="55.1640625" style="81" customWidth="1"/>
    <col min="7683" max="7685" width="16.33203125" style="81" customWidth="1"/>
    <col min="7686" max="7686" width="55.1640625" style="81" customWidth="1"/>
    <col min="7687" max="7689" width="16.33203125" style="81" customWidth="1"/>
    <col min="7690" max="7690" width="4.83203125" style="81" customWidth="1"/>
    <col min="7691" max="7936" width="9.33203125" style="81"/>
    <col min="7937" max="7937" width="6.83203125" style="81" customWidth="1"/>
    <col min="7938" max="7938" width="55.1640625" style="81" customWidth="1"/>
    <col min="7939" max="7941" width="16.33203125" style="81" customWidth="1"/>
    <col min="7942" max="7942" width="55.1640625" style="81" customWidth="1"/>
    <col min="7943" max="7945" width="16.33203125" style="81" customWidth="1"/>
    <col min="7946" max="7946" width="4.83203125" style="81" customWidth="1"/>
    <col min="7947" max="8192" width="9.33203125" style="81"/>
    <col min="8193" max="8193" width="6.83203125" style="81" customWidth="1"/>
    <col min="8194" max="8194" width="55.1640625" style="81" customWidth="1"/>
    <col min="8195" max="8197" width="16.33203125" style="81" customWidth="1"/>
    <col min="8198" max="8198" width="55.1640625" style="81" customWidth="1"/>
    <col min="8199" max="8201" width="16.33203125" style="81" customWidth="1"/>
    <col min="8202" max="8202" width="4.83203125" style="81" customWidth="1"/>
    <col min="8203" max="8448" width="9.33203125" style="81"/>
    <col min="8449" max="8449" width="6.83203125" style="81" customWidth="1"/>
    <col min="8450" max="8450" width="55.1640625" style="81" customWidth="1"/>
    <col min="8451" max="8453" width="16.33203125" style="81" customWidth="1"/>
    <col min="8454" max="8454" width="55.1640625" style="81" customWidth="1"/>
    <col min="8455" max="8457" width="16.33203125" style="81" customWidth="1"/>
    <col min="8458" max="8458" width="4.83203125" style="81" customWidth="1"/>
    <col min="8459" max="8704" width="9.33203125" style="81"/>
    <col min="8705" max="8705" width="6.83203125" style="81" customWidth="1"/>
    <col min="8706" max="8706" width="55.1640625" style="81" customWidth="1"/>
    <col min="8707" max="8709" width="16.33203125" style="81" customWidth="1"/>
    <col min="8710" max="8710" width="55.1640625" style="81" customWidth="1"/>
    <col min="8711" max="8713" width="16.33203125" style="81" customWidth="1"/>
    <col min="8714" max="8714" width="4.83203125" style="81" customWidth="1"/>
    <col min="8715" max="8960" width="9.33203125" style="81"/>
    <col min="8961" max="8961" width="6.83203125" style="81" customWidth="1"/>
    <col min="8962" max="8962" width="55.1640625" style="81" customWidth="1"/>
    <col min="8963" max="8965" width="16.33203125" style="81" customWidth="1"/>
    <col min="8966" max="8966" width="55.1640625" style="81" customWidth="1"/>
    <col min="8967" max="8969" width="16.33203125" style="81" customWidth="1"/>
    <col min="8970" max="8970" width="4.83203125" style="81" customWidth="1"/>
    <col min="8971" max="9216" width="9.33203125" style="81"/>
    <col min="9217" max="9217" width="6.83203125" style="81" customWidth="1"/>
    <col min="9218" max="9218" width="55.1640625" style="81" customWidth="1"/>
    <col min="9219" max="9221" width="16.33203125" style="81" customWidth="1"/>
    <col min="9222" max="9222" width="55.1640625" style="81" customWidth="1"/>
    <col min="9223" max="9225" width="16.33203125" style="81" customWidth="1"/>
    <col min="9226" max="9226" width="4.83203125" style="81" customWidth="1"/>
    <col min="9227" max="9472" width="9.33203125" style="81"/>
    <col min="9473" max="9473" width="6.83203125" style="81" customWidth="1"/>
    <col min="9474" max="9474" width="55.1640625" style="81" customWidth="1"/>
    <col min="9475" max="9477" width="16.33203125" style="81" customWidth="1"/>
    <col min="9478" max="9478" width="55.1640625" style="81" customWidth="1"/>
    <col min="9479" max="9481" width="16.33203125" style="81" customWidth="1"/>
    <col min="9482" max="9482" width="4.83203125" style="81" customWidth="1"/>
    <col min="9483" max="9728" width="9.33203125" style="81"/>
    <col min="9729" max="9729" width="6.83203125" style="81" customWidth="1"/>
    <col min="9730" max="9730" width="55.1640625" style="81" customWidth="1"/>
    <col min="9731" max="9733" width="16.33203125" style="81" customWidth="1"/>
    <col min="9734" max="9734" width="55.1640625" style="81" customWidth="1"/>
    <col min="9735" max="9737" width="16.33203125" style="81" customWidth="1"/>
    <col min="9738" max="9738" width="4.83203125" style="81" customWidth="1"/>
    <col min="9739" max="9984" width="9.33203125" style="81"/>
    <col min="9985" max="9985" width="6.83203125" style="81" customWidth="1"/>
    <col min="9986" max="9986" width="55.1640625" style="81" customWidth="1"/>
    <col min="9987" max="9989" width="16.33203125" style="81" customWidth="1"/>
    <col min="9990" max="9990" width="55.1640625" style="81" customWidth="1"/>
    <col min="9991" max="9993" width="16.33203125" style="81" customWidth="1"/>
    <col min="9994" max="9994" width="4.83203125" style="81" customWidth="1"/>
    <col min="9995" max="10240" width="9.33203125" style="81"/>
    <col min="10241" max="10241" width="6.83203125" style="81" customWidth="1"/>
    <col min="10242" max="10242" width="55.1640625" style="81" customWidth="1"/>
    <col min="10243" max="10245" width="16.33203125" style="81" customWidth="1"/>
    <col min="10246" max="10246" width="55.1640625" style="81" customWidth="1"/>
    <col min="10247" max="10249" width="16.33203125" style="81" customWidth="1"/>
    <col min="10250" max="10250" width="4.83203125" style="81" customWidth="1"/>
    <col min="10251" max="10496" width="9.33203125" style="81"/>
    <col min="10497" max="10497" width="6.83203125" style="81" customWidth="1"/>
    <col min="10498" max="10498" width="55.1640625" style="81" customWidth="1"/>
    <col min="10499" max="10501" width="16.33203125" style="81" customWidth="1"/>
    <col min="10502" max="10502" width="55.1640625" style="81" customWidth="1"/>
    <col min="10503" max="10505" width="16.33203125" style="81" customWidth="1"/>
    <col min="10506" max="10506" width="4.83203125" style="81" customWidth="1"/>
    <col min="10507" max="10752" width="9.33203125" style="81"/>
    <col min="10753" max="10753" width="6.83203125" style="81" customWidth="1"/>
    <col min="10754" max="10754" width="55.1640625" style="81" customWidth="1"/>
    <col min="10755" max="10757" width="16.33203125" style="81" customWidth="1"/>
    <col min="10758" max="10758" width="55.1640625" style="81" customWidth="1"/>
    <col min="10759" max="10761" width="16.33203125" style="81" customWidth="1"/>
    <col min="10762" max="10762" width="4.83203125" style="81" customWidth="1"/>
    <col min="10763" max="11008" width="9.33203125" style="81"/>
    <col min="11009" max="11009" width="6.83203125" style="81" customWidth="1"/>
    <col min="11010" max="11010" width="55.1640625" style="81" customWidth="1"/>
    <col min="11011" max="11013" width="16.33203125" style="81" customWidth="1"/>
    <col min="11014" max="11014" width="55.1640625" style="81" customWidth="1"/>
    <col min="11015" max="11017" width="16.33203125" style="81" customWidth="1"/>
    <col min="11018" max="11018" width="4.83203125" style="81" customWidth="1"/>
    <col min="11019" max="11264" width="9.33203125" style="81"/>
    <col min="11265" max="11265" width="6.83203125" style="81" customWidth="1"/>
    <col min="11266" max="11266" width="55.1640625" style="81" customWidth="1"/>
    <col min="11267" max="11269" width="16.33203125" style="81" customWidth="1"/>
    <col min="11270" max="11270" width="55.1640625" style="81" customWidth="1"/>
    <col min="11271" max="11273" width="16.33203125" style="81" customWidth="1"/>
    <col min="11274" max="11274" width="4.83203125" style="81" customWidth="1"/>
    <col min="11275" max="11520" width="9.33203125" style="81"/>
    <col min="11521" max="11521" width="6.83203125" style="81" customWidth="1"/>
    <col min="11522" max="11522" width="55.1640625" style="81" customWidth="1"/>
    <col min="11523" max="11525" width="16.33203125" style="81" customWidth="1"/>
    <col min="11526" max="11526" width="55.1640625" style="81" customWidth="1"/>
    <col min="11527" max="11529" width="16.33203125" style="81" customWidth="1"/>
    <col min="11530" max="11530" width="4.83203125" style="81" customWidth="1"/>
    <col min="11531" max="11776" width="9.33203125" style="81"/>
    <col min="11777" max="11777" width="6.83203125" style="81" customWidth="1"/>
    <col min="11778" max="11778" width="55.1640625" style="81" customWidth="1"/>
    <col min="11779" max="11781" width="16.33203125" style="81" customWidth="1"/>
    <col min="11782" max="11782" width="55.1640625" style="81" customWidth="1"/>
    <col min="11783" max="11785" width="16.33203125" style="81" customWidth="1"/>
    <col min="11786" max="11786" width="4.83203125" style="81" customWidth="1"/>
    <col min="11787" max="12032" width="9.33203125" style="81"/>
    <col min="12033" max="12033" width="6.83203125" style="81" customWidth="1"/>
    <col min="12034" max="12034" width="55.1640625" style="81" customWidth="1"/>
    <col min="12035" max="12037" width="16.33203125" style="81" customWidth="1"/>
    <col min="12038" max="12038" width="55.1640625" style="81" customWidth="1"/>
    <col min="12039" max="12041" width="16.33203125" style="81" customWidth="1"/>
    <col min="12042" max="12042" width="4.83203125" style="81" customWidth="1"/>
    <col min="12043" max="12288" width="9.33203125" style="81"/>
    <col min="12289" max="12289" width="6.83203125" style="81" customWidth="1"/>
    <col min="12290" max="12290" width="55.1640625" style="81" customWidth="1"/>
    <col min="12291" max="12293" width="16.33203125" style="81" customWidth="1"/>
    <col min="12294" max="12294" width="55.1640625" style="81" customWidth="1"/>
    <col min="12295" max="12297" width="16.33203125" style="81" customWidth="1"/>
    <col min="12298" max="12298" width="4.83203125" style="81" customWidth="1"/>
    <col min="12299" max="12544" width="9.33203125" style="81"/>
    <col min="12545" max="12545" width="6.83203125" style="81" customWidth="1"/>
    <col min="12546" max="12546" width="55.1640625" style="81" customWidth="1"/>
    <col min="12547" max="12549" width="16.33203125" style="81" customWidth="1"/>
    <col min="12550" max="12550" width="55.1640625" style="81" customWidth="1"/>
    <col min="12551" max="12553" width="16.33203125" style="81" customWidth="1"/>
    <col min="12554" max="12554" width="4.83203125" style="81" customWidth="1"/>
    <col min="12555" max="12800" width="9.33203125" style="81"/>
    <col min="12801" max="12801" width="6.83203125" style="81" customWidth="1"/>
    <col min="12802" max="12802" width="55.1640625" style="81" customWidth="1"/>
    <col min="12803" max="12805" width="16.33203125" style="81" customWidth="1"/>
    <col min="12806" max="12806" width="55.1640625" style="81" customWidth="1"/>
    <col min="12807" max="12809" width="16.33203125" style="81" customWidth="1"/>
    <col min="12810" max="12810" width="4.83203125" style="81" customWidth="1"/>
    <col min="12811" max="13056" width="9.33203125" style="81"/>
    <col min="13057" max="13057" width="6.83203125" style="81" customWidth="1"/>
    <col min="13058" max="13058" width="55.1640625" style="81" customWidth="1"/>
    <col min="13059" max="13061" width="16.33203125" style="81" customWidth="1"/>
    <col min="13062" max="13062" width="55.1640625" style="81" customWidth="1"/>
    <col min="13063" max="13065" width="16.33203125" style="81" customWidth="1"/>
    <col min="13066" max="13066" width="4.83203125" style="81" customWidth="1"/>
    <col min="13067" max="13312" width="9.33203125" style="81"/>
    <col min="13313" max="13313" width="6.83203125" style="81" customWidth="1"/>
    <col min="13314" max="13314" width="55.1640625" style="81" customWidth="1"/>
    <col min="13315" max="13317" width="16.33203125" style="81" customWidth="1"/>
    <col min="13318" max="13318" width="55.1640625" style="81" customWidth="1"/>
    <col min="13319" max="13321" width="16.33203125" style="81" customWidth="1"/>
    <col min="13322" max="13322" width="4.83203125" style="81" customWidth="1"/>
    <col min="13323" max="13568" width="9.33203125" style="81"/>
    <col min="13569" max="13569" width="6.83203125" style="81" customWidth="1"/>
    <col min="13570" max="13570" width="55.1640625" style="81" customWidth="1"/>
    <col min="13571" max="13573" width="16.33203125" style="81" customWidth="1"/>
    <col min="13574" max="13574" width="55.1640625" style="81" customWidth="1"/>
    <col min="13575" max="13577" width="16.33203125" style="81" customWidth="1"/>
    <col min="13578" max="13578" width="4.83203125" style="81" customWidth="1"/>
    <col min="13579" max="13824" width="9.33203125" style="81"/>
    <col min="13825" max="13825" width="6.83203125" style="81" customWidth="1"/>
    <col min="13826" max="13826" width="55.1640625" style="81" customWidth="1"/>
    <col min="13827" max="13829" width="16.33203125" style="81" customWidth="1"/>
    <col min="13830" max="13830" width="55.1640625" style="81" customWidth="1"/>
    <col min="13831" max="13833" width="16.33203125" style="81" customWidth="1"/>
    <col min="13834" max="13834" width="4.83203125" style="81" customWidth="1"/>
    <col min="13835" max="14080" width="9.33203125" style="81"/>
    <col min="14081" max="14081" width="6.83203125" style="81" customWidth="1"/>
    <col min="14082" max="14082" width="55.1640625" style="81" customWidth="1"/>
    <col min="14083" max="14085" width="16.33203125" style="81" customWidth="1"/>
    <col min="14086" max="14086" width="55.1640625" style="81" customWidth="1"/>
    <col min="14087" max="14089" width="16.33203125" style="81" customWidth="1"/>
    <col min="14090" max="14090" width="4.83203125" style="81" customWidth="1"/>
    <col min="14091" max="14336" width="9.33203125" style="81"/>
    <col min="14337" max="14337" width="6.83203125" style="81" customWidth="1"/>
    <col min="14338" max="14338" width="55.1640625" style="81" customWidth="1"/>
    <col min="14339" max="14341" width="16.33203125" style="81" customWidth="1"/>
    <col min="14342" max="14342" width="55.1640625" style="81" customWidth="1"/>
    <col min="14343" max="14345" width="16.33203125" style="81" customWidth="1"/>
    <col min="14346" max="14346" width="4.83203125" style="81" customWidth="1"/>
    <col min="14347" max="14592" width="9.33203125" style="81"/>
    <col min="14593" max="14593" width="6.83203125" style="81" customWidth="1"/>
    <col min="14594" max="14594" width="55.1640625" style="81" customWidth="1"/>
    <col min="14595" max="14597" width="16.33203125" style="81" customWidth="1"/>
    <col min="14598" max="14598" width="55.1640625" style="81" customWidth="1"/>
    <col min="14599" max="14601" width="16.33203125" style="81" customWidth="1"/>
    <col min="14602" max="14602" width="4.83203125" style="81" customWidth="1"/>
    <col min="14603" max="14848" width="9.33203125" style="81"/>
    <col min="14849" max="14849" width="6.83203125" style="81" customWidth="1"/>
    <col min="14850" max="14850" width="55.1640625" style="81" customWidth="1"/>
    <col min="14851" max="14853" width="16.33203125" style="81" customWidth="1"/>
    <col min="14854" max="14854" width="55.1640625" style="81" customWidth="1"/>
    <col min="14855" max="14857" width="16.33203125" style="81" customWidth="1"/>
    <col min="14858" max="14858" width="4.83203125" style="81" customWidth="1"/>
    <col min="14859" max="15104" width="9.33203125" style="81"/>
    <col min="15105" max="15105" width="6.83203125" style="81" customWidth="1"/>
    <col min="15106" max="15106" width="55.1640625" style="81" customWidth="1"/>
    <col min="15107" max="15109" width="16.33203125" style="81" customWidth="1"/>
    <col min="15110" max="15110" width="55.1640625" style="81" customWidth="1"/>
    <col min="15111" max="15113" width="16.33203125" style="81" customWidth="1"/>
    <col min="15114" max="15114" width="4.83203125" style="81" customWidth="1"/>
    <col min="15115" max="15360" width="9.33203125" style="81"/>
    <col min="15361" max="15361" width="6.83203125" style="81" customWidth="1"/>
    <col min="15362" max="15362" width="55.1640625" style="81" customWidth="1"/>
    <col min="15363" max="15365" width="16.33203125" style="81" customWidth="1"/>
    <col min="15366" max="15366" width="55.1640625" style="81" customWidth="1"/>
    <col min="15367" max="15369" width="16.33203125" style="81" customWidth="1"/>
    <col min="15370" max="15370" width="4.83203125" style="81" customWidth="1"/>
    <col min="15371" max="15616" width="9.33203125" style="81"/>
    <col min="15617" max="15617" width="6.83203125" style="81" customWidth="1"/>
    <col min="15618" max="15618" width="55.1640625" style="81" customWidth="1"/>
    <col min="15619" max="15621" width="16.33203125" style="81" customWidth="1"/>
    <col min="15622" max="15622" width="55.1640625" style="81" customWidth="1"/>
    <col min="15623" max="15625" width="16.33203125" style="81" customWidth="1"/>
    <col min="15626" max="15626" width="4.83203125" style="81" customWidth="1"/>
    <col min="15627" max="15872" width="9.33203125" style="81"/>
    <col min="15873" max="15873" width="6.83203125" style="81" customWidth="1"/>
    <col min="15874" max="15874" width="55.1640625" style="81" customWidth="1"/>
    <col min="15875" max="15877" width="16.33203125" style="81" customWidth="1"/>
    <col min="15878" max="15878" width="55.1640625" style="81" customWidth="1"/>
    <col min="15879" max="15881" width="16.33203125" style="81" customWidth="1"/>
    <col min="15882" max="15882" width="4.83203125" style="81" customWidth="1"/>
    <col min="15883" max="16128" width="9.33203125" style="81"/>
    <col min="16129" max="16129" width="6.83203125" style="81" customWidth="1"/>
    <col min="16130" max="16130" width="55.1640625" style="81" customWidth="1"/>
    <col min="16131" max="16133" width="16.33203125" style="81" customWidth="1"/>
    <col min="16134" max="16134" width="55.1640625" style="81" customWidth="1"/>
    <col min="16135" max="16137" width="16.33203125" style="81" customWidth="1"/>
    <col min="16138" max="16138" width="4.83203125" style="81" customWidth="1"/>
    <col min="16139" max="16384" width="9.33203125" style="81"/>
  </cols>
  <sheetData>
    <row r="1" spans="1:10" ht="39.75" customHeight="1" x14ac:dyDescent="0.2">
      <c r="B1" s="131" t="s">
        <v>503</v>
      </c>
      <c r="C1" s="130"/>
      <c r="D1" s="130"/>
      <c r="E1" s="130"/>
      <c r="F1" s="130"/>
      <c r="G1" s="130"/>
      <c r="H1" s="130"/>
      <c r="I1" s="130"/>
      <c r="J1" s="339">
        <f>'2.2.sz.mell  '!F1:F33</f>
        <v>0</v>
      </c>
    </row>
    <row r="2" spans="1:10" ht="14.25" thickBot="1" x14ac:dyDescent="0.25">
      <c r="G2" s="129"/>
      <c r="H2" s="129"/>
      <c r="I2" s="129" t="s">
        <v>511</v>
      </c>
      <c r="J2" s="339"/>
    </row>
    <row r="3" spans="1:10" ht="24" customHeight="1" thickBot="1" x14ac:dyDescent="0.25">
      <c r="A3" s="340" t="s">
        <v>3</v>
      </c>
      <c r="B3" s="127" t="s">
        <v>320</v>
      </c>
      <c r="C3" s="128"/>
      <c r="D3" s="128"/>
      <c r="E3" s="128"/>
      <c r="F3" s="127" t="s">
        <v>319</v>
      </c>
      <c r="G3" s="126"/>
      <c r="H3" s="126"/>
      <c r="I3" s="126"/>
      <c r="J3" s="339"/>
    </row>
    <row r="4" spans="1:10" s="122" customFormat="1" ht="35.25" customHeight="1" thickBot="1" x14ac:dyDescent="0.25">
      <c r="A4" s="341"/>
      <c r="B4" s="124" t="s">
        <v>318</v>
      </c>
      <c r="C4" s="125" t="s">
        <v>533</v>
      </c>
      <c r="D4" s="125" t="s">
        <v>534</v>
      </c>
      <c r="E4" s="125" t="s">
        <v>535</v>
      </c>
      <c r="F4" s="124" t="s">
        <v>318</v>
      </c>
      <c r="G4" s="125" t="s">
        <v>533</v>
      </c>
      <c r="H4" s="125" t="s">
        <v>534</v>
      </c>
      <c r="I4" s="125" t="s">
        <v>535</v>
      </c>
      <c r="J4" s="339"/>
    </row>
    <row r="5" spans="1:10" s="122" customFormat="1" ht="13.5" thickBot="1" x14ac:dyDescent="0.25">
      <c r="A5" s="121" t="s">
        <v>6</v>
      </c>
      <c r="B5" s="119" t="s">
        <v>7</v>
      </c>
      <c r="C5" s="120" t="s">
        <v>439</v>
      </c>
      <c r="D5" s="120" t="s">
        <v>440</v>
      </c>
      <c r="E5" s="120" t="s">
        <v>8</v>
      </c>
      <c r="F5" s="119" t="s">
        <v>317</v>
      </c>
      <c r="G5" s="120" t="s">
        <v>444</v>
      </c>
      <c r="H5" s="120" t="s">
        <v>445</v>
      </c>
      <c r="I5" s="118" t="s">
        <v>316</v>
      </c>
      <c r="J5" s="339"/>
    </row>
    <row r="6" spans="1:10" ht="12.95" customHeight="1" x14ac:dyDescent="0.2">
      <c r="A6" s="116" t="s">
        <v>9</v>
      </c>
      <c r="B6" s="114" t="s">
        <v>406</v>
      </c>
      <c r="C6" s="115"/>
      <c r="D6" s="115">
        <v>15000000</v>
      </c>
      <c r="E6" s="115">
        <v>15000000</v>
      </c>
      <c r="F6" s="114" t="s">
        <v>199</v>
      </c>
      <c r="G6" s="115">
        <v>63425053</v>
      </c>
      <c r="H6" s="115">
        <v>113844187</v>
      </c>
      <c r="I6" s="113">
        <v>22288156</v>
      </c>
      <c r="J6" s="339"/>
    </row>
    <row r="7" spans="1:10" x14ac:dyDescent="0.2">
      <c r="A7" s="106" t="s">
        <v>23</v>
      </c>
      <c r="B7" s="111" t="s">
        <v>407</v>
      </c>
      <c r="C7" s="108"/>
      <c r="D7" s="108"/>
      <c r="E7" s="108"/>
      <c r="F7" s="111" t="s">
        <v>408</v>
      </c>
      <c r="G7" s="108"/>
      <c r="H7" s="108"/>
      <c r="I7" s="107"/>
      <c r="J7" s="339"/>
    </row>
    <row r="8" spans="1:10" ht="12.95" customHeight="1" x14ac:dyDescent="0.2">
      <c r="A8" s="106" t="s">
        <v>35</v>
      </c>
      <c r="B8" s="111" t="s">
        <v>409</v>
      </c>
      <c r="C8" s="108"/>
      <c r="D8" s="108"/>
      <c r="E8" s="108"/>
      <c r="F8" s="111" t="s">
        <v>201</v>
      </c>
      <c r="G8" s="108"/>
      <c r="H8" s="108"/>
      <c r="I8" s="107"/>
      <c r="J8" s="339"/>
    </row>
    <row r="9" spans="1:10" ht="12.95" customHeight="1" x14ac:dyDescent="0.2">
      <c r="A9" s="106" t="s">
        <v>310</v>
      </c>
      <c r="B9" s="111" t="s">
        <v>410</v>
      </c>
      <c r="C9" s="108"/>
      <c r="D9" s="108"/>
      <c r="E9" s="108"/>
      <c r="F9" s="111" t="s">
        <v>411</v>
      </c>
      <c r="G9" s="108"/>
      <c r="H9" s="108"/>
      <c r="I9" s="107"/>
      <c r="J9" s="339"/>
    </row>
    <row r="10" spans="1:10" ht="12.75" customHeight="1" x14ac:dyDescent="0.2">
      <c r="A10" s="106" t="s">
        <v>61</v>
      </c>
      <c r="B10" s="111" t="s">
        <v>412</v>
      </c>
      <c r="C10" s="108"/>
      <c r="D10" s="108"/>
      <c r="E10" s="108"/>
      <c r="F10" s="111" t="s">
        <v>203</v>
      </c>
      <c r="G10" s="108"/>
      <c r="H10" s="108"/>
      <c r="I10" s="107"/>
      <c r="J10" s="339"/>
    </row>
    <row r="11" spans="1:10" ht="12.95" customHeight="1" x14ac:dyDescent="0.2">
      <c r="A11" s="106" t="s">
        <v>83</v>
      </c>
      <c r="B11" s="111" t="s">
        <v>413</v>
      </c>
      <c r="C11" s="109"/>
      <c r="D11" s="109"/>
      <c r="E11" s="109"/>
      <c r="F11" s="193"/>
      <c r="G11" s="108"/>
      <c r="H11" s="108"/>
      <c r="I11" s="107"/>
      <c r="J11" s="339"/>
    </row>
    <row r="12" spans="1:10" ht="12.95" customHeight="1" x14ac:dyDescent="0.2">
      <c r="A12" s="106" t="s">
        <v>246</v>
      </c>
      <c r="B12" s="103"/>
      <c r="C12" s="108"/>
      <c r="D12" s="108"/>
      <c r="E12" s="108"/>
      <c r="F12" s="193"/>
      <c r="G12" s="108"/>
      <c r="H12" s="108"/>
      <c r="I12" s="107"/>
      <c r="J12" s="339"/>
    </row>
    <row r="13" spans="1:10" ht="12.95" customHeight="1" x14ac:dyDescent="0.2">
      <c r="A13" s="106" t="s">
        <v>103</v>
      </c>
      <c r="B13" s="103"/>
      <c r="C13" s="108"/>
      <c r="D13" s="108"/>
      <c r="E13" s="108"/>
      <c r="F13" s="194"/>
      <c r="G13" s="108"/>
      <c r="H13" s="108"/>
      <c r="I13" s="107"/>
      <c r="J13" s="339"/>
    </row>
    <row r="14" spans="1:10" ht="12.95" customHeight="1" x14ac:dyDescent="0.2">
      <c r="A14" s="106" t="s">
        <v>111</v>
      </c>
      <c r="B14" s="195"/>
      <c r="C14" s="109"/>
      <c r="D14" s="109"/>
      <c r="E14" s="109"/>
      <c r="F14" s="193"/>
      <c r="G14" s="108"/>
      <c r="H14" s="108"/>
      <c r="I14" s="107"/>
      <c r="J14" s="339"/>
    </row>
    <row r="15" spans="1:10" x14ac:dyDescent="0.2">
      <c r="A15" s="106" t="s">
        <v>306</v>
      </c>
      <c r="B15" s="103"/>
      <c r="C15" s="109"/>
      <c r="D15" s="109"/>
      <c r="E15" s="109"/>
      <c r="F15" s="193"/>
      <c r="G15" s="108"/>
      <c r="H15" s="108"/>
      <c r="I15" s="107"/>
      <c r="J15" s="339"/>
    </row>
    <row r="16" spans="1:10" ht="12.95" customHeight="1" thickBot="1" x14ac:dyDescent="0.25">
      <c r="A16" s="196" t="s">
        <v>305</v>
      </c>
      <c r="B16" s="197"/>
      <c r="C16" s="227"/>
      <c r="D16" s="228"/>
      <c r="E16" s="198"/>
      <c r="F16" s="199" t="s">
        <v>193</v>
      </c>
      <c r="G16" s="108"/>
      <c r="H16" s="108"/>
      <c r="I16" s="107"/>
      <c r="J16" s="339"/>
    </row>
    <row r="17" spans="1:10" ht="15.95" customHeight="1" thickBot="1" x14ac:dyDescent="0.25">
      <c r="A17" s="86" t="s">
        <v>304</v>
      </c>
      <c r="B17" s="88" t="s">
        <v>414</v>
      </c>
      <c r="C17" s="87">
        <f>+C6+C8+C9+C11+C12+C13+C14+C15+C16</f>
        <v>0</v>
      </c>
      <c r="D17" s="87">
        <f>+D6+D8+D9+D11+D12+D13+D14+D15+D16</f>
        <v>15000000</v>
      </c>
      <c r="E17" s="87">
        <f>+E6+E8+E9+E11+E12+E13+E14+E15+E16</f>
        <v>15000000</v>
      </c>
      <c r="F17" s="88" t="s">
        <v>415</v>
      </c>
      <c r="G17" s="87">
        <f>+G6+G8+G10+G11+G12+G13+G14+G15+G16</f>
        <v>63425053</v>
      </c>
      <c r="H17" s="87">
        <f>+H6+H8+H10+H11+H12+H13+H14+H15+H16</f>
        <v>113844187</v>
      </c>
      <c r="I17" s="200">
        <f>+I6+I8+I10+I11+I12+I13+I14+I15+I16</f>
        <v>22288156</v>
      </c>
      <c r="J17" s="339"/>
    </row>
    <row r="18" spans="1:10" ht="12.95" customHeight="1" x14ac:dyDescent="0.2">
      <c r="A18" s="116" t="s">
        <v>303</v>
      </c>
      <c r="B18" s="201" t="s">
        <v>416</v>
      </c>
      <c r="C18" s="202">
        <f>+C19+C20+C21+C22+C23</f>
        <v>72881560</v>
      </c>
      <c r="D18" s="202">
        <f>+D19+D20+D21+D22+D23</f>
        <v>7288156</v>
      </c>
      <c r="E18" s="202">
        <f>+E19+E20+E21+E22+E23</f>
        <v>7288156</v>
      </c>
      <c r="F18" s="98" t="s">
        <v>298</v>
      </c>
      <c r="G18" s="229"/>
      <c r="H18" s="229"/>
      <c r="I18" s="203"/>
      <c r="J18" s="339"/>
    </row>
    <row r="19" spans="1:10" ht="12.95" customHeight="1" x14ac:dyDescent="0.2">
      <c r="A19" s="106" t="s">
        <v>300</v>
      </c>
      <c r="B19" s="204" t="s">
        <v>417</v>
      </c>
      <c r="C19" s="89">
        <v>72881560</v>
      </c>
      <c r="D19" s="89">
        <v>7288156</v>
      </c>
      <c r="E19" s="89">
        <v>7288156</v>
      </c>
      <c r="F19" s="98" t="s">
        <v>418</v>
      </c>
      <c r="G19" s="89"/>
      <c r="H19" s="89"/>
      <c r="I19" s="205"/>
      <c r="J19" s="339"/>
    </row>
    <row r="20" spans="1:10" ht="12.95" customHeight="1" x14ac:dyDescent="0.2">
      <c r="A20" s="116" t="s">
        <v>297</v>
      </c>
      <c r="B20" s="204" t="s">
        <v>419</v>
      </c>
      <c r="C20" s="89"/>
      <c r="D20" s="89"/>
      <c r="E20" s="89"/>
      <c r="F20" s="98" t="s">
        <v>292</v>
      </c>
      <c r="G20" s="89"/>
      <c r="H20" s="89"/>
      <c r="I20" s="205"/>
      <c r="J20" s="339"/>
    </row>
    <row r="21" spans="1:10" ht="12.95" customHeight="1" x14ac:dyDescent="0.2">
      <c r="A21" s="106" t="s">
        <v>294</v>
      </c>
      <c r="B21" s="204" t="s">
        <v>420</v>
      </c>
      <c r="C21" s="89"/>
      <c r="D21" s="89"/>
      <c r="E21" s="89"/>
      <c r="F21" s="98" t="s">
        <v>289</v>
      </c>
      <c r="G21" s="89">
        <v>0</v>
      </c>
      <c r="H21" s="89"/>
      <c r="I21" s="205"/>
      <c r="J21" s="339"/>
    </row>
    <row r="22" spans="1:10" ht="12.95" customHeight="1" x14ac:dyDescent="0.2">
      <c r="A22" s="116" t="s">
        <v>291</v>
      </c>
      <c r="B22" s="204" t="s">
        <v>421</v>
      </c>
      <c r="C22" s="89"/>
      <c r="D22" s="89"/>
      <c r="E22" s="89"/>
      <c r="F22" s="100" t="s">
        <v>286</v>
      </c>
      <c r="G22" s="89"/>
      <c r="H22" s="89"/>
      <c r="I22" s="205"/>
      <c r="J22" s="339"/>
    </row>
    <row r="23" spans="1:10" ht="12.95" customHeight="1" x14ac:dyDescent="0.2">
      <c r="A23" s="106" t="s">
        <v>288</v>
      </c>
      <c r="B23" s="206" t="s">
        <v>422</v>
      </c>
      <c r="C23" s="89"/>
      <c r="D23" s="89"/>
      <c r="E23" s="89"/>
      <c r="F23" s="98" t="s">
        <v>423</v>
      </c>
      <c r="G23" s="89"/>
      <c r="H23" s="89"/>
      <c r="I23" s="205"/>
      <c r="J23" s="339"/>
    </row>
    <row r="24" spans="1:10" ht="12.95" customHeight="1" x14ac:dyDescent="0.2">
      <c r="A24" s="116" t="s">
        <v>285</v>
      </c>
      <c r="B24" s="207" t="s">
        <v>424</v>
      </c>
      <c r="C24" s="97">
        <f>+C25+C26+C27+C28+C29</f>
        <v>0</v>
      </c>
      <c r="D24" s="97">
        <f>+D25+D26+D27+D28+D29</f>
        <v>0</v>
      </c>
      <c r="E24" s="97">
        <f>+E25+E26+E27+E28+E29</f>
        <v>0</v>
      </c>
      <c r="F24" s="208" t="s">
        <v>425</v>
      </c>
      <c r="G24" s="89"/>
      <c r="H24" s="89"/>
      <c r="I24" s="205"/>
      <c r="J24" s="339"/>
    </row>
    <row r="25" spans="1:10" ht="12.95" customHeight="1" x14ac:dyDescent="0.2">
      <c r="A25" s="106" t="s">
        <v>282</v>
      </c>
      <c r="B25" s="206" t="s">
        <v>426</v>
      </c>
      <c r="C25" s="89"/>
      <c r="D25" s="89"/>
      <c r="E25" s="89"/>
      <c r="F25" s="208" t="s">
        <v>427</v>
      </c>
      <c r="G25" s="89"/>
      <c r="H25" s="89"/>
      <c r="I25" s="205"/>
      <c r="J25" s="339"/>
    </row>
    <row r="26" spans="1:10" ht="12.95" customHeight="1" x14ac:dyDescent="0.2">
      <c r="A26" s="116" t="s">
        <v>279</v>
      </c>
      <c r="B26" s="206" t="s">
        <v>428</v>
      </c>
      <c r="C26" s="89"/>
      <c r="D26" s="89"/>
      <c r="E26" s="89"/>
      <c r="F26" s="209"/>
      <c r="G26" s="89"/>
      <c r="H26" s="89"/>
      <c r="I26" s="205"/>
      <c r="J26" s="339"/>
    </row>
    <row r="27" spans="1:10" ht="12.95" customHeight="1" x14ac:dyDescent="0.2">
      <c r="A27" s="106" t="s">
        <v>276</v>
      </c>
      <c r="B27" s="204" t="s">
        <v>429</v>
      </c>
      <c r="C27" s="89"/>
      <c r="D27" s="89"/>
      <c r="E27" s="89"/>
      <c r="F27" s="210"/>
      <c r="G27" s="89"/>
      <c r="H27" s="89"/>
      <c r="I27" s="205"/>
      <c r="J27" s="339"/>
    </row>
    <row r="28" spans="1:10" ht="12.95" customHeight="1" x14ac:dyDescent="0.2">
      <c r="A28" s="116" t="s">
        <v>273</v>
      </c>
      <c r="B28" s="211" t="s">
        <v>430</v>
      </c>
      <c r="C28" s="89"/>
      <c r="D28" s="89"/>
      <c r="E28" s="89"/>
      <c r="F28" s="103"/>
      <c r="G28" s="89"/>
      <c r="H28" s="89"/>
      <c r="I28" s="205"/>
      <c r="J28" s="339"/>
    </row>
    <row r="29" spans="1:10" ht="12.95" customHeight="1" thickBot="1" x14ac:dyDescent="0.25">
      <c r="A29" s="106" t="s">
        <v>270</v>
      </c>
      <c r="B29" s="212" t="s">
        <v>431</v>
      </c>
      <c r="C29" s="89"/>
      <c r="D29" s="89"/>
      <c r="E29" s="89"/>
      <c r="F29" s="210"/>
      <c r="G29" s="89"/>
      <c r="H29" s="89"/>
      <c r="I29" s="205"/>
      <c r="J29" s="339"/>
    </row>
    <row r="30" spans="1:10" ht="16.5" customHeight="1" thickBot="1" x14ac:dyDescent="0.25">
      <c r="A30" s="86" t="s">
        <v>267</v>
      </c>
      <c r="B30" s="88" t="s">
        <v>432</v>
      </c>
      <c r="C30" s="87">
        <f>+C18+C24</f>
        <v>72881560</v>
      </c>
      <c r="D30" s="87">
        <f>+D18+D24</f>
        <v>7288156</v>
      </c>
      <c r="E30" s="87">
        <f>+E18+E24</f>
        <v>7288156</v>
      </c>
      <c r="F30" s="88" t="s">
        <v>433</v>
      </c>
      <c r="G30" s="87">
        <f>SUM(G18:G29)</f>
        <v>0</v>
      </c>
      <c r="H30" s="87">
        <f>SUM(H18:H29)</f>
        <v>0</v>
      </c>
      <c r="I30" s="200">
        <f>SUM(I18:I29)</f>
        <v>0</v>
      </c>
      <c r="J30" s="339"/>
    </row>
    <row r="31" spans="1:10" ht="16.5" customHeight="1" thickBot="1" x14ac:dyDescent="0.25">
      <c r="A31" s="86" t="s">
        <v>264</v>
      </c>
      <c r="B31" s="84" t="s">
        <v>434</v>
      </c>
      <c r="C31" s="83">
        <f>+C17+C30</f>
        <v>72881560</v>
      </c>
      <c r="D31" s="83">
        <f>+D17+D30</f>
        <v>22288156</v>
      </c>
      <c r="E31" s="85">
        <f>+E17+E30</f>
        <v>22288156</v>
      </c>
      <c r="F31" s="84" t="s">
        <v>435</v>
      </c>
      <c r="G31" s="83">
        <f>+G17+G30</f>
        <v>63425053</v>
      </c>
      <c r="H31" s="83">
        <f>+H17+H30</f>
        <v>113844187</v>
      </c>
      <c r="I31" s="213">
        <f>+I17+I30</f>
        <v>22288156</v>
      </c>
      <c r="J31" s="339"/>
    </row>
    <row r="32" spans="1:10" ht="16.5" customHeight="1" thickBot="1" x14ac:dyDescent="0.25">
      <c r="A32" s="86" t="s">
        <v>436</v>
      </c>
      <c r="B32" s="84" t="s">
        <v>266</v>
      </c>
      <c r="C32" s="83">
        <f>IF(C17-G17&lt;0,G17-C17,"-")</f>
        <v>63425053</v>
      </c>
      <c r="D32" s="83">
        <f>IF(D17-H17&lt;0,H17-D17,"-")</f>
        <v>98844187</v>
      </c>
      <c r="E32" s="85">
        <f>IF(E17-I17&lt;0,I17-E17,"-")</f>
        <v>7288156</v>
      </c>
      <c r="F32" s="84" t="s">
        <v>265</v>
      </c>
      <c r="G32" s="83" t="str">
        <f>IF(C17-G17&gt;0,C17-G17,"-")</f>
        <v>-</v>
      </c>
      <c r="H32" s="83" t="str">
        <f>IF(D17-H17&gt;0,D17-H17,"-")</f>
        <v>-</v>
      </c>
      <c r="I32" s="213" t="str">
        <f>IF(E17-I17&gt;0,E17-I17,"-")</f>
        <v>-</v>
      </c>
      <c r="J32" s="339"/>
    </row>
    <row r="33" spans="1:10" ht="16.5" customHeight="1" thickBot="1" x14ac:dyDescent="0.25">
      <c r="A33" s="86" t="s">
        <v>397</v>
      </c>
      <c r="B33" s="84" t="s">
        <v>263</v>
      </c>
      <c r="C33" s="83" t="str">
        <f>IF(C26-G26&lt;0,G26-C26,"-")</f>
        <v>-</v>
      </c>
      <c r="D33" s="83" t="str">
        <f>IF(D26-H26&lt;0,H26-D26,"-")</f>
        <v>-</v>
      </c>
      <c r="E33" s="85" t="str">
        <f>IF(E26-I26&lt;0,I26-E26,"-")</f>
        <v>-</v>
      </c>
      <c r="F33" s="84" t="s">
        <v>262</v>
      </c>
      <c r="G33" s="83" t="str">
        <f>IF(C26-G26&gt;0,C26-G26,"-")</f>
        <v>-</v>
      </c>
      <c r="H33" s="83" t="str">
        <f>IF(D26-H26&gt;0,D26-H26,"-")</f>
        <v>-</v>
      </c>
      <c r="I33" s="213" t="str">
        <f>IF(E26-I26&gt;0,E26-I26,"-")</f>
        <v>-</v>
      </c>
      <c r="J33" s="339"/>
    </row>
  </sheetData>
  <mergeCells count="2">
    <mergeCell ref="J1:J33"/>
    <mergeCell ref="A3:A4"/>
  </mergeCells>
  <printOptions horizontalCentered="1"/>
  <pageMargins left="0.78740157480314965" right="0.78740157480314965" top="0.98425196850393704" bottom="0.98425196850393704" header="0.56999999999999995" footer="0.78740157480314965"/>
  <pageSetup paperSize="9" scale="65" orientation="landscape" r:id="rId1"/>
  <headerFooter alignWithMargins="0">
    <oddHeader>&amp;L                                        &amp;"Times New Roman CE,Félkövér"&amp;12  Bársonyos Községi Önkormányzat&amp;R2.2. melléklet az 4./2019. (V.30.) számú önk.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view="pageLayout" topLeftCell="C1" zoomScaleSheetLayoutView="100" workbookViewId="0">
      <selection activeCell="I10" sqref="I10"/>
    </sheetView>
  </sheetViews>
  <sheetFormatPr defaultRowHeight="12.75" x14ac:dyDescent="0.2"/>
  <cols>
    <col min="1" max="1" width="6.83203125" style="81" customWidth="1"/>
    <col min="2" max="2" width="55.1640625" style="82" customWidth="1"/>
    <col min="3" max="5" width="16.33203125" style="81" customWidth="1"/>
    <col min="6" max="6" width="55.1640625" style="81" customWidth="1"/>
    <col min="7" max="9" width="16.33203125" style="81" customWidth="1"/>
    <col min="10" max="10" width="4.83203125" style="81" customWidth="1"/>
    <col min="11" max="256" width="9.33203125" style="81"/>
    <col min="257" max="257" width="6.83203125" style="81" customWidth="1"/>
    <col min="258" max="258" width="55.1640625" style="81" customWidth="1"/>
    <col min="259" max="261" width="16.33203125" style="81" customWidth="1"/>
    <col min="262" max="262" width="55.1640625" style="81" customWidth="1"/>
    <col min="263" max="265" width="16.33203125" style="81" customWidth="1"/>
    <col min="266" max="266" width="4.83203125" style="81" customWidth="1"/>
    <col min="267" max="512" width="9.33203125" style="81"/>
    <col min="513" max="513" width="6.83203125" style="81" customWidth="1"/>
    <col min="514" max="514" width="55.1640625" style="81" customWidth="1"/>
    <col min="515" max="517" width="16.33203125" style="81" customWidth="1"/>
    <col min="518" max="518" width="55.1640625" style="81" customWidth="1"/>
    <col min="519" max="521" width="16.33203125" style="81" customWidth="1"/>
    <col min="522" max="522" width="4.83203125" style="81" customWidth="1"/>
    <col min="523" max="768" width="9.33203125" style="81"/>
    <col min="769" max="769" width="6.83203125" style="81" customWidth="1"/>
    <col min="770" max="770" width="55.1640625" style="81" customWidth="1"/>
    <col min="771" max="773" width="16.33203125" style="81" customWidth="1"/>
    <col min="774" max="774" width="55.1640625" style="81" customWidth="1"/>
    <col min="775" max="777" width="16.33203125" style="81" customWidth="1"/>
    <col min="778" max="778" width="4.83203125" style="81" customWidth="1"/>
    <col min="779" max="1024" width="9.33203125" style="81"/>
    <col min="1025" max="1025" width="6.83203125" style="81" customWidth="1"/>
    <col min="1026" max="1026" width="55.1640625" style="81" customWidth="1"/>
    <col min="1027" max="1029" width="16.33203125" style="81" customWidth="1"/>
    <col min="1030" max="1030" width="55.1640625" style="81" customWidth="1"/>
    <col min="1031" max="1033" width="16.33203125" style="81" customWidth="1"/>
    <col min="1034" max="1034" width="4.83203125" style="81" customWidth="1"/>
    <col min="1035" max="1280" width="9.33203125" style="81"/>
    <col min="1281" max="1281" width="6.83203125" style="81" customWidth="1"/>
    <col min="1282" max="1282" width="55.1640625" style="81" customWidth="1"/>
    <col min="1283" max="1285" width="16.33203125" style="81" customWidth="1"/>
    <col min="1286" max="1286" width="55.1640625" style="81" customWidth="1"/>
    <col min="1287" max="1289" width="16.33203125" style="81" customWidth="1"/>
    <col min="1290" max="1290" width="4.83203125" style="81" customWidth="1"/>
    <col min="1291" max="1536" width="9.33203125" style="81"/>
    <col min="1537" max="1537" width="6.83203125" style="81" customWidth="1"/>
    <col min="1538" max="1538" width="55.1640625" style="81" customWidth="1"/>
    <col min="1539" max="1541" width="16.33203125" style="81" customWidth="1"/>
    <col min="1542" max="1542" width="55.1640625" style="81" customWidth="1"/>
    <col min="1543" max="1545" width="16.33203125" style="81" customWidth="1"/>
    <col min="1546" max="1546" width="4.83203125" style="81" customWidth="1"/>
    <col min="1547" max="1792" width="9.33203125" style="81"/>
    <col min="1793" max="1793" width="6.83203125" style="81" customWidth="1"/>
    <col min="1794" max="1794" width="55.1640625" style="81" customWidth="1"/>
    <col min="1795" max="1797" width="16.33203125" style="81" customWidth="1"/>
    <col min="1798" max="1798" width="55.1640625" style="81" customWidth="1"/>
    <col min="1799" max="1801" width="16.33203125" style="81" customWidth="1"/>
    <col min="1802" max="1802" width="4.83203125" style="81" customWidth="1"/>
    <col min="1803" max="2048" width="9.33203125" style="81"/>
    <col min="2049" max="2049" width="6.83203125" style="81" customWidth="1"/>
    <col min="2050" max="2050" width="55.1640625" style="81" customWidth="1"/>
    <col min="2051" max="2053" width="16.33203125" style="81" customWidth="1"/>
    <col min="2054" max="2054" width="55.1640625" style="81" customWidth="1"/>
    <col min="2055" max="2057" width="16.33203125" style="81" customWidth="1"/>
    <col min="2058" max="2058" width="4.83203125" style="81" customWidth="1"/>
    <col min="2059" max="2304" width="9.33203125" style="81"/>
    <col min="2305" max="2305" width="6.83203125" style="81" customWidth="1"/>
    <col min="2306" max="2306" width="55.1640625" style="81" customWidth="1"/>
    <col min="2307" max="2309" width="16.33203125" style="81" customWidth="1"/>
    <col min="2310" max="2310" width="55.1640625" style="81" customWidth="1"/>
    <col min="2311" max="2313" width="16.33203125" style="81" customWidth="1"/>
    <col min="2314" max="2314" width="4.83203125" style="81" customWidth="1"/>
    <col min="2315" max="2560" width="9.33203125" style="81"/>
    <col min="2561" max="2561" width="6.83203125" style="81" customWidth="1"/>
    <col min="2562" max="2562" width="55.1640625" style="81" customWidth="1"/>
    <col min="2563" max="2565" width="16.33203125" style="81" customWidth="1"/>
    <col min="2566" max="2566" width="55.1640625" style="81" customWidth="1"/>
    <col min="2567" max="2569" width="16.33203125" style="81" customWidth="1"/>
    <col min="2570" max="2570" width="4.83203125" style="81" customWidth="1"/>
    <col min="2571" max="2816" width="9.33203125" style="81"/>
    <col min="2817" max="2817" width="6.83203125" style="81" customWidth="1"/>
    <col min="2818" max="2818" width="55.1640625" style="81" customWidth="1"/>
    <col min="2819" max="2821" width="16.33203125" style="81" customWidth="1"/>
    <col min="2822" max="2822" width="55.1640625" style="81" customWidth="1"/>
    <col min="2823" max="2825" width="16.33203125" style="81" customWidth="1"/>
    <col min="2826" max="2826" width="4.83203125" style="81" customWidth="1"/>
    <col min="2827" max="3072" width="9.33203125" style="81"/>
    <col min="3073" max="3073" width="6.83203125" style="81" customWidth="1"/>
    <col min="3074" max="3074" width="55.1640625" style="81" customWidth="1"/>
    <col min="3075" max="3077" width="16.33203125" style="81" customWidth="1"/>
    <col min="3078" max="3078" width="55.1640625" style="81" customWidth="1"/>
    <col min="3079" max="3081" width="16.33203125" style="81" customWidth="1"/>
    <col min="3082" max="3082" width="4.83203125" style="81" customWidth="1"/>
    <col min="3083" max="3328" width="9.33203125" style="81"/>
    <col min="3329" max="3329" width="6.83203125" style="81" customWidth="1"/>
    <col min="3330" max="3330" width="55.1640625" style="81" customWidth="1"/>
    <col min="3331" max="3333" width="16.33203125" style="81" customWidth="1"/>
    <col min="3334" max="3334" width="55.1640625" style="81" customWidth="1"/>
    <col min="3335" max="3337" width="16.33203125" style="81" customWidth="1"/>
    <col min="3338" max="3338" width="4.83203125" style="81" customWidth="1"/>
    <col min="3339" max="3584" width="9.33203125" style="81"/>
    <col min="3585" max="3585" width="6.83203125" style="81" customWidth="1"/>
    <col min="3586" max="3586" width="55.1640625" style="81" customWidth="1"/>
    <col min="3587" max="3589" width="16.33203125" style="81" customWidth="1"/>
    <col min="3590" max="3590" width="55.1640625" style="81" customWidth="1"/>
    <col min="3591" max="3593" width="16.33203125" style="81" customWidth="1"/>
    <col min="3594" max="3594" width="4.83203125" style="81" customWidth="1"/>
    <col min="3595" max="3840" width="9.33203125" style="81"/>
    <col min="3841" max="3841" width="6.83203125" style="81" customWidth="1"/>
    <col min="3842" max="3842" width="55.1640625" style="81" customWidth="1"/>
    <col min="3843" max="3845" width="16.33203125" style="81" customWidth="1"/>
    <col min="3846" max="3846" width="55.1640625" style="81" customWidth="1"/>
    <col min="3847" max="3849" width="16.33203125" style="81" customWidth="1"/>
    <col min="3850" max="3850" width="4.83203125" style="81" customWidth="1"/>
    <col min="3851" max="4096" width="9.33203125" style="81"/>
    <col min="4097" max="4097" width="6.83203125" style="81" customWidth="1"/>
    <col min="4098" max="4098" width="55.1640625" style="81" customWidth="1"/>
    <col min="4099" max="4101" width="16.33203125" style="81" customWidth="1"/>
    <col min="4102" max="4102" width="55.1640625" style="81" customWidth="1"/>
    <col min="4103" max="4105" width="16.33203125" style="81" customWidth="1"/>
    <col min="4106" max="4106" width="4.83203125" style="81" customWidth="1"/>
    <col min="4107" max="4352" width="9.33203125" style="81"/>
    <col min="4353" max="4353" width="6.83203125" style="81" customWidth="1"/>
    <col min="4354" max="4354" width="55.1640625" style="81" customWidth="1"/>
    <col min="4355" max="4357" width="16.33203125" style="81" customWidth="1"/>
    <col min="4358" max="4358" width="55.1640625" style="81" customWidth="1"/>
    <col min="4359" max="4361" width="16.33203125" style="81" customWidth="1"/>
    <col min="4362" max="4362" width="4.83203125" style="81" customWidth="1"/>
    <col min="4363" max="4608" width="9.33203125" style="81"/>
    <col min="4609" max="4609" width="6.83203125" style="81" customWidth="1"/>
    <col min="4610" max="4610" width="55.1640625" style="81" customWidth="1"/>
    <col min="4611" max="4613" width="16.33203125" style="81" customWidth="1"/>
    <col min="4614" max="4614" width="55.1640625" style="81" customWidth="1"/>
    <col min="4615" max="4617" width="16.33203125" style="81" customWidth="1"/>
    <col min="4618" max="4618" width="4.83203125" style="81" customWidth="1"/>
    <col min="4619" max="4864" width="9.33203125" style="81"/>
    <col min="4865" max="4865" width="6.83203125" style="81" customWidth="1"/>
    <col min="4866" max="4866" width="55.1640625" style="81" customWidth="1"/>
    <col min="4867" max="4869" width="16.33203125" style="81" customWidth="1"/>
    <col min="4870" max="4870" width="55.1640625" style="81" customWidth="1"/>
    <col min="4871" max="4873" width="16.33203125" style="81" customWidth="1"/>
    <col min="4874" max="4874" width="4.83203125" style="81" customWidth="1"/>
    <col min="4875" max="5120" width="9.33203125" style="81"/>
    <col min="5121" max="5121" width="6.83203125" style="81" customWidth="1"/>
    <col min="5122" max="5122" width="55.1640625" style="81" customWidth="1"/>
    <col min="5123" max="5125" width="16.33203125" style="81" customWidth="1"/>
    <col min="5126" max="5126" width="55.1640625" style="81" customWidth="1"/>
    <col min="5127" max="5129" width="16.33203125" style="81" customWidth="1"/>
    <col min="5130" max="5130" width="4.83203125" style="81" customWidth="1"/>
    <col min="5131" max="5376" width="9.33203125" style="81"/>
    <col min="5377" max="5377" width="6.83203125" style="81" customWidth="1"/>
    <col min="5378" max="5378" width="55.1640625" style="81" customWidth="1"/>
    <col min="5379" max="5381" width="16.33203125" style="81" customWidth="1"/>
    <col min="5382" max="5382" width="55.1640625" style="81" customWidth="1"/>
    <col min="5383" max="5385" width="16.33203125" style="81" customWidth="1"/>
    <col min="5386" max="5386" width="4.83203125" style="81" customWidth="1"/>
    <col min="5387" max="5632" width="9.33203125" style="81"/>
    <col min="5633" max="5633" width="6.83203125" style="81" customWidth="1"/>
    <col min="5634" max="5634" width="55.1640625" style="81" customWidth="1"/>
    <col min="5635" max="5637" width="16.33203125" style="81" customWidth="1"/>
    <col min="5638" max="5638" width="55.1640625" style="81" customWidth="1"/>
    <col min="5639" max="5641" width="16.33203125" style="81" customWidth="1"/>
    <col min="5642" max="5642" width="4.83203125" style="81" customWidth="1"/>
    <col min="5643" max="5888" width="9.33203125" style="81"/>
    <col min="5889" max="5889" width="6.83203125" style="81" customWidth="1"/>
    <col min="5890" max="5890" width="55.1640625" style="81" customWidth="1"/>
    <col min="5891" max="5893" width="16.33203125" style="81" customWidth="1"/>
    <col min="5894" max="5894" width="55.1640625" style="81" customWidth="1"/>
    <col min="5895" max="5897" width="16.33203125" style="81" customWidth="1"/>
    <col min="5898" max="5898" width="4.83203125" style="81" customWidth="1"/>
    <col min="5899" max="6144" width="9.33203125" style="81"/>
    <col min="6145" max="6145" width="6.83203125" style="81" customWidth="1"/>
    <col min="6146" max="6146" width="55.1640625" style="81" customWidth="1"/>
    <col min="6147" max="6149" width="16.33203125" style="81" customWidth="1"/>
    <col min="6150" max="6150" width="55.1640625" style="81" customWidth="1"/>
    <col min="6151" max="6153" width="16.33203125" style="81" customWidth="1"/>
    <col min="6154" max="6154" width="4.83203125" style="81" customWidth="1"/>
    <col min="6155" max="6400" width="9.33203125" style="81"/>
    <col min="6401" max="6401" width="6.83203125" style="81" customWidth="1"/>
    <col min="6402" max="6402" width="55.1640625" style="81" customWidth="1"/>
    <col min="6403" max="6405" width="16.33203125" style="81" customWidth="1"/>
    <col min="6406" max="6406" width="55.1640625" style="81" customWidth="1"/>
    <col min="6407" max="6409" width="16.33203125" style="81" customWidth="1"/>
    <col min="6410" max="6410" width="4.83203125" style="81" customWidth="1"/>
    <col min="6411" max="6656" width="9.33203125" style="81"/>
    <col min="6657" max="6657" width="6.83203125" style="81" customWidth="1"/>
    <col min="6658" max="6658" width="55.1640625" style="81" customWidth="1"/>
    <col min="6659" max="6661" width="16.33203125" style="81" customWidth="1"/>
    <col min="6662" max="6662" width="55.1640625" style="81" customWidth="1"/>
    <col min="6663" max="6665" width="16.33203125" style="81" customWidth="1"/>
    <col min="6666" max="6666" width="4.83203125" style="81" customWidth="1"/>
    <col min="6667" max="6912" width="9.33203125" style="81"/>
    <col min="6913" max="6913" width="6.83203125" style="81" customWidth="1"/>
    <col min="6914" max="6914" width="55.1640625" style="81" customWidth="1"/>
    <col min="6915" max="6917" width="16.33203125" style="81" customWidth="1"/>
    <col min="6918" max="6918" width="55.1640625" style="81" customWidth="1"/>
    <col min="6919" max="6921" width="16.33203125" style="81" customWidth="1"/>
    <col min="6922" max="6922" width="4.83203125" style="81" customWidth="1"/>
    <col min="6923" max="7168" width="9.33203125" style="81"/>
    <col min="7169" max="7169" width="6.83203125" style="81" customWidth="1"/>
    <col min="7170" max="7170" width="55.1640625" style="81" customWidth="1"/>
    <col min="7171" max="7173" width="16.33203125" style="81" customWidth="1"/>
    <col min="7174" max="7174" width="55.1640625" style="81" customWidth="1"/>
    <col min="7175" max="7177" width="16.33203125" style="81" customWidth="1"/>
    <col min="7178" max="7178" width="4.83203125" style="81" customWidth="1"/>
    <col min="7179" max="7424" width="9.33203125" style="81"/>
    <col min="7425" max="7425" width="6.83203125" style="81" customWidth="1"/>
    <col min="7426" max="7426" width="55.1640625" style="81" customWidth="1"/>
    <col min="7427" max="7429" width="16.33203125" style="81" customWidth="1"/>
    <col min="7430" max="7430" width="55.1640625" style="81" customWidth="1"/>
    <col min="7431" max="7433" width="16.33203125" style="81" customWidth="1"/>
    <col min="7434" max="7434" width="4.83203125" style="81" customWidth="1"/>
    <col min="7435" max="7680" width="9.33203125" style="81"/>
    <col min="7681" max="7681" width="6.83203125" style="81" customWidth="1"/>
    <col min="7682" max="7682" width="55.1640625" style="81" customWidth="1"/>
    <col min="7683" max="7685" width="16.33203125" style="81" customWidth="1"/>
    <col min="7686" max="7686" width="55.1640625" style="81" customWidth="1"/>
    <col min="7687" max="7689" width="16.33203125" style="81" customWidth="1"/>
    <col min="7690" max="7690" width="4.83203125" style="81" customWidth="1"/>
    <col min="7691" max="7936" width="9.33203125" style="81"/>
    <col min="7937" max="7937" width="6.83203125" style="81" customWidth="1"/>
    <col min="7938" max="7938" width="55.1640625" style="81" customWidth="1"/>
    <col min="7939" max="7941" width="16.33203125" style="81" customWidth="1"/>
    <col min="7942" max="7942" width="55.1640625" style="81" customWidth="1"/>
    <col min="7943" max="7945" width="16.33203125" style="81" customWidth="1"/>
    <col min="7946" max="7946" width="4.83203125" style="81" customWidth="1"/>
    <col min="7947" max="8192" width="9.33203125" style="81"/>
    <col min="8193" max="8193" width="6.83203125" style="81" customWidth="1"/>
    <col min="8194" max="8194" width="55.1640625" style="81" customWidth="1"/>
    <col min="8195" max="8197" width="16.33203125" style="81" customWidth="1"/>
    <col min="8198" max="8198" width="55.1640625" style="81" customWidth="1"/>
    <col min="8199" max="8201" width="16.33203125" style="81" customWidth="1"/>
    <col min="8202" max="8202" width="4.83203125" style="81" customWidth="1"/>
    <col min="8203" max="8448" width="9.33203125" style="81"/>
    <col min="8449" max="8449" width="6.83203125" style="81" customWidth="1"/>
    <col min="8450" max="8450" width="55.1640625" style="81" customWidth="1"/>
    <col min="8451" max="8453" width="16.33203125" style="81" customWidth="1"/>
    <col min="8454" max="8454" width="55.1640625" style="81" customWidth="1"/>
    <col min="8455" max="8457" width="16.33203125" style="81" customWidth="1"/>
    <col min="8458" max="8458" width="4.83203125" style="81" customWidth="1"/>
    <col min="8459" max="8704" width="9.33203125" style="81"/>
    <col min="8705" max="8705" width="6.83203125" style="81" customWidth="1"/>
    <col min="8706" max="8706" width="55.1640625" style="81" customWidth="1"/>
    <col min="8707" max="8709" width="16.33203125" style="81" customWidth="1"/>
    <col min="8710" max="8710" width="55.1640625" style="81" customWidth="1"/>
    <col min="8711" max="8713" width="16.33203125" style="81" customWidth="1"/>
    <col min="8714" max="8714" width="4.83203125" style="81" customWidth="1"/>
    <col min="8715" max="8960" width="9.33203125" style="81"/>
    <col min="8961" max="8961" width="6.83203125" style="81" customWidth="1"/>
    <col min="8962" max="8962" width="55.1640625" style="81" customWidth="1"/>
    <col min="8963" max="8965" width="16.33203125" style="81" customWidth="1"/>
    <col min="8966" max="8966" width="55.1640625" style="81" customWidth="1"/>
    <col min="8967" max="8969" width="16.33203125" style="81" customWidth="1"/>
    <col min="8970" max="8970" width="4.83203125" style="81" customWidth="1"/>
    <col min="8971" max="9216" width="9.33203125" style="81"/>
    <col min="9217" max="9217" width="6.83203125" style="81" customWidth="1"/>
    <col min="9218" max="9218" width="55.1640625" style="81" customWidth="1"/>
    <col min="9219" max="9221" width="16.33203125" style="81" customWidth="1"/>
    <col min="9222" max="9222" width="55.1640625" style="81" customWidth="1"/>
    <col min="9223" max="9225" width="16.33203125" style="81" customWidth="1"/>
    <col min="9226" max="9226" width="4.83203125" style="81" customWidth="1"/>
    <col min="9227" max="9472" width="9.33203125" style="81"/>
    <col min="9473" max="9473" width="6.83203125" style="81" customWidth="1"/>
    <col min="9474" max="9474" width="55.1640625" style="81" customWidth="1"/>
    <col min="9475" max="9477" width="16.33203125" style="81" customWidth="1"/>
    <col min="9478" max="9478" width="55.1640625" style="81" customWidth="1"/>
    <col min="9479" max="9481" width="16.33203125" style="81" customWidth="1"/>
    <col min="9482" max="9482" width="4.83203125" style="81" customWidth="1"/>
    <col min="9483" max="9728" width="9.33203125" style="81"/>
    <col min="9729" max="9729" width="6.83203125" style="81" customWidth="1"/>
    <col min="9730" max="9730" width="55.1640625" style="81" customWidth="1"/>
    <col min="9731" max="9733" width="16.33203125" style="81" customWidth="1"/>
    <col min="9734" max="9734" width="55.1640625" style="81" customWidth="1"/>
    <col min="9735" max="9737" width="16.33203125" style="81" customWidth="1"/>
    <col min="9738" max="9738" width="4.83203125" style="81" customWidth="1"/>
    <col min="9739" max="9984" width="9.33203125" style="81"/>
    <col min="9985" max="9985" width="6.83203125" style="81" customWidth="1"/>
    <col min="9986" max="9986" width="55.1640625" style="81" customWidth="1"/>
    <col min="9987" max="9989" width="16.33203125" style="81" customWidth="1"/>
    <col min="9990" max="9990" width="55.1640625" style="81" customWidth="1"/>
    <col min="9991" max="9993" width="16.33203125" style="81" customWidth="1"/>
    <col min="9994" max="9994" width="4.83203125" style="81" customWidth="1"/>
    <col min="9995" max="10240" width="9.33203125" style="81"/>
    <col min="10241" max="10241" width="6.83203125" style="81" customWidth="1"/>
    <col min="10242" max="10242" width="55.1640625" style="81" customWidth="1"/>
    <col min="10243" max="10245" width="16.33203125" style="81" customWidth="1"/>
    <col min="10246" max="10246" width="55.1640625" style="81" customWidth="1"/>
    <col min="10247" max="10249" width="16.33203125" style="81" customWidth="1"/>
    <col min="10250" max="10250" width="4.83203125" style="81" customWidth="1"/>
    <col min="10251" max="10496" width="9.33203125" style="81"/>
    <col min="10497" max="10497" width="6.83203125" style="81" customWidth="1"/>
    <col min="10498" max="10498" width="55.1640625" style="81" customWidth="1"/>
    <col min="10499" max="10501" width="16.33203125" style="81" customWidth="1"/>
    <col min="10502" max="10502" width="55.1640625" style="81" customWidth="1"/>
    <col min="10503" max="10505" width="16.33203125" style="81" customWidth="1"/>
    <col min="10506" max="10506" width="4.83203125" style="81" customWidth="1"/>
    <col min="10507" max="10752" width="9.33203125" style="81"/>
    <col min="10753" max="10753" width="6.83203125" style="81" customWidth="1"/>
    <col min="10754" max="10754" width="55.1640625" style="81" customWidth="1"/>
    <col min="10755" max="10757" width="16.33203125" style="81" customWidth="1"/>
    <col min="10758" max="10758" width="55.1640625" style="81" customWidth="1"/>
    <col min="10759" max="10761" width="16.33203125" style="81" customWidth="1"/>
    <col min="10762" max="10762" width="4.83203125" style="81" customWidth="1"/>
    <col min="10763" max="11008" width="9.33203125" style="81"/>
    <col min="11009" max="11009" width="6.83203125" style="81" customWidth="1"/>
    <col min="11010" max="11010" width="55.1640625" style="81" customWidth="1"/>
    <col min="11011" max="11013" width="16.33203125" style="81" customWidth="1"/>
    <col min="11014" max="11014" width="55.1640625" style="81" customWidth="1"/>
    <col min="11015" max="11017" width="16.33203125" style="81" customWidth="1"/>
    <col min="11018" max="11018" width="4.83203125" style="81" customWidth="1"/>
    <col min="11019" max="11264" width="9.33203125" style="81"/>
    <col min="11265" max="11265" width="6.83203125" style="81" customWidth="1"/>
    <col min="11266" max="11266" width="55.1640625" style="81" customWidth="1"/>
    <col min="11267" max="11269" width="16.33203125" style="81" customWidth="1"/>
    <col min="11270" max="11270" width="55.1640625" style="81" customWidth="1"/>
    <col min="11271" max="11273" width="16.33203125" style="81" customWidth="1"/>
    <col min="11274" max="11274" width="4.83203125" style="81" customWidth="1"/>
    <col min="11275" max="11520" width="9.33203125" style="81"/>
    <col min="11521" max="11521" width="6.83203125" style="81" customWidth="1"/>
    <col min="11522" max="11522" width="55.1640625" style="81" customWidth="1"/>
    <col min="11523" max="11525" width="16.33203125" style="81" customWidth="1"/>
    <col min="11526" max="11526" width="55.1640625" style="81" customWidth="1"/>
    <col min="11527" max="11529" width="16.33203125" style="81" customWidth="1"/>
    <col min="11530" max="11530" width="4.83203125" style="81" customWidth="1"/>
    <col min="11531" max="11776" width="9.33203125" style="81"/>
    <col min="11777" max="11777" width="6.83203125" style="81" customWidth="1"/>
    <col min="11778" max="11778" width="55.1640625" style="81" customWidth="1"/>
    <col min="11779" max="11781" width="16.33203125" style="81" customWidth="1"/>
    <col min="11782" max="11782" width="55.1640625" style="81" customWidth="1"/>
    <col min="11783" max="11785" width="16.33203125" style="81" customWidth="1"/>
    <col min="11786" max="11786" width="4.83203125" style="81" customWidth="1"/>
    <col min="11787" max="12032" width="9.33203125" style="81"/>
    <col min="12033" max="12033" width="6.83203125" style="81" customWidth="1"/>
    <col min="12034" max="12034" width="55.1640625" style="81" customWidth="1"/>
    <col min="12035" max="12037" width="16.33203125" style="81" customWidth="1"/>
    <col min="12038" max="12038" width="55.1640625" style="81" customWidth="1"/>
    <col min="12039" max="12041" width="16.33203125" style="81" customWidth="1"/>
    <col min="12042" max="12042" width="4.83203125" style="81" customWidth="1"/>
    <col min="12043" max="12288" width="9.33203125" style="81"/>
    <col min="12289" max="12289" width="6.83203125" style="81" customWidth="1"/>
    <col min="12290" max="12290" width="55.1640625" style="81" customWidth="1"/>
    <col min="12291" max="12293" width="16.33203125" style="81" customWidth="1"/>
    <col min="12294" max="12294" width="55.1640625" style="81" customWidth="1"/>
    <col min="12295" max="12297" width="16.33203125" style="81" customWidth="1"/>
    <col min="12298" max="12298" width="4.83203125" style="81" customWidth="1"/>
    <col min="12299" max="12544" width="9.33203125" style="81"/>
    <col min="12545" max="12545" width="6.83203125" style="81" customWidth="1"/>
    <col min="12546" max="12546" width="55.1640625" style="81" customWidth="1"/>
    <col min="12547" max="12549" width="16.33203125" style="81" customWidth="1"/>
    <col min="12550" max="12550" width="55.1640625" style="81" customWidth="1"/>
    <col min="12551" max="12553" width="16.33203125" style="81" customWidth="1"/>
    <col min="12554" max="12554" width="4.83203125" style="81" customWidth="1"/>
    <col min="12555" max="12800" width="9.33203125" style="81"/>
    <col min="12801" max="12801" width="6.83203125" style="81" customWidth="1"/>
    <col min="12802" max="12802" width="55.1640625" style="81" customWidth="1"/>
    <col min="12803" max="12805" width="16.33203125" style="81" customWidth="1"/>
    <col min="12806" max="12806" width="55.1640625" style="81" customWidth="1"/>
    <col min="12807" max="12809" width="16.33203125" style="81" customWidth="1"/>
    <col min="12810" max="12810" width="4.83203125" style="81" customWidth="1"/>
    <col min="12811" max="13056" width="9.33203125" style="81"/>
    <col min="13057" max="13057" width="6.83203125" style="81" customWidth="1"/>
    <col min="13058" max="13058" width="55.1640625" style="81" customWidth="1"/>
    <col min="13059" max="13061" width="16.33203125" style="81" customWidth="1"/>
    <col min="13062" max="13062" width="55.1640625" style="81" customWidth="1"/>
    <col min="13063" max="13065" width="16.33203125" style="81" customWidth="1"/>
    <col min="13066" max="13066" width="4.83203125" style="81" customWidth="1"/>
    <col min="13067" max="13312" width="9.33203125" style="81"/>
    <col min="13313" max="13313" width="6.83203125" style="81" customWidth="1"/>
    <col min="13314" max="13314" width="55.1640625" style="81" customWidth="1"/>
    <col min="13315" max="13317" width="16.33203125" style="81" customWidth="1"/>
    <col min="13318" max="13318" width="55.1640625" style="81" customWidth="1"/>
    <col min="13319" max="13321" width="16.33203125" style="81" customWidth="1"/>
    <col min="13322" max="13322" width="4.83203125" style="81" customWidth="1"/>
    <col min="13323" max="13568" width="9.33203125" style="81"/>
    <col min="13569" max="13569" width="6.83203125" style="81" customWidth="1"/>
    <col min="13570" max="13570" width="55.1640625" style="81" customWidth="1"/>
    <col min="13571" max="13573" width="16.33203125" style="81" customWidth="1"/>
    <col min="13574" max="13574" width="55.1640625" style="81" customWidth="1"/>
    <col min="13575" max="13577" width="16.33203125" style="81" customWidth="1"/>
    <col min="13578" max="13578" width="4.83203125" style="81" customWidth="1"/>
    <col min="13579" max="13824" width="9.33203125" style="81"/>
    <col min="13825" max="13825" width="6.83203125" style="81" customWidth="1"/>
    <col min="13826" max="13826" width="55.1640625" style="81" customWidth="1"/>
    <col min="13827" max="13829" width="16.33203125" style="81" customWidth="1"/>
    <col min="13830" max="13830" width="55.1640625" style="81" customWidth="1"/>
    <col min="13831" max="13833" width="16.33203125" style="81" customWidth="1"/>
    <col min="13834" max="13834" width="4.83203125" style="81" customWidth="1"/>
    <col min="13835" max="14080" width="9.33203125" style="81"/>
    <col min="14081" max="14081" width="6.83203125" style="81" customWidth="1"/>
    <col min="14082" max="14082" width="55.1640625" style="81" customWidth="1"/>
    <col min="14083" max="14085" width="16.33203125" style="81" customWidth="1"/>
    <col min="14086" max="14086" width="55.1640625" style="81" customWidth="1"/>
    <col min="14087" max="14089" width="16.33203125" style="81" customWidth="1"/>
    <col min="14090" max="14090" width="4.83203125" style="81" customWidth="1"/>
    <col min="14091" max="14336" width="9.33203125" style="81"/>
    <col min="14337" max="14337" width="6.83203125" style="81" customWidth="1"/>
    <col min="14338" max="14338" width="55.1640625" style="81" customWidth="1"/>
    <col min="14339" max="14341" width="16.33203125" style="81" customWidth="1"/>
    <col min="14342" max="14342" width="55.1640625" style="81" customWidth="1"/>
    <col min="14343" max="14345" width="16.33203125" style="81" customWidth="1"/>
    <col min="14346" max="14346" width="4.83203125" style="81" customWidth="1"/>
    <col min="14347" max="14592" width="9.33203125" style="81"/>
    <col min="14593" max="14593" width="6.83203125" style="81" customWidth="1"/>
    <col min="14594" max="14594" width="55.1640625" style="81" customWidth="1"/>
    <col min="14595" max="14597" width="16.33203125" style="81" customWidth="1"/>
    <col min="14598" max="14598" width="55.1640625" style="81" customWidth="1"/>
    <col min="14599" max="14601" width="16.33203125" style="81" customWidth="1"/>
    <col min="14602" max="14602" width="4.83203125" style="81" customWidth="1"/>
    <col min="14603" max="14848" width="9.33203125" style="81"/>
    <col min="14849" max="14849" width="6.83203125" style="81" customWidth="1"/>
    <col min="14850" max="14850" width="55.1640625" style="81" customWidth="1"/>
    <col min="14851" max="14853" width="16.33203125" style="81" customWidth="1"/>
    <col min="14854" max="14854" width="55.1640625" style="81" customWidth="1"/>
    <col min="14855" max="14857" width="16.33203125" style="81" customWidth="1"/>
    <col min="14858" max="14858" width="4.83203125" style="81" customWidth="1"/>
    <col min="14859" max="15104" width="9.33203125" style="81"/>
    <col min="15105" max="15105" width="6.83203125" style="81" customWidth="1"/>
    <col min="15106" max="15106" width="55.1640625" style="81" customWidth="1"/>
    <col min="15107" max="15109" width="16.33203125" style="81" customWidth="1"/>
    <col min="15110" max="15110" width="55.1640625" style="81" customWidth="1"/>
    <col min="15111" max="15113" width="16.33203125" style="81" customWidth="1"/>
    <col min="15114" max="15114" width="4.83203125" style="81" customWidth="1"/>
    <col min="15115" max="15360" width="9.33203125" style="81"/>
    <col min="15361" max="15361" width="6.83203125" style="81" customWidth="1"/>
    <col min="15362" max="15362" width="55.1640625" style="81" customWidth="1"/>
    <col min="15363" max="15365" width="16.33203125" style="81" customWidth="1"/>
    <col min="15366" max="15366" width="55.1640625" style="81" customWidth="1"/>
    <col min="15367" max="15369" width="16.33203125" style="81" customWidth="1"/>
    <col min="15370" max="15370" width="4.83203125" style="81" customWidth="1"/>
    <col min="15371" max="15616" width="9.33203125" style="81"/>
    <col min="15617" max="15617" width="6.83203125" style="81" customWidth="1"/>
    <col min="15618" max="15618" width="55.1640625" style="81" customWidth="1"/>
    <col min="15619" max="15621" width="16.33203125" style="81" customWidth="1"/>
    <col min="15622" max="15622" width="55.1640625" style="81" customWidth="1"/>
    <col min="15623" max="15625" width="16.33203125" style="81" customWidth="1"/>
    <col min="15626" max="15626" width="4.83203125" style="81" customWidth="1"/>
    <col min="15627" max="15872" width="9.33203125" style="81"/>
    <col min="15873" max="15873" width="6.83203125" style="81" customWidth="1"/>
    <col min="15874" max="15874" width="55.1640625" style="81" customWidth="1"/>
    <col min="15875" max="15877" width="16.33203125" style="81" customWidth="1"/>
    <col min="15878" max="15878" width="55.1640625" style="81" customWidth="1"/>
    <col min="15879" max="15881" width="16.33203125" style="81" customWidth="1"/>
    <col min="15882" max="15882" width="4.83203125" style="81" customWidth="1"/>
    <col min="15883" max="16128" width="9.33203125" style="81"/>
    <col min="16129" max="16129" width="6.83203125" style="81" customWidth="1"/>
    <col min="16130" max="16130" width="55.1640625" style="81" customWidth="1"/>
    <col min="16131" max="16133" width="16.33203125" style="81" customWidth="1"/>
    <col min="16134" max="16134" width="55.1640625" style="81" customWidth="1"/>
    <col min="16135" max="16137" width="16.33203125" style="81" customWidth="1"/>
    <col min="16138" max="16138" width="4.83203125" style="81" customWidth="1"/>
    <col min="16139" max="16384" width="9.33203125" style="81"/>
  </cols>
  <sheetData>
    <row r="1" spans="1:10" ht="39.75" customHeight="1" x14ac:dyDescent="0.2">
      <c r="B1" s="131" t="s">
        <v>493</v>
      </c>
      <c r="C1" s="130"/>
      <c r="D1" s="130"/>
      <c r="E1" s="130"/>
      <c r="F1" s="130"/>
      <c r="G1" s="130"/>
      <c r="H1" s="130"/>
      <c r="I1" s="130"/>
      <c r="J1" s="339"/>
    </row>
    <row r="2" spans="1:10" ht="14.25" thickBot="1" x14ac:dyDescent="0.25">
      <c r="G2" s="129"/>
      <c r="H2" s="129"/>
      <c r="I2" s="129" t="s">
        <v>511</v>
      </c>
      <c r="J2" s="339"/>
    </row>
    <row r="3" spans="1:10" ht="24" customHeight="1" thickBot="1" x14ac:dyDescent="0.25">
      <c r="A3" s="340" t="s">
        <v>3</v>
      </c>
      <c r="B3" s="127" t="s">
        <v>320</v>
      </c>
      <c r="C3" s="128"/>
      <c r="D3" s="128"/>
      <c r="E3" s="128"/>
      <c r="F3" s="127" t="s">
        <v>319</v>
      </c>
      <c r="G3" s="126"/>
      <c r="H3" s="126"/>
      <c r="I3" s="126"/>
      <c r="J3" s="339"/>
    </row>
    <row r="4" spans="1:10" s="122" customFormat="1" ht="35.25" customHeight="1" thickBot="1" x14ac:dyDescent="0.25">
      <c r="A4" s="341"/>
      <c r="B4" s="124" t="s">
        <v>318</v>
      </c>
      <c r="C4" s="125" t="s">
        <v>533</v>
      </c>
      <c r="D4" s="125" t="s">
        <v>534</v>
      </c>
      <c r="E4" s="125" t="s">
        <v>535</v>
      </c>
      <c r="F4" s="124" t="s">
        <v>318</v>
      </c>
      <c r="G4" s="125" t="s">
        <v>533</v>
      </c>
      <c r="H4" s="125" t="s">
        <v>534</v>
      </c>
      <c r="I4" s="125" t="s">
        <v>535</v>
      </c>
      <c r="J4" s="339"/>
    </row>
    <row r="5" spans="1:10" s="122" customFormat="1" ht="13.5" thickBot="1" x14ac:dyDescent="0.25">
      <c r="A5" s="121" t="s">
        <v>6</v>
      </c>
      <c r="B5" s="119" t="s">
        <v>7</v>
      </c>
      <c r="C5" s="120" t="s">
        <v>439</v>
      </c>
      <c r="D5" s="120" t="s">
        <v>440</v>
      </c>
      <c r="E5" s="120" t="s">
        <v>8</v>
      </c>
      <c r="F5" s="119" t="s">
        <v>317</v>
      </c>
      <c r="G5" s="120" t="s">
        <v>444</v>
      </c>
      <c r="H5" s="120" t="s">
        <v>445</v>
      </c>
      <c r="I5" s="118" t="s">
        <v>316</v>
      </c>
      <c r="J5" s="339"/>
    </row>
    <row r="6" spans="1:10" ht="12.95" customHeight="1" x14ac:dyDescent="0.2">
      <c r="A6" s="116" t="s">
        <v>9</v>
      </c>
      <c r="B6" s="114" t="s">
        <v>406</v>
      </c>
      <c r="C6" s="115"/>
      <c r="D6" s="115"/>
      <c r="E6" s="115"/>
      <c r="F6" s="114" t="s">
        <v>199</v>
      </c>
      <c r="G6" s="115">
        <v>1988420</v>
      </c>
      <c r="H6" s="115">
        <v>1667259</v>
      </c>
      <c r="I6" s="113">
        <v>488283</v>
      </c>
      <c r="J6" s="339"/>
    </row>
    <row r="7" spans="1:10" x14ac:dyDescent="0.2">
      <c r="A7" s="106" t="s">
        <v>23</v>
      </c>
      <c r="B7" s="111" t="s">
        <v>407</v>
      </c>
      <c r="C7" s="108"/>
      <c r="D7" s="108"/>
      <c r="E7" s="108"/>
      <c r="F7" s="111" t="s">
        <v>408</v>
      </c>
      <c r="G7" s="108"/>
      <c r="H7" s="108"/>
      <c r="I7" s="107"/>
      <c r="J7" s="339"/>
    </row>
    <row r="8" spans="1:10" ht="12.95" customHeight="1" x14ac:dyDescent="0.2">
      <c r="A8" s="106" t="s">
        <v>35</v>
      </c>
      <c r="B8" s="111" t="s">
        <v>409</v>
      </c>
      <c r="C8" s="108"/>
      <c r="D8" s="108"/>
      <c r="E8" s="108"/>
      <c r="F8" s="111" t="s">
        <v>201</v>
      </c>
      <c r="G8" s="108"/>
      <c r="H8" s="108">
        <v>1480510</v>
      </c>
      <c r="I8" s="107">
        <v>1480000</v>
      </c>
      <c r="J8" s="339"/>
    </row>
    <row r="9" spans="1:10" ht="12.95" customHeight="1" x14ac:dyDescent="0.2">
      <c r="A9" s="106" t="s">
        <v>310</v>
      </c>
      <c r="B9" s="111" t="s">
        <v>410</v>
      </c>
      <c r="C9" s="108"/>
      <c r="D9" s="108"/>
      <c r="E9" s="108"/>
      <c r="F9" s="111" t="s">
        <v>411</v>
      </c>
      <c r="G9" s="108"/>
      <c r="H9" s="108"/>
      <c r="I9" s="107"/>
      <c r="J9" s="339"/>
    </row>
    <row r="10" spans="1:10" ht="12.75" customHeight="1" x14ac:dyDescent="0.2">
      <c r="A10" s="106" t="s">
        <v>61</v>
      </c>
      <c r="B10" s="111" t="s">
        <v>412</v>
      </c>
      <c r="C10" s="108"/>
      <c r="D10" s="108"/>
      <c r="E10" s="108"/>
      <c r="F10" s="111" t="s">
        <v>203</v>
      </c>
      <c r="G10" s="108"/>
      <c r="H10" s="108"/>
      <c r="I10" s="107"/>
      <c r="J10" s="339"/>
    </row>
    <row r="11" spans="1:10" ht="12.95" customHeight="1" x14ac:dyDescent="0.2">
      <c r="A11" s="106" t="s">
        <v>83</v>
      </c>
      <c r="B11" s="111" t="s">
        <v>413</v>
      </c>
      <c r="C11" s="109"/>
      <c r="D11" s="109"/>
      <c r="E11" s="109"/>
      <c r="F11" s="193"/>
      <c r="G11" s="108"/>
      <c r="H11" s="108"/>
      <c r="I11" s="107"/>
      <c r="J11" s="339"/>
    </row>
    <row r="12" spans="1:10" ht="12.95" customHeight="1" x14ac:dyDescent="0.2">
      <c r="A12" s="106" t="s">
        <v>246</v>
      </c>
      <c r="B12" s="103"/>
      <c r="C12" s="108"/>
      <c r="D12" s="108"/>
      <c r="E12" s="108"/>
      <c r="F12" s="193"/>
      <c r="G12" s="108"/>
      <c r="H12" s="108"/>
      <c r="I12" s="107"/>
      <c r="J12" s="339"/>
    </row>
    <row r="13" spans="1:10" ht="12.95" customHeight="1" x14ac:dyDescent="0.2">
      <c r="A13" s="106" t="s">
        <v>103</v>
      </c>
      <c r="B13" s="103"/>
      <c r="C13" s="108"/>
      <c r="D13" s="108"/>
      <c r="E13" s="108"/>
      <c r="F13" s="194"/>
      <c r="G13" s="108"/>
      <c r="H13" s="108"/>
      <c r="I13" s="107"/>
      <c r="J13" s="339"/>
    </row>
    <row r="14" spans="1:10" ht="12.95" customHeight="1" x14ac:dyDescent="0.2">
      <c r="A14" s="106" t="s">
        <v>111</v>
      </c>
      <c r="B14" s="195"/>
      <c r="C14" s="109"/>
      <c r="D14" s="109"/>
      <c r="E14" s="109"/>
      <c r="F14" s="193"/>
      <c r="G14" s="108"/>
      <c r="H14" s="108"/>
      <c r="I14" s="107"/>
      <c r="J14" s="339"/>
    </row>
    <row r="15" spans="1:10" x14ac:dyDescent="0.2">
      <c r="A15" s="106" t="s">
        <v>306</v>
      </c>
      <c r="B15" s="103"/>
      <c r="C15" s="109"/>
      <c r="D15" s="109"/>
      <c r="E15" s="109"/>
      <c r="F15" s="193"/>
      <c r="G15" s="108"/>
      <c r="H15" s="108"/>
      <c r="I15" s="107"/>
      <c r="J15" s="339"/>
    </row>
    <row r="16" spans="1:10" ht="12.95" customHeight="1" thickBot="1" x14ac:dyDescent="0.25">
      <c r="A16" s="196" t="s">
        <v>305</v>
      </c>
      <c r="B16" s="197"/>
      <c r="C16" s="227"/>
      <c r="D16" s="228"/>
      <c r="E16" s="198"/>
      <c r="F16" s="199" t="s">
        <v>193</v>
      </c>
      <c r="G16" s="108"/>
      <c r="H16" s="108"/>
      <c r="I16" s="107"/>
      <c r="J16" s="339"/>
    </row>
    <row r="17" spans="1:10" ht="15.95" customHeight="1" thickBot="1" x14ac:dyDescent="0.25">
      <c r="A17" s="86" t="s">
        <v>304</v>
      </c>
      <c r="B17" s="88" t="s">
        <v>414</v>
      </c>
      <c r="C17" s="87">
        <f>+C6+C8+C9+C11+C12+C13+C14+C15+C16</f>
        <v>0</v>
      </c>
      <c r="D17" s="87">
        <f>+D6+D8+D9+D11+D12+D13+D14+D15+D16</f>
        <v>0</v>
      </c>
      <c r="E17" s="87">
        <f>+E6+E8+E9+E11+E12+E13+E14+E15+E16</f>
        <v>0</v>
      </c>
      <c r="F17" s="88" t="s">
        <v>415</v>
      </c>
      <c r="G17" s="87">
        <f>+G6+G8+G10+G11+G12+G13+G14+G15+G16</f>
        <v>1988420</v>
      </c>
      <c r="H17" s="87">
        <f>+H6+H8+H10+H11+H12+H13+H14+H15+H16</f>
        <v>3147769</v>
      </c>
      <c r="I17" s="200">
        <f>+I6+I8+I10+I11+I12+I13+I14+I15+I16</f>
        <v>1968283</v>
      </c>
      <c r="J17" s="339"/>
    </row>
    <row r="18" spans="1:10" ht="12.95" customHeight="1" x14ac:dyDescent="0.2">
      <c r="A18" s="116" t="s">
        <v>303</v>
      </c>
      <c r="B18" s="201" t="s">
        <v>416</v>
      </c>
      <c r="C18" s="202">
        <f>+C19+C20+C21+C22+C23</f>
        <v>0</v>
      </c>
      <c r="D18" s="202">
        <f>+D19+D20+D21+D22+D23</f>
        <v>0</v>
      </c>
      <c r="E18" s="202">
        <f>+E19+E20+E21+E22+E23</f>
        <v>0</v>
      </c>
      <c r="F18" s="98" t="s">
        <v>298</v>
      </c>
      <c r="G18" s="229"/>
      <c r="H18" s="229"/>
      <c r="I18" s="203"/>
      <c r="J18" s="339"/>
    </row>
    <row r="19" spans="1:10" ht="12.95" customHeight="1" x14ac:dyDescent="0.2">
      <c r="A19" s="106" t="s">
        <v>300</v>
      </c>
      <c r="B19" s="204" t="s">
        <v>417</v>
      </c>
      <c r="C19" s="89"/>
      <c r="D19" s="89"/>
      <c r="E19" s="89"/>
      <c r="F19" s="98" t="s">
        <v>418</v>
      </c>
      <c r="G19" s="89"/>
      <c r="H19" s="89"/>
      <c r="I19" s="205"/>
      <c r="J19" s="339"/>
    </row>
    <row r="20" spans="1:10" ht="12.95" customHeight="1" x14ac:dyDescent="0.2">
      <c r="A20" s="116" t="s">
        <v>297</v>
      </c>
      <c r="B20" s="204" t="s">
        <v>419</v>
      </c>
      <c r="C20" s="89"/>
      <c r="D20" s="89"/>
      <c r="E20" s="89"/>
      <c r="F20" s="98" t="s">
        <v>292</v>
      </c>
      <c r="G20" s="89"/>
      <c r="H20" s="89"/>
      <c r="I20" s="205"/>
      <c r="J20" s="339"/>
    </row>
    <row r="21" spans="1:10" ht="12.95" customHeight="1" x14ac:dyDescent="0.2">
      <c r="A21" s="106" t="s">
        <v>294</v>
      </c>
      <c r="B21" s="204" t="s">
        <v>420</v>
      </c>
      <c r="C21" s="89"/>
      <c r="D21" s="89"/>
      <c r="E21" s="89"/>
      <c r="F21" s="98" t="s">
        <v>289</v>
      </c>
      <c r="G21" s="89"/>
      <c r="H21" s="89"/>
      <c r="I21" s="205"/>
      <c r="J21" s="339"/>
    </row>
    <row r="22" spans="1:10" ht="12.95" customHeight="1" x14ac:dyDescent="0.2">
      <c r="A22" s="116" t="s">
        <v>291</v>
      </c>
      <c r="B22" s="204" t="s">
        <v>421</v>
      </c>
      <c r="C22" s="89"/>
      <c r="D22" s="89"/>
      <c r="E22" s="89"/>
      <c r="F22" s="100" t="s">
        <v>286</v>
      </c>
      <c r="G22" s="89"/>
      <c r="H22" s="89"/>
      <c r="I22" s="205"/>
      <c r="J22" s="339"/>
    </row>
    <row r="23" spans="1:10" ht="12.95" customHeight="1" x14ac:dyDescent="0.2">
      <c r="A23" s="106" t="s">
        <v>288</v>
      </c>
      <c r="B23" s="206" t="s">
        <v>422</v>
      </c>
      <c r="C23" s="89"/>
      <c r="D23" s="89"/>
      <c r="E23" s="89"/>
      <c r="F23" s="98" t="s">
        <v>423</v>
      </c>
      <c r="G23" s="89"/>
      <c r="H23" s="89"/>
      <c r="I23" s="205"/>
      <c r="J23" s="339"/>
    </row>
    <row r="24" spans="1:10" ht="12.95" customHeight="1" x14ac:dyDescent="0.2">
      <c r="A24" s="116" t="s">
        <v>285</v>
      </c>
      <c r="B24" s="207" t="s">
        <v>424</v>
      </c>
      <c r="C24" s="97">
        <f>+C25+C26+C27+C28+C29</f>
        <v>0</v>
      </c>
      <c r="D24" s="97">
        <f>+D25+D26+D27+D28+D29</f>
        <v>0</v>
      </c>
      <c r="E24" s="97">
        <f>+E25+E26+E27+E28+E29</f>
        <v>0</v>
      </c>
      <c r="F24" s="208" t="s">
        <v>425</v>
      </c>
      <c r="G24" s="89"/>
      <c r="H24" s="89"/>
      <c r="I24" s="205"/>
      <c r="J24" s="339"/>
    </row>
    <row r="25" spans="1:10" ht="12.95" customHeight="1" x14ac:dyDescent="0.2">
      <c r="A25" s="106" t="s">
        <v>282</v>
      </c>
      <c r="B25" s="206" t="s">
        <v>426</v>
      </c>
      <c r="C25" s="89"/>
      <c r="D25" s="89"/>
      <c r="E25" s="89"/>
      <c r="F25" s="208" t="s">
        <v>427</v>
      </c>
      <c r="G25" s="89"/>
      <c r="H25" s="89"/>
      <c r="I25" s="205"/>
      <c r="J25" s="339"/>
    </row>
    <row r="26" spans="1:10" ht="12.95" customHeight="1" x14ac:dyDescent="0.2">
      <c r="A26" s="116" t="s">
        <v>279</v>
      </c>
      <c r="B26" s="206" t="s">
        <v>428</v>
      </c>
      <c r="C26" s="89"/>
      <c r="D26" s="89"/>
      <c r="E26" s="89"/>
      <c r="F26" s="209"/>
      <c r="G26" s="89"/>
      <c r="H26" s="89"/>
      <c r="I26" s="205"/>
      <c r="J26" s="339"/>
    </row>
    <row r="27" spans="1:10" ht="12.95" customHeight="1" x14ac:dyDescent="0.2">
      <c r="A27" s="106" t="s">
        <v>276</v>
      </c>
      <c r="B27" s="204" t="s">
        <v>429</v>
      </c>
      <c r="C27" s="89"/>
      <c r="D27" s="89"/>
      <c r="E27" s="89"/>
      <c r="F27" s="210"/>
      <c r="G27" s="89"/>
      <c r="H27" s="89"/>
      <c r="I27" s="205"/>
      <c r="J27" s="339"/>
    </row>
    <row r="28" spans="1:10" ht="12.95" customHeight="1" x14ac:dyDescent="0.2">
      <c r="A28" s="116" t="s">
        <v>273</v>
      </c>
      <c r="B28" s="211" t="s">
        <v>430</v>
      </c>
      <c r="C28" s="89"/>
      <c r="D28" s="89"/>
      <c r="E28" s="89"/>
      <c r="F28" s="103"/>
      <c r="G28" s="89"/>
      <c r="H28" s="89"/>
      <c r="I28" s="205"/>
      <c r="J28" s="339"/>
    </row>
    <row r="29" spans="1:10" ht="12.95" customHeight="1" thickBot="1" x14ac:dyDescent="0.25">
      <c r="A29" s="106" t="s">
        <v>270</v>
      </c>
      <c r="B29" s="212" t="s">
        <v>431</v>
      </c>
      <c r="C29" s="89"/>
      <c r="D29" s="89"/>
      <c r="E29" s="89"/>
      <c r="F29" s="210"/>
      <c r="G29" s="89"/>
      <c r="H29" s="89"/>
      <c r="I29" s="205"/>
      <c r="J29" s="339"/>
    </row>
    <row r="30" spans="1:10" ht="16.5" customHeight="1" thickBot="1" x14ac:dyDescent="0.25">
      <c r="A30" s="86" t="s">
        <v>267</v>
      </c>
      <c r="B30" s="88" t="s">
        <v>432</v>
      </c>
      <c r="C30" s="87">
        <f>+C18+C24</f>
        <v>0</v>
      </c>
      <c r="D30" s="87">
        <f>+D18+D24</f>
        <v>0</v>
      </c>
      <c r="E30" s="87">
        <f>+E18+E24</f>
        <v>0</v>
      </c>
      <c r="F30" s="88" t="s">
        <v>433</v>
      </c>
      <c r="G30" s="87">
        <f>SUM(G18:G29)</f>
        <v>0</v>
      </c>
      <c r="H30" s="87">
        <f>SUM(H18:H29)</f>
        <v>0</v>
      </c>
      <c r="I30" s="200">
        <f>SUM(I18:I29)</f>
        <v>0</v>
      </c>
      <c r="J30" s="339"/>
    </row>
    <row r="31" spans="1:10" ht="16.5" customHeight="1" thickBot="1" x14ac:dyDescent="0.25">
      <c r="A31" s="86" t="s">
        <v>264</v>
      </c>
      <c r="B31" s="84" t="s">
        <v>434</v>
      </c>
      <c r="C31" s="83">
        <f>+C17+C30</f>
        <v>0</v>
      </c>
      <c r="D31" s="83">
        <f>+D17+D30</f>
        <v>0</v>
      </c>
      <c r="E31" s="85">
        <f>+E17+E30</f>
        <v>0</v>
      </c>
      <c r="F31" s="84" t="s">
        <v>435</v>
      </c>
      <c r="G31" s="83">
        <f>+G17+G30</f>
        <v>1988420</v>
      </c>
      <c r="H31" s="83">
        <f>+H17+H30</f>
        <v>3147769</v>
      </c>
      <c r="I31" s="213">
        <f>+I17+I30</f>
        <v>1968283</v>
      </c>
      <c r="J31" s="339"/>
    </row>
    <row r="32" spans="1:10" ht="16.5" customHeight="1" thickBot="1" x14ac:dyDescent="0.25">
      <c r="A32" s="86" t="s">
        <v>436</v>
      </c>
      <c r="B32" s="84" t="s">
        <v>266</v>
      </c>
      <c r="C32" s="83">
        <f>IF(C17-G17&lt;0,G17-C17,"-")</f>
        <v>1988420</v>
      </c>
      <c r="D32" s="83">
        <f>IF(D17-H17&lt;0,H17-D17,"-")</f>
        <v>3147769</v>
      </c>
      <c r="E32" s="85">
        <f>IF(E17-I17&lt;0,I17-E17,"-")</f>
        <v>1968283</v>
      </c>
      <c r="F32" s="84" t="s">
        <v>265</v>
      </c>
      <c r="G32" s="83" t="str">
        <f>IF(C17-G17&gt;0,C17-G17,"-")</f>
        <v>-</v>
      </c>
      <c r="H32" s="83" t="str">
        <f>IF(D17-H17&gt;0,D17-H17,"-")</f>
        <v>-</v>
      </c>
      <c r="I32" s="213" t="str">
        <f>IF(E17-I17&gt;0,E17-I17,"-")</f>
        <v>-</v>
      </c>
      <c r="J32" s="339"/>
    </row>
    <row r="33" spans="1:10" ht="16.5" customHeight="1" thickBot="1" x14ac:dyDescent="0.25">
      <c r="A33" s="86" t="s">
        <v>397</v>
      </c>
      <c r="B33" s="84" t="s">
        <v>263</v>
      </c>
      <c r="C33" s="83" t="str">
        <f>IF(C26-G26&lt;0,G26-C26,"-")</f>
        <v>-</v>
      </c>
      <c r="D33" s="83" t="str">
        <f>IF(D26-H26&lt;0,H26-D26,"-")</f>
        <v>-</v>
      </c>
      <c r="E33" s="85" t="str">
        <f>IF(E26-I26&lt;0,I26-E26,"-")</f>
        <v>-</v>
      </c>
      <c r="F33" s="84" t="s">
        <v>262</v>
      </c>
      <c r="G33" s="83" t="str">
        <f>IF(C26-G26&gt;0,C26-G26,"-")</f>
        <v>-</v>
      </c>
      <c r="H33" s="83" t="str">
        <f>IF(D26-H26&gt;0,D26-H26,"-")</f>
        <v>-</v>
      </c>
      <c r="I33" s="213" t="str">
        <f>IF(E26-I26&gt;0,E26-I26,"-")</f>
        <v>-</v>
      </c>
      <c r="J33" s="339"/>
    </row>
  </sheetData>
  <mergeCells count="2">
    <mergeCell ref="J1:J33"/>
    <mergeCell ref="A3:A4"/>
  </mergeCells>
  <printOptions horizontalCentered="1"/>
  <pageMargins left="0.78740157480314965" right="0.78740157480314965" top="0.98425196850393704" bottom="0.98425196850393704" header="0.56999999999999995" footer="0.78740157480314965"/>
  <pageSetup paperSize="9" scale="65" orientation="landscape" r:id="rId1"/>
  <headerFooter alignWithMargins="0">
    <oddHeader>&amp;C
&amp;R2.2. melléklet az  4./2019. (V.30.) számú önk.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view="pageLayout" topLeftCell="C1" zoomScaleSheetLayoutView="100" workbookViewId="0">
      <selection activeCell="J1" sqref="J1:J33"/>
    </sheetView>
  </sheetViews>
  <sheetFormatPr defaultRowHeight="12.75" x14ac:dyDescent="0.2"/>
  <cols>
    <col min="1" max="1" width="6.83203125" style="81" customWidth="1"/>
    <col min="2" max="2" width="55.1640625" style="82" customWidth="1"/>
    <col min="3" max="5" width="16.33203125" style="81" customWidth="1"/>
    <col min="6" max="6" width="55.1640625" style="81" customWidth="1"/>
    <col min="7" max="9" width="16.33203125" style="81" customWidth="1"/>
    <col min="10" max="10" width="4.83203125" style="81" customWidth="1"/>
    <col min="11" max="256" width="9.33203125" style="81"/>
    <col min="257" max="257" width="6.83203125" style="81" customWidth="1"/>
    <col min="258" max="258" width="55.1640625" style="81" customWidth="1"/>
    <col min="259" max="261" width="16.33203125" style="81" customWidth="1"/>
    <col min="262" max="262" width="55.1640625" style="81" customWidth="1"/>
    <col min="263" max="265" width="16.33203125" style="81" customWidth="1"/>
    <col min="266" max="266" width="4.83203125" style="81" customWidth="1"/>
    <col min="267" max="512" width="9.33203125" style="81"/>
    <col min="513" max="513" width="6.83203125" style="81" customWidth="1"/>
    <col min="514" max="514" width="55.1640625" style="81" customWidth="1"/>
    <col min="515" max="517" width="16.33203125" style="81" customWidth="1"/>
    <col min="518" max="518" width="55.1640625" style="81" customWidth="1"/>
    <col min="519" max="521" width="16.33203125" style="81" customWidth="1"/>
    <col min="522" max="522" width="4.83203125" style="81" customWidth="1"/>
    <col min="523" max="768" width="9.33203125" style="81"/>
    <col min="769" max="769" width="6.83203125" style="81" customWidth="1"/>
    <col min="770" max="770" width="55.1640625" style="81" customWidth="1"/>
    <col min="771" max="773" width="16.33203125" style="81" customWidth="1"/>
    <col min="774" max="774" width="55.1640625" style="81" customWidth="1"/>
    <col min="775" max="777" width="16.33203125" style="81" customWidth="1"/>
    <col min="778" max="778" width="4.83203125" style="81" customWidth="1"/>
    <col min="779" max="1024" width="9.33203125" style="81"/>
    <col min="1025" max="1025" width="6.83203125" style="81" customWidth="1"/>
    <col min="1026" max="1026" width="55.1640625" style="81" customWidth="1"/>
    <col min="1027" max="1029" width="16.33203125" style="81" customWidth="1"/>
    <col min="1030" max="1030" width="55.1640625" style="81" customWidth="1"/>
    <col min="1031" max="1033" width="16.33203125" style="81" customWidth="1"/>
    <col min="1034" max="1034" width="4.83203125" style="81" customWidth="1"/>
    <col min="1035" max="1280" width="9.33203125" style="81"/>
    <col min="1281" max="1281" width="6.83203125" style="81" customWidth="1"/>
    <col min="1282" max="1282" width="55.1640625" style="81" customWidth="1"/>
    <col min="1283" max="1285" width="16.33203125" style="81" customWidth="1"/>
    <col min="1286" max="1286" width="55.1640625" style="81" customWidth="1"/>
    <col min="1287" max="1289" width="16.33203125" style="81" customWidth="1"/>
    <col min="1290" max="1290" width="4.83203125" style="81" customWidth="1"/>
    <col min="1291" max="1536" width="9.33203125" style="81"/>
    <col min="1537" max="1537" width="6.83203125" style="81" customWidth="1"/>
    <col min="1538" max="1538" width="55.1640625" style="81" customWidth="1"/>
    <col min="1539" max="1541" width="16.33203125" style="81" customWidth="1"/>
    <col min="1542" max="1542" width="55.1640625" style="81" customWidth="1"/>
    <col min="1543" max="1545" width="16.33203125" style="81" customWidth="1"/>
    <col min="1546" max="1546" width="4.83203125" style="81" customWidth="1"/>
    <col min="1547" max="1792" width="9.33203125" style="81"/>
    <col min="1793" max="1793" width="6.83203125" style="81" customWidth="1"/>
    <col min="1794" max="1794" width="55.1640625" style="81" customWidth="1"/>
    <col min="1795" max="1797" width="16.33203125" style="81" customWidth="1"/>
    <col min="1798" max="1798" width="55.1640625" style="81" customWidth="1"/>
    <col min="1799" max="1801" width="16.33203125" style="81" customWidth="1"/>
    <col min="1802" max="1802" width="4.83203125" style="81" customWidth="1"/>
    <col min="1803" max="2048" width="9.33203125" style="81"/>
    <col min="2049" max="2049" width="6.83203125" style="81" customWidth="1"/>
    <col min="2050" max="2050" width="55.1640625" style="81" customWidth="1"/>
    <col min="2051" max="2053" width="16.33203125" style="81" customWidth="1"/>
    <col min="2054" max="2054" width="55.1640625" style="81" customWidth="1"/>
    <col min="2055" max="2057" width="16.33203125" style="81" customWidth="1"/>
    <col min="2058" max="2058" width="4.83203125" style="81" customWidth="1"/>
    <col min="2059" max="2304" width="9.33203125" style="81"/>
    <col min="2305" max="2305" width="6.83203125" style="81" customWidth="1"/>
    <col min="2306" max="2306" width="55.1640625" style="81" customWidth="1"/>
    <col min="2307" max="2309" width="16.33203125" style="81" customWidth="1"/>
    <col min="2310" max="2310" width="55.1640625" style="81" customWidth="1"/>
    <col min="2311" max="2313" width="16.33203125" style="81" customWidth="1"/>
    <col min="2314" max="2314" width="4.83203125" style="81" customWidth="1"/>
    <col min="2315" max="2560" width="9.33203125" style="81"/>
    <col min="2561" max="2561" width="6.83203125" style="81" customWidth="1"/>
    <col min="2562" max="2562" width="55.1640625" style="81" customWidth="1"/>
    <col min="2563" max="2565" width="16.33203125" style="81" customWidth="1"/>
    <col min="2566" max="2566" width="55.1640625" style="81" customWidth="1"/>
    <col min="2567" max="2569" width="16.33203125" style="81" customWidth="1"/>
    <col min="2570" max="2570" width="4.83203125" style="81" customWidth="1"/>
    <col min="2571" max="2816" width="9.33203125" style="81"/>
    <col min="2817" max="2817" width="6.83203125" style="81" customWidth="1"/>
    <col min="2818" max="2818" width="55.1640625" style="81" customWidth="1"/>
    <col min="2819" max="2821" width="16.33203125" style="81" customWidth="1"/>
    <col min="2822" max="2822" width="55.1640625" style="81" customWidth="1"/>
    <col min="2823" max="2825" width="16.33203125" style="81" customWidth="1"/>
    <col min="2826" max="2826" width="4.83203125" style="81" customWidth="1"/>
    <col min="2827" max="3072" width="9.33203125" style="81"/>
    <col min="3073" max="3073" width="6.83203125" style="81" customWidth="1"/>
    <col min="3074" max="3074" width="55.1640625" style="81" customWidth="1"/>
    <col min="3075" max="3077" width="16.33203125" style="81" customWidth="1"/>
    <col min="3078" max="3078" width="55.1640625" style="81" customWidth="1"/>
    <col min="3079" max="3081" width="16.33203125" style="81" customWidth="1"/>
    <col min="3082" max="3082" width="4.83203125" style="81" customWidth="1"/>
    <col min="3083" max="3328" width="9.33203125" style="81"/>
    <col min="3329" max="3329" width="6.83203125" style="81" customWidth="1"/>
    <col min="3330" max="3330" width="55.1640625" style="81" customWidth="1"/>
    <col min="3331" max="3333" width="16.33203125" style="81" customWidth="1"/>
    <col min="3334" max="3334" width="55.1640625" style="81" customWidth="1"/>
    <col min="3335" max="3337" width="16.33203125" style="81" customWidth="1"/>
    <col min="3338" max="3338" width="4.83203125" style="81" customWidth="1"/>
    <col min="3339" max="3584" width="9.33203125" style="81"/>
    <col min="3585" max="3585" width="6.83203125" style="81" customWidth="1"/>
    <col min="3586" max="3586" width="55.1640625" style="81" customWidth="1"/>
    <col min="3587" max="3589" width="16.33203125" style="81" customWidth="1"/>
    <col min="3590" max="3590" width="55.1640625" style="81" customWidth="1"/>
    <col min="3591" max="3593" width="16.33203125" style="81" customWidth="1"/>
    <col min="3594" max="3594" width="4.83203125" style="81" customWidth="1"/>
    <col min="3595" max="3840" width="9.33203125" style="81"/>
    <col min="3841" max="3841" width="6.83203125" style="81" customWidth="1"/>
    <col min="3842" max="3842" width="55.1640625" style="81" customWidth="1"/>
    <col min="3843" max="3845" width="16.33203125" style="81" customWidth="1"/>
    <col min="3846" max="3846" width="55.1640625" style="81" customWidth="1"/>
    <col min="3847" max="3849" width="16.33203125" style="81" customWidth="1"/>
    <col min="3850" max="3850" width="4.83203125" style="81" customWidth="1"/>
    <col min="3851" max="4096" width="9.33203125" style="81"/>
    <col min="4097" max="4097" width="6.83203125" style="81" customWidth="1"/>
    <col min="4098" max="4098" width="55.1640625" style="81" customWidth="1"/>
    <col min="4099" max="4101" width="16.33203125" style="81" customWidth="1"/>
    <col min="4102" max="4102" width="55.1640625" style="81" customWidth="1"/>
    <col min="4103" max="4105" width="16.33203125" style="81" customWidth="1"/>
    <col min="4106" max="4106" width="4.83203125" style="81" customWidth="1"/>
    <col min="4107" max="4352" width="9.33203125" style="81"/>
    <col min="4353" max="4353" width="6.83203125" style="81" customWidth="1"/>
    <col min="4354" max="4354" width="55.1640625" style="81" customWidth="1"/>
    <col min="4355" max="4357" width="16.33203125" style="81" customWidth="1"/>
    <col min="4358" max="4358" width="55.1640625" style="81" customWidth="1"/>
    <col min="4359" max="4361" width="16.33203125" style="81" customWidth="1"/>
    <col min="4362" max="4362" width="4.83203125" style="81" customWidth="1"/>
    <col min="4363" max="4608" width="9.33203125" style="81"/>
    <col min="4609" max="4609" width="6.83203125" style="81" customWidth="1"/>
    <col min="4610" max="4610" width="55.1640625" style="81" customWidth="1"/>
    <col min="4611" max="4613" width="16.33203125" style="81" customWidth="1"/>
    <col min="4614" max="4614" width="55.1640625" style="81" customWidth="1"/>
    <col min="4615" max="4617" width="16.33203125" style="81" customWidth="1"/>
    <col min="4618" max="4618" width="4.83203125" style="81" customWidth="1"/>
    <col min="4619" max="4864" width="9.33203125" style="81"/>
    <col min="4865" max="4865" width="6.83203125" style="81" customWidth="1"/>
    <col min="4866" max="4866" width="55.1640625" style="81" customWidth="1"/>
    <col min="4867" max="4869" width="16.33203125" style="81" customWidth="1"/>
    <col min="4870" max="4870" width="55.1640625" style="81" customWidth="1"/>
    <col min="4871" max="4873" width="16.33203125" style="81" customWidth="1"/>
    <col min="4874" max="4874" width="4.83203125" style="81" customWidth="1"/>
    <col min="4875" max="5120" width="9.33203125" style="81"/>
    <col min="5121" max="5121" width="6.83203125" style="81" customWidth="1"/>
    <col min="5122" max="5122" width="55.1640625" style="81" customWidth="1"/>
    <col min="5123" max="5125" width="16.33203125" style="81" customWidth="1"/>
    <col min="5126" max="5126" width="55.1640625" style="81" customWidth="1"/>
    <col min="5127" max="5129" width="16.33203125" style="81" customWidth="1"/>
    <col min="5130" max="5130" width="4.83203125" style="81" customWidth="1"/>
    <col min="5131" max="5376" width="9.33203125" style="81"/>
    <col min="5377" max="5377" width="6.83203125" style="81" customWidth="1"/>
    <col min="5378" max="5378" width="55.1640625" style="81" customWidth="1"/>
    <col min="5379" max="5381" width="16.33203125" style="81" customWidth="1"/>
    <col min="5382" max="5382" width="55.1640625" style="81" customWidth="1"/>
    <col min="5383" max="5385" width="16.33203125" style="81" customWidth="1"/>
    <col min="5386" max="5386" width="4.83203125" style="81" customWidth="1"/>
    <col min="5387" max="5632" width="9.33203125" style="81"/>
    <col min="5633" max="5633" width="6.83203125" style="81" customWidth="1"/>
    <col min="5634" max="5634" width="55.1640625" style="81" customWidth="1"/>
    <col min="5635" max="5637" width="16.33203125" style="81" customWidth="1"/>
    <col min="5638" max="5638" width="55.1640625" style="81" customWidth="1"/>
    <col min="5639" max="5641" width="16.33203125" style="81" customWidth="1"/>
    <col min="5642" max="5642" width="4.83203125" style="81" customWidth="1"/>
    <col min="5643" max="5888" width="9.33203125" style="81"/>
    <col min="5889" max="5889" width="6.83203125" style="81" customWidth="1"/>
    <col min="5890" max="5890" width="55.1640625" style="81" customWidth="1"/>
    <col min="5891" max="5893" width="16.33203125" style="81" customWidth="1"/>
    <col min="5894" max="5894" width="55.1640625" style="81" customWidth="1"/>
    <col min="5895" max="5897" width="16.33203125" style="81" customWidth="1"/>
    <col min="5898" max="5898" width="4.83203125" style="81" customWidth="1"/>
    <col min="5899" max="6144" width="9.33203125" style="81"/>
    <col min="6145" max="6145" width="6.83203125" style="81" customWidth="1"/>
    <col min="6146" max="6146" width="55.1640625" style="81" customWidth="1"/>
    <col min="6147" max="6149" width="16.33203125" style="81" customWidth="1"/>
    <col min="6150" max="6150" width="55.1640625" style="81" customWidth="1"/>
    <col min="6151" max="6153" width="16.33203125" style="81" customWidth="1"/>
    <col min="6154" max="6154" width="4.83203125" style="81" customWidth="1"/>
    <col min="6155" max="6400" width="9.33203125" style="81"/>
    <col min="6401" max="6401" width="6.83203125" style="81" customWidth="1"/>
    <col min="6402" max="6402" width="55.1640625" style="81" customWidth="1"/>
    <col min="6403" max="6405" width="16.33203125" style="81" customWidth="1"/>
    <col min="6406" max="6406" width="55.1640625" style="81" customWidth="1"/>
    <col min="6407" max="6409" width="16.33203125" style="81" customWidth="1"/>
    <col min="6410" max="6410" width="4.83203125" style="81" customWidth="1"/>
    <col min="6411" max="6656" width="9.33203125" style="81"/>
    <col min="6657" max="6657" width="6.83203125" style="81" customWidth="1"/>
    <col min="6658" max="6658" width="55.1640625" style="81" customWidth="1"/>
    <col min="6659" max="6661" width="16.33203125" style="81" customWidth="1"/>
    <col min="6662" max="6662" width="55.1640625" style="81" customWidth="1"/>
    <col min="6663" max="6665" width="16.33203125" style="81" customWidth="1"/>
    <col min="6666" max="6666" width="4.83203125" style="81" customWidth="1"/>
    <col min="6667" max="6912" width="9.33203125" style="81"/>
    <col min="6913" max="6913" width="6.83203125" style="81" customWidth="1"/>
    <col min="6914" max="6914" width="55.1640625" style="81" customWidth="1"/>
    <col min="6915" max="6917" width="16.33203125" style="81" customWidth="1"/>
    <col min="6918" max="6918" width="55.1640625" style="81" customWidth="1"/>
    <col min="6919" max="6921" width="16.33203125" style="81" customWidth="1"/>
    <col min="6922" max="6922" width="4.83203125" style="81" customWidth="1"/>
    <col min="6923" max="7168" width="9.33203125" style="81"/>
    <col min="7169" max="7169" width="6.83203125" style="81" customWidth="1"/>
    <col min="7170" max="7170" width="55.1640625" style="81" customWidth="1"/>
    <col min="7171" max="7173" width="16.33203125" style="81" customWidth="1"/>
    <col min="7174" max="7174" width="55.1640625" style="81" customWidth="1"/>
    <col min="7175" max="7177" width="16.33203125" style="81" customWidth="1"/>
    <col min="7178" max="7178" width="4.83203125" style="81" customWidth="1"/>
    <col min="7179" max="7424" width="9.33203125" style="81"/>
    <col min="7425" max="7425" width="6.83203125" style="81" customWidth="1"/>
    <col min="7426" max="7426" width="55.1640625" style="81" customWidth="1"/>
    <col min="7427" max="7429" width="16.33203125" style="81" customWidth="1"/>
    <col min="7430" max="7430" width="55.1640625" style="81" customWidth="1"/>
    <col min="7431" max="7433" width="16.33203125" style="81" customWidth="1"/>
    <col min="7434" max="7434" width="4.83203125" style="81" customWidth="1"/>
    <col min="7435" max="7680" width="9.33203125" style="81"/>
    <col min="7681" max="7681" width="6.83203125" style="81" customWidth="1"/>
    <col min="7682" max="7682" width="55.1640625" style="81" customWidth="1"/>
    <col min="7683" max="7685" width="16.33203125" style="81" customWidth="1"/>
    <col min="7686" max="7686" width="55.1640625" style="81" customWidth="1"/>
    <col min="7687" max="7689" width="16.33203125" style="81" customWidth="1"/>
    <col min="7690" max="7690" width="4.83203125" style="81" customWidth="1"/>
    <col min="7691" max="7936" width="9.33203125" style="81"/>
    <col min="7937" max="7937" width="6.83203125" style="81" customWidth="1"/>
    <col min="7938" max="7938" width="55.1640625" style="81" customWidth="1"/>
    <col min="7939" max="7941" width="16.33203125" style="81" customWidth="1"/>
    <col min="7942" max="7942" width="55.1640625" style="81" customWidth="1"/>
    <col min="7943" max="7945" width="16.33203125" style="81" customWidth="1"/>
    <col min="7946" max="7946" width="4.83203125" style="81" customWidth="1"/>
    <col min="7947" max="8192" width="9.33203125" style="81"/>
    <col min="8193" max="8193" width="6.83203125" style="81" customWidth="1"/>
    <col min="8194" max="8194" width="55.1640625" style="81" customWidth="1"/>
    <col min="8195" max="8197" width="16.33203125" style="81" customWidth="1"/>
    <col min="8198" max="8198" width="55.1640625" style="81" customWidth="1"/>
    <col min="8199" max="8201" width="16.33203125" style="81" customWidth="1"/>
    <col min="8202" max="8202" width="4.83203125" style="81" customWidth="1"/>
    <col min="8203" max="8448" width="9.33203125" style="81"/>
    <col min="8449" max="8449" width="6.83203125" style="81" customWidth="1"/>
    <col min="8450" max="8450" width="55.1640625" style="81" customWidth="1"/>
    <col min="8451" max="8453" width="16.33203125" style="81" customWidth="1"/>
    <col min="8454" max="8454" width="55.1640625" style="81" customWidth="1"/>
    <col min="8455" max="8457" width="16.33203125" style="81" customWidth="1"/>
    <col min="8458" max="8458" width="4.83203125" style="81" customWidth="1"/>
    <col min="8459" max="8704" width="9.33203125" style="81"/>
    <col min="8705" max="8705" width="6.83203125" style="81" customWidth="1"/>
    <col min="8706" max="8706" width="55.1640625" style="81" customWidth="1"/>
    <col min="8707" max="8709" width="16.33203125" style="81" customWidth="1"/>
    <col min="8710" max="8710" width="55.1640625" style="81" customWidth="1"/>
    <col min="8711" max="8713" width="16.33203125" style="81" customWidth="1"/>
    <col min="8714" max="8714" width="4.83203125" style="81" customWidth="1"/>
    <col min="8715" max="8960" width="9.33203125" style="81"/>
    <col min="8961" max="8961" width="6.83203125" style="81" customWidth="1"/>
    <col min="8962" max="8962" width="55.1640625" style="81" customWidth="1"/>
    <col min="8963" max="8965" width="16.33203125" style="81" customWidth="1"/>
    <col min="8966" max="8966" width="55.1640625" style="81" customWidth="1"/>
    <col min="8967" max="8969" width="16.33203125" style="81" customWidth="1"/>
    <col min="8970" max="8970" width="4.83203125" style="81" customWidth="1"/>
    <col min="8971" max="9216" width="9.33203125" style="81"/>
    <col min="9217" max="9217" width="6.83203125" style="81" customWidth="1"/>
    <col min="9218" max="9218" width="55.1640625" style="81" customWidth="1"/>
    <col min="9219" max="9221" width="16.33203125" style="81" customWidth="1"/>
    <col min="9222" max="9222" width="55.1640625" style="81" customWidth="1"/>
    <col min="9223" max="9225" width="16.33203125" style="81" customWidth="1"/>
    <col min="9226" max="9226" width="4.83203125" style="81" customWidth="1"/>
    <col min="9227" max="9472" width="9.33203125" style="81"/>
    <col min="9473" max="9473" width="6.83203125" style="81" customWidth="1"/>
    <col min="9474" max="9474" width="55.1640625" style="81" customWidth="1"/>
    <col min="9475" max="9477" width="16.33203125" style="81" customWidth="1"/>
    <col min="9478" max="9478" width="55.1640625" style="81" customWidth="1"/>
    <col min="9479" max="9481" width="16.33203125" style="81" customWidth="1"/>
    <col min="9482" max="9482" width="4.83203125" style="81" customWidth="1"/>
    <col min="9483" max="9728" width="9.33203125" style="81"/>
    <col min="9729" max="9729" width="6.83203125" style="81" customWidth="1"/>
    <col min="9730" max="9730" width="55.1640625" style="81" customWidth="1"/>
    <col min="9731" max="9733" width="16.33203125" style="81" customWidth="1"/>
    <col min="9734" max="9734" width="55.1640625" style="81" customWidth="1"/>
    <col min="9735" max="9737" width="16.33203125" style="81" customWidth="1"/>
    <col min="9738" max="9738" width="4.83203125" style="81" customWidth="1"/>
    <col min="9739" max="9984" width="9.33203125" style="81"/>
    <col min="9985" max="9985" width="6.83203125" style="81" customWidth="1"/>
    <col min="9986" max="9986" width="55.1640625" style="81" customWidth="1"/>
    <col min="9987" max="9989" width="16.33203125" style="81" customWidth="1"/>
    <col min="9990" max="9990" width="55.1640625" style="81" customWidth="1"/>
    <col min="9991" max="9993" width="16.33203125" style="81" customWidth="1"/>
    <col min="9994" max="9994" width="4.83203125" style="81" customWidth="1"/>
    <col min="9995" max="10240" width="9.33203125" style="81"/>
    <col min="10241" max="10241" width="6.83203125" style="81" customWidth="1"/>
    <col min="10242" max="10242" width="55.1640625" style="81" customWidth="1"/>
    <col min="10243" max="10245" width="16.33203125" style="81" customWidth="1"/>
    <col min="10246" max="10246" width="55.1640625" style="81" customWidth="1"/>
    <col min="10247" max="10249" width="16.33203125" style="81" customWidth="1"/>
    <col min="10250" max="10250" width="4.83203125" style="81" customWidth="1"/>
    <col min="10251" max="10496" width="9.33203125" style="81"/>
    <col min="10497" max="10497" width="6.83203125" style="81" customWidth="1"/>
    <col min="10498" max="10498" width="55.1640625" style="81" customWidth="1"/>
    <col min="10499" max="10501" width="16.33203125" style="81" customWidth="1"/>
    <col min="10502" max="10502" width="55.1640625" style="81" customWidth="1"/>
    <col min="10503" max="10505" width="16.33203125" style="81" customWidth="1"/>
    <col min="10506" max="10506" width="4.83203125" style="81" customWidth="1"/>
    <col min="10507" max="10752" width="9.33203125" style="81"/>
    <col min="10753" max="10753" width="6.83203125" style="81" customWidth="1"/>
    <col min="10754" max="10754" width="55.1640625" style="81" customWidth="1"/>
    <col min="10755" max="10757" width="16.33203125" style="81" customWidth="1"/>
    <col min="10758" max="10758" width="55.1640625" style="81" customWidth="1"/>
    <col min="10759" max="10761" width="16.33203125" style="81" customWidth="1"/>
    <col min="10762" max="10762" width="4.83203125" style="81" customWidth="1"/>
    <col min="10763" max="11008" width="9.33203125" style="81"/>
    <col min="11009" max="11009" width="6.83203125" style="81" customWidth="1"/>
    <col min="11010" max="11010" width="55.1640625" style="81" customWidth="1"/>
    <col min="11011" max="11013" width="16.33203125" style="81" customWidth="1"/>
    <col min="11014" max="11014" width="55.1640625" style="81" customWidth="1"/>
    <col min="11015" max="11017" width="16.33203125" style="81" customWidth="1"/>
    <col min="11018" max="11018" width="4.83203125" style="81" customWidth="1"/>
    <col min="11019" max="11264" width="9.33203125" style="81"/>
    <col min="11265" max="11265" width="6.83203125" style="81" customWidth="1"/>
    <col min="11266" max="11266" width="55.1640625" style="81" customWidth="1"/>
    <col min="11267" max="11269" width="16.33203125" style="81" customWidth="1"/>
    <col min="11270" max="11270" width="55.1640625" style="81" customWidth="1"/>
    <col min="11271" max="11273" width="16.33203125" style="81" customWidth="1"/>
    <col min="11274" max="11274" width="4.83203125" style="81" customWidth="1"/>
    <col min="11275" max="11520" width="9.33203125" style="81"/>
    <col min="11521" max="11521" width="6.83203125" style="81" customWidth="1"/>
    <col min="11522" max="11522" width="55.1640625" style="81" customWidth="1"/>
    <col min="11523" max="11525" width="16.33203125" style="81" customWidth="1"/>
    <col min="11526" max="11526" width="55.1640625" style="81" customWidth="1"/>
    <col min="11527" max="11529" width="16.33203125" style="81" customWidth="1"/>
    <col min="11530" max="11530" width="4.83203125" style="81" customWidth="1"/>
    <col min="11531" max="11776" width="9.33203125" style="81"/>
    <col min="11777" max="11777" width="6.83203125" style="81" customWidth="1"/>
    <col min="11778" max="11778" width="55.1640625" style="81" customWidth="1"/>
    <col min="11779" max="11781" width="16.33203125" style="81" customWidth="1"/>
    <col min="11782" max="11782" width="55.1640625" style="81" customWidth="1"/>
    <col min="11783" max="11785" width="16.33203125" style="81" customWidth="1"/>
    <col min="11786" max="11786" width="4.83203125" style="81" customWidth="1"/>
    <col min="11787" max="12032" width="9.33203125" style="81"/>
    <col min="12033" max="12033" width="6.83203125" style="81" customWidth="1"/>
    <col min="12034" max="12034" width="55.1640625" style="81" customWidth="1"/>
    <col min="12035" max="12037" width="16.33203125" style="81" customWidth="1"/>
    <col min="12038" max="12038" width="55.1640625" style="81" customWidth="1"/>
    <col min="12039" max="12041" width="16.33203125" style="81" customWidth="1"/>
    <col min="12042" max="12042" width="4.83203125" style="81" customWidth="1"/>
    <col min="12043" max="12288" width="9.33203125" style="81"/>
    <col min="12289" max="12289" width="6.83203125" style="81" customWidth="1"/>
    <col min="12290" max="12290" width="55.1640625" style="81" customWidth="1"/>
    <col min="12291" max="12293" width="16.33203125" style="81" customWidth="1"/>
    <col min="12294" max="12294" width="55.1640625" style="81" customWidth="1"/>
    <col min="12295" max="12297" width="16.33203125" style="81" customWidth="1"/>
    <col min="12298" max="12298" width="4.83203125" style="81" customWidth="1"/>
    <col min="12299" max="12544" width="9.33203125" style="81"/>
    <col min="12545" max="12545" width="6.83203125" style="81" customWidth="1"/>
    <col min="12546" max="12546" width="55.1640625" style="81" customWidth="1"/>
    <col min="12547" max="12549" width="16.33203125" style="81" customWidth="1"/>
    <col min="12550" max="12550" width="55.1640625" style="81" customWidth="1"/>
    <col min="12551" max="12553" width="16.33203125" style="81" customWidth="1"/>
    <col min="12554" max="12554" width="4.83203125" style="81" customWidth="1"/>
    <col min="12555" max="12800" width="9.33203125" style="81"/>
    <col min="12801" max="12801" width="6.83203125" style="81" customWidth="1"/>
    <col min="12802" max="12802" width="55.1640625" style="81" customWidth="1"/>
    <col min="12803" max="12805" width="16.33203125" style="81" customWidth="1"/>
    <col min="12806" max="12806" width="55.1640625" style="81" customWidth="1"/>
    <col min="12807" max="12809" width="16.33203125" style="81" customWidth="1"/>
    <col min="12810" max="12810" width="4.83203125" style="81" customWidth="1"/>
    <col min="12811" max="13056" width="9.33203125" style="81"/>
    <col min="13057" max="13057" width="6.83203125" style="81" customWidth="1"/>
    <col min="13058" max="13058" width="55.1640625" style="81" customWidth="1"/>
    <col min="13059" max="13061" width="16.33203125" style="81" customWidth="1"/>
    <col min="13062" max="13062" width="55.1640625" style="81" customWidth="1"/>
    <col min="13063" max="13065" width="16.33203125" style="81" customWidth="1"/>
    <col min="13066" max="13066" width="4.83203125" style="81" customWidth="1"/>
    <col min="13067" max="13312" width="9.33203125" style="81"/>
    <col min="13313" max="13313" width="6.83203125" style="81" customWidth="1"/>
    <col min="13314" max="13314" width="55.1640625" style="81" customWidth="1"/>
    <col min="13315" max="13317" width="16.33203125" style="81" customWidth="1"/>
    <col min="13318" max="13318" width="55.1640625" style="81" customWidth="1"/>
    <col min="13319" max="13321" width="16.33203125" style="81" customWidth="1"/>
    <col min="13322" max="13322" width="4.83203125" style="81" customWidth="1"/>
    <col min="13323" max="13568" width="9.33203125" style="81"/>
    <col min="13569" max="13569" width="6.83203125" style="81" customWidth="1"/>
    <col min="13570" max="13570" width="55.1640625" style="81" customWidth="1"/>
    <col min="13571" max="13573" width="16.33203125" style="81" customWidth="1"/>
    <col min="13574" max="13574" width="55.1640625" style="81" customWidth="1"/>
    <col min="13575" max="13577" width="16.33203125" style="81" customWidth="1"/>
    <col min="13578" max="13578" width="4.83203125" style="81" customWidth="1"/>
    <col min="13579" max="13824" width="9.33203125" style="81"/>
    <col min="13825" max="13825" width="6.83203125" style="81" customWidth="1"/>
    <col min="13826" max="13826" width="55.1640625" style="81" customWidth="1"/>
    <col min="13827" max="13829" width="16.33203125" style="81" customWidth="1"/>
    <col min="13830" max="13830" width="55.1640625" style="81" customWidth="1"/>
    <col min="13831" max="13833" width="16.33203125" style="81" customWidth="1"/>
    <col min="13834" max="13834" width="4.83203125" style="81" customWidth="1"/>
    <col min="13835" max="14080" width="9.33203125" style="81"/>
    <col min="14081" max="14081" width="6.83203125" style="81" customWidth="1"/>
    <col min="14082" max="14082" width="55.1640625" style="81" customWidth="1"/>
    <col min="14083" max="14085" width="16.33203125" style="81" customWidth="1"/>
    <col min="14086" max="14086" width="55.1640625" style="81" customWidth="1"/>
    <col min="14087" max="14089" width="16.33203125" style="81" customWidth="1"/>
    <col min="14090" max="14090" width="4.83203125" style="81" customWidth="1"/>
    <col min="14091" max="14336" width="9.33203125" style="81"/>
    <col min="14337" max="14337" width="6.83203125" style="81" customWidth="1"/>
    <col min="14338" max="14338" width="55.1640625" style="81" customWidth="1"/>
    <col min="14339" max="14341" width="16.33203125" style="81" customWidth="1"/>
    <col min="14342" max="14342" width="55.1640625" style="81" customWidth="1"/>
    <col min="14343" max="14345" width="16.33203125" style="81" customWidth="1"/>
    <col min="14346" max="14346" width="4.83203125" style="81" customWidth="1"/>
    <col min="14347" max="14592" width="9.33203125" style="81"/>
    <col min="14593" max="14593" width="6.83203125" style="81" customWidth="1"/>
    <col min="14594" max="14594" width="55.1640625" style="81" customWidth="1"/>
    <col min="14595" max="14597" width="16.33203125" style="81" customWidth="1"/>
    <col min="14598" max="14598" width="55.1640625" style="81" customWidth="1"/>
    <col min="14599" max="14601" width="16.33203125" style="81" customWidth="1"/>
    <col min="14602" max="14602" width="4.83203125" style="81" customWidth="1"/>
    <col min="14603" max="14848" width="9.33203125" style="81"/>
    <col min="14849" max="14849" width="6.83203125" style="81" customWidth="1"/>
    <col min="14850" max="14850" width="55.1640625" style="81" customWidth="1"/>
    <col min="14851" max="14853" width="16.33203125" style="81" customWidth="1"/>
    <col min="14854" max="14854" width="55.1640625" style="81" customWidth="1"/>
    <col min="14855" max="14857" width="16.33203125" style="81" customWidth="1"/>
    <col min="14858" max="14858" width="4.83203125" style="81" customWidth="1"/>
    <col min="14859" max="15104" width="9.33203125" style="81"/>
    <col min="15105" max="15105" width="6.83203125" style="81" customWidth="1"/>
    <col min="15106" max="15106" width="55.1640625" style="81" customWidth="1"/>
    <col min="15107" max="15109" width="16.33203125" style="81" customWidth="1"/>
    <col min="15110" max="15110" width="55.1640625" style="81" customWidth="1"/>
    <col min="15111" max="15113" width="16.33203125" style="81" customWidth="1"/>
    <col min="15114" max="15114" width="4.83203125" style="81" customWidth="1"/>
    <col min="15115" max="15360" width="9.33203125" style="81"/>
    <col min="15361" max="15361" width="6.83203125" style="81" customWidth="1"/>
    <col min="15362" max="15362" width="55.1640625" style="81" customWidth="1"/>
    <col min="15363" max="15365" width="16.33203125" style="81" customWidth="1"/>
    <col min="15366" max="15366" width="55.1640625" style="81" customWidth="1"/>
    <col min="15367" max="15369" width="16.33203125" style="81" customWidth="1"/>
    <col min="15370" max="15370" width="4.83203125" style="81" customWidth="1"/>
    <col min="15371" max="15616" width="9.33203125" style="81"/>
    <col min="15617" max="15617" width="6.83203125" style="81" customWidth="1"/>
    <col min="15618" max="15618" width="55.1640625" style="81" customWidth="1"/>
    <col min="15619" max="15621" width="16.33203125" style="81" customWidth="1"/>
    <col min="15622" max="15622" width="55.1640625" style="81" customWidth="1"/>
    <col min="15623" max="15625" width="16.33203125" style="81" customWidth="1"/>
    <col min="15626" max="15626" width="4.83203125" style="81" customWidth="1"/>
    <col min="15627" max="15872" width="9.33203125" style="81"/>
    <col min="15873" max="15873" width="6.83203125" style="81" customWidth="1"/>
    <col min="15874" max="15874" width="55.1640625" style="81" customWidth="1"/>
    <col min="15875" max="15877" width="16.33203125" style="81" customWidth="1"/>
    <col min="15878" max="15878" width="55.1640625" style="81" customWidth="1"/>
    <col min="15879" max="15881" width="16.33203125" style="81" customWidth="1"/>
    <col min="15882" max="15882" width="4.83203125" style="81" customWidth="1"/>
    <col min="15883" max="16128" width="9.33203125" style="81"/>
    <col min="16129" max="16129" width="6.83203125" style="81" customWidth="1"/>
    <col min="16130" max="16130" width="55.1640625" style="81" customWidth="1"/>
    <col min="16131" max="16133" width="16.33203125" style="81" customWidth="1"/>
    <col min="16134" max="16134" width="55.1640625" style="81" customWidth="1"/>
    <col min="16135" max="16137" width="16.33203125" style="81" customWidth="1"/>
    <col min="16138" max="16138" width="4.83203125" style="81" customWidth="1"/>
    <col min="16139" max="16384" width="9.33203125" style="81"/>
  </cols>
  <sheetData>
    <row r="1" spans="1:10" ht="39.75" customHeight="1" x14ac:dyDescent="0.2">
      <c r="B1" s="131" t="s">
        <v>499</v>
      </c>
      <c r="C1" s="130"/>
      <c r="D1" s="130"/>
      <c r="E1" s="130"/>
      <c r="F1" s="130"/>
      <c r="G1" s="130"/>
      <c r="H1" s="130"/>
      <c r="I1" s="130"/>
      <c r="J1" s="339"/>
    </row>
    <row r="2" spans="1:10" ht="14.25" thickBot="1" x14ac:dyDescent="0.25">
      <c r="G2" s="129"/>
      <c r="H2" s="129"/>
      <c r="I2" s="129" t="s">
        <v>511</v>
      </c>
      <c r="J2" s="339"/>
    </row>
    <row r="3" spans="1:10" ht="24" customHeight="1" thickBot="1" x14ac:dyDescent="0.25">
      <c r="A3" s="340" t="s">
        <v>3</v>
      </c>
      <c r="B3" s="127" t="s">
        <v>320</v>
      </c>
      <c r="C3" s="128"/>
      <c r="D3" s="128"/>
      <c r="E3" s="128"/>
      <c r="F3" s="127" t="s">
        <v>319</v>
      </c>
      <c r="G3" s="126"/>
      <c r="H3" s="126"/>
      <c r="I3" s="126"/>
      <c r="J3" s="339"/>
    </row>
    <row r="4" spans="1:10" s="122" customFormat="1" ht="35.25" customHeight="1" thickBot="1" x14ac:dyDescent="0.25">
      <c r="A4" s="341"/>
      <c r="B4" s="124" t="s">
        <v>318</v>
      </c>
      <c r="C4" s="125" t="s">
        <v>533</v>
      </c>
      <c r="D4" s="125" t="s">
        <v>534</v>
      </c>
      <c r="E4" s="125" t="s">
        <v>535</v>
      </c>
      <c r="F4" s="124" t="s">
        <v>318</v>
      </c>
      <c r="G4" s="125" t="s">
        <v>533</v>
      </c>
      <c r="H4" s="125" t="s">
        <v>534</v>
      </c>
      <c r="I4" s="125" t="s">
        <v>535</v>
      </c>
      <c r="J4" s="339"/>
    </row>
    <row r="5" spans="1:10" s="122" customFormat="1" ht="13.5" thickBot="1" x14ac:dyDescent="0.25">
      <c r="A5" s="121" t="s">
        <v>6</v>
      </c>
      <c r="B5" s="119" t="s">
        <v>7</v>
      </c>
      <c r="C5" s="120" t="s">
        <v>439</v>
      </c>
      <c r="D5" s="120" t="s">
        <v>440</v>
      </c>
      <c r="E5" s="120" t="s">
        <v>8</v>
      </c>
      <c r="F5" s="119" t="s">
        <v>317</v>
      </c>
      <c r="G5" s="120" t="s">
        <v>444</v>
      </c>
      <c r="H5" s="120" t="s">
        <v>445</v>
      </c>
      <c r="I5" s="118" t="s">
        <v>316</v>
      </c>
      <c r="J5" s="339"/>
    </row>
    <row r="6" spans="1:10" ht="12.95" customHeight="1" x14ac:dyDescent="0.2">
      <c r="A6" s="116" t="s">
        <v>9</v>
      </c>
      <c r="B6" s="114" t="s">
        <v>406</v>
      </c>
      <c r="C6" s="115"/>
      <c r="D6" s="115"/>
      <c r="E6" s="115"/>
      <c r="F6" s="114" t="s">
        <v>199</v>
      </c>
      <c r="G6" s="115">
        <v>0</v>
      </c>
      <c r="H6" s="115"/>
      <c r="I6" s="113"/>
      <c r="J6" s="339"/>
    </row>
    <row r="7" spans="1:10" x14ac:dyDescent="0.2">
      <c r="A7" s="106" t="s">
        <v>23</v>
      </c>
      <c r="B7" s="111" t="s">
        <v>407</v>
      </c>
      <c r="C7" s="108"/>
      <c r="D7" s="108"/>
      <c r="E7" s="108"/>
      <c r="F7" s="111" t="s">
        <v>408</v>
      </c>
      <c r="G7" s="108"/>
      <c r="H7" s="108"/>
      <c r="I7" s="107"/>
      <c r="J7" s="339"/>
    </row>
    <row r="8" spans="1:10" ht="12.95" customHeight="1" x14ac:dyDescent="0.2">
      <c r="A8" s="106" t="s">
        <v>35</v>
      </c>
      <c r="B8" s="111" t="s">
        <v>409</v>
      </c>
      <c r="C8" s="108"/>
      <c r="D8" s="108"/>
      <c r="E8" s="108"/>
      <c r="F8" s="111" t="s">
        <v>201</v>
      </c>
      <c r="G8" s="108"/>
      <c r="H8" s="108"/>
      <c r="I8" s="107"/>
      <c r="J8" s="339"/>
    </row>
    <row r="9" spans="1:10" ht="12.95" customHeight="1" x14ac:dyDescent="0.2">
      <c r="A9" s="106" t="s">
        <v>310</v>
      </c>
      <c r="B9" s="111" t="s">
        <v>410</v>
      </c>
      <c r="C9" s="108"/>
      <c r="D9" s="108"/>
      <c r="E9" s="108"/>
      <c r="F9" s="111" t="s">
        <v>411</v>
      </c>
      <c r="G9" s="108"/>
      <c r="H9" s="108"/>
      <c r="I9" s="107"/>
      <c r="J9" s="339"/>
    </row>
    <row r="10" spans="1:10" ht="12.75" customHeight="1" x14ac:dyDescent="0.2">
      <c r="A10" s="106" t="s">
        <v>61</v>
      </c>
      <c r="B10" s="111" t="s">
        <v>412</v>
      </c>
      <c r="C10" s="108"/>
      <c r="D10" s="108"/>
      <c r="E10" s="108"/>
      <c r="F10" s="111" t="s">
        <v>203</v>
      </c>
      <c r="G10" s="108"/>
      <c r="H10" s="108"/>
      <c r="I10" s="107"/>
      <c r="J10" s="339"/>
    </row>
    <row r="11" spans="1:10" ht="12.95" customHeight="1" x14ac:dyDescent="0.2">
      <c r="A11" s="106" t="s">
        <v>83</v>
      </c>
      <c r="B11" s="111" t="s">
        <v>413</v>
      </c>
      <c r="C11" s="109"/>
      <c r="D11" s="109"/>
      <c r="E11" s="109"/>
      <c r="F11" s="193"/>
      <c r="G11" s="108"/>
      <c r="H11" s="108"/>
      <c r="I11" s="107"/>
      <c r="J11" s="339"/>
    </row>
    <row r="12" spans="1:10" ht="12.95" customHeight="1" x14ac:dyDescent="0.2">
      <c r="A12" s="106" t="s">
        <v>246</v>
      </c>
      <c r="B12" s="103" t="s">
        <v>82</v>
      </c>
      <c r="C12" s="108"/>
      <c r="D12" s="108"/>
      <c r="E12" s="108"/>
      <c r="F12" s="193"/>
      <c r="G12" s="108"/>
      <c r="H12" s="108"/>
      <c r="I12" s="107"/>
      <c r="J12" s="339"/>
    </row>
    <row r="13" spans="1:10" ht="12.95" customHeight="1" x14ac:dyDescent="0.2">
      <c r="A13" s="106" t="s">
        <v>103</v>
      </c>
      <c r="B13" s="103"/>
      <c r="C13" s="108"/>
      <c r="D13" s="108"/>
      <c r="E13" s="108"/>
      <c r="F13" s="194"/>
      <c r="G13" s="108"/>
      <c r="H13" s="108"/>
      <c r="I13" s="107"/>
      <c r="J13" s="339"/>
    </row>
    <row r="14" spans="1:10" ht="12.95" customHeight="1" x14ac:dyDescent="0.2">
      <c r="A14" s="106" t="s">
        <v>111</v>
      </c>
      <c r="B14" s="195"/>
      <c r="C14" s="109"/>
      <c r="D14" s="109"/>
      <c r="E14" s="109"/>
      <c r="F14" s="193"/>
      <c r="G14" s="108"/>
      <c r="H14" s="108"/>
      <c r="I14" s="107"/>
      <c r="J14" s="339"/>
    </row>
    <row r="15" spans="1:10" x14ac:dyDescent="0.2">
      <c r="A15" s="106" t="s">
        <v>306</v>
      </c>
      <c r="B15" s="103"/>
      <c r="C15" s="109"/>
      <c r="D15" s="109"/>
      <c r="E15" s="109"/>
      <c r="F15" s="193"/>
      <c r="G15" s="108"/>
      <c r="H15" s="108"/>
      <c r="I15" s="107"/>
      <c r="J15" s="339"/>
    </row>
    <row r="16" spans="1:10" ht="12.95" customHeight="1" thickBot="1" x14ac:dyDescent="0.25">
      <c r="A16" s="196" t="s">
        <v>305</v>
      </c>
      <c r="B16" s="197"/>
      <c r="C16" s="227"/>
      <c r="D16" s="228"/>
      <c r="E16" s="198"/>
      <c r="F16" s="199" t="s">
        <v>193</v>
      </c>
      <c r="G16" s="108"/>
      <c r="H16" s="108"/>
      <c r="I16" s="107"/>
      <c r="J16" s="339"/>
    </row>
    <row r="17" spans="1:10" ht="15.95" customHeight="1" thickBot="1" x14ac:dyDescent="0.25">
      <c r="A17" s="86" t="s">
        <v>304</v>
      </c>
      <c r="B17" s="88" t="s">
        <v>414</v>
      </c>
      <c r="C17" s="87">
        <f>+C6+C8+C9+C11+C12+C13+C14+C15+C16</f>
        <v>0</v>
      </c>
      <c r="D17" s="87">
        <f>+D6+D8+D9+D11+D12+D13+D14+D15+D16</f>
        <v>0</v>
      </c>
      <c r="E17" s="87">
        <f>+E6+E8+E9+E11+E12+E13+E14+E15+E16</f>
        <v>0</v>
      </c>
      <c r="F17" s="88" t="s">
        <v>415</v>
      </c>
      <c r="G17" s="87">
        <f>+G6+G8+G10+G11+G12+G13+G14+G15+G16</f>
        <v>0</v>
      </c>
      <c r="H17" s="87">
        <f>+H6+H8+H10+H11+H12+H13+H14+H15+H16</f>
        <v>0</v>
      </c>
      <c r="I17" s="200">
        <f>+I6+I8+I10+I11+I12+I13+I14+I15+I16</f>
        <v>0</v>
      </c>
      <c r="J17" s="339"/>
    </row>
    <row r="18" spans="1:10" ht="12.95" customHeight="1" x14ac:dyDescent="0.2">
      <c r="A18" s="116" t="s">
        <v>303</v>
      </c>
      <c r="B18" s="201" t="s">
        <v>416</v>
      </c>
      <c r="C18" s="202">
        <f>+C19+C20+C21+C22+C23</f>
        <v>0</v>
      </c>
      <c r="D18" s="202"/>
      <c r="E18" s="202"/>
      <c r="F18" s="98" t="s">
        <v>298</v>
      </c>
      <c r="G18" s="229"/>
      <c r="H18" s="229"/>
      <c r="I18" s="203"/>
      <c r="J18" s="339"/>
    </row>
    <row r="19" spans="1:10" ht="12.95" customHeight="1" x14ac:dyDescent="0.2">
      <c r="A19" s="106" t="s">
        <v>300</v>
      </c>
      <c r="B19" s="204" t="s">
        <v>417</v>
      </c>
      <c r="C19" s="89"/>
      <c r="D19" s="89"/>
      <c r="E19" s="89"/>
      <c r="F19" s="98" t="s">
        <v>418</v>
      </c>
      <c r="G19" s="89"/>
      <c r="H19" s="89"/>
      <c r="I19" s="205"/>
      <c r="J19" s="339"/>
    </row>
    <row r="20" spans="1:10" ht="12.95" customHeight="1" x14ac:dyDescent="0.2">
      <c r="A20" s="116" t="s">
        <v>297</v>
      </c>
      <c r="B20" s="204" t="s">
        <v>419</v>
      </c>
      <c r="C20" s="89"/>
      <c r="D20" s="89"/>
      <c r="E20" s="89"/>
      <c r="F20" s="98" t="s">
        <v>292</v>
      </c>
      <c r="G20" s="89"/>
      <c r="H20" s="89"/>
      <c r="I20" s="205"/>
      <c r="J20" s="339"/>
    </row>
    <row r="21" spans="1:10" ht="12.95" customHeight="1" x14ac:dyDescent="0.2">
      <c r="A21" s="106" t="s">
        <v>294</v>
      </c>
      <c r="B21" s="204" t="s">
        <v>420</v>
      </c>
      <c r="C21" s="89"/>
      <c r="D21" s="89"/>
      <c r="E21" s="89"/>
      <c r="F21" s="98" t="s">
        <v>289</v>
      </c>
      <c r="G21" s="89"/>
      <c r="H21" s="89"/>
      <c r="I21" s="205"/>
      <c r="J21" s="339"/>
    </row>
    <row r="22" spans="1:10" ht="12.95" customHeight="1" x14ac:dyDescent="0.2">
      <c r="A22" s="116" t="s">
        <v>291</v>
      </c>
      <c r="B22" s="204" t="s">
        <v>421</v>
      </c>
      <c r="C22" s="89"/>
      <c r="D22" s="89"/>
      <c r="E22" s="89"/>
      <c r="F22" s="100" t="s">
        <v>286</v>
      </c>
      <c r="G22" s="89"/>
      <c r="H22" s="89"/>
      <c r="I22" s="205"/>
      <c r="J22" s="339"/>
    </row>
    <row r="23" spans="1:10" ht="12.95" customHeight="1" x14ac:dyDescent="0.2">
      <c r="A23" s="106" t="s">
        <v>288</v>
      </c>
      <c r="B23" s="206" t="s">
        <v>422</v>
      </c>
      <c r="C23" s="89"/>
      <c r="D23" s="89"/>
      <c r="E23" s="89"/>
      <c r="F23" s="98" t="s">
        <v>423</v>
      </c>
      <c r="G23" s="89"/>
      <c r="H23" s="89"/>
      <c r="I23" s="205"/>
      <c r="J23" s="339"/>
    </row>
    <row r="24" spans="1:10" ht="12.95" customHeight="1" x14ac:dyDescent="0.2">
      <c r="A24" s="116" t="s">
        <v>285</v>
      </c>
      <c r="B24" s="207" t="s">
        <v>424</v>
      </c>
      <c r="C24" s="97">
        <f>+C25+C26+C27+C28+C29</f>
        <v>0</v>
      </c>
      <c r="D24" s="97">
        <f>+D25+D26+D27+D28+D29</f>
        <v>0</v>
      </c>
      <c r="E24" s="97">
        <f>+E25+E26+E27+E28+E29</f>
        <v>0</v>
      </c>
      <c r="F24" s="208" t="s">
        <v>425</v>
      </c>
      <c r="G24" s="89"/>
      <c r="H24" s="89"/>
      <c r="I24" s="205"/>
      <c r="J24" s="339"/>
    </row>
    <row r="25" spans="1:10" ht="12.95" customHeight="1" x14ac:dyDescent="0.2">
      <c r="A25" s="106" t="s">
        <v>282</v>
      </c>
      <c r="B25" s="206" t="s">
        <v>426</v>
      </c>
      <c r="C25" s="89"/>
      <c r="D25" s="89"/>
      <c r="E25" s="89"/>
      <c r="F25" s="208" t="s">
        <v>427</v>
      </c>
      <c r="G25" s="89"/>
      <c r="H25" s="89"/>
      <c r="I25" s="205"/>
      <c r="J25" s="339"/>
    </row>
    <row r="26" spans="1:10" ht="12.95" customHeight="1" x14ac:dyDescent="0.2">
      <c r="A26" s="116" t="s">
        <v>279</v>
      </c>
      <c r="B26" s="206" t="s">
        <v>428</v>
      </c>
      <c r="C26" s="89"/>
      <c r="D26" s="89"/>
      <c r="E26" s="89"/>
      <c r="F26" s="209"/>
      <c r="G26" s="89"/>
      <c r="H26" s="89"/>
      <c r="I26" s="205"/>
      <c r="J26" s="339"/>
    </row>
    <row r="27" spans="1:10" ht="12.95" customHeight="1" x14ac:dyDescent="0.2">
      <c r="A27" s="106" t="s">
        <v>276</v>
      </c>
      <c r="B27" s="204" t="s">
        <v>429</v>
      </c>
      <c r="C27" s="89"/>
      <c r="D27" s="89"/>
      <c r="E27" s="89"/>
      <c r="F27" s="210"/>
      <c r="G27" s="89"/>
      <c r="H27" s="89"/>
      <c r="I27" s="205"/>
      <c r="J27" s="339"/>
    </row>
    <row r="28" spans="1:10" ht="12.95" customHeight="1" x14ac:dyDescent="0.2">
      <c r="A28" s="116" t="s">
        <v>273</v>
      </c>
      <c r="B28" s="211" t="s">
        <v>430</v>
      </c>
      <c r="C28" s="89"/>
      <c r="D28" s="89"/>
      <c r="E28" s="89"/>
      <c r="F28" s="103"/>
      <c r="G28" s="89"/>
      <c r="H28" s="89"/>
      <c r="I28" s="205"/>
      <c r="J28" s="339"/>
    </row>
    <row r="29" spans="1:10" ht="12.95" customHeight="1" thickBot="1" x14ac:dyDescent="0.25">
      <c r="A29" s="106" t="s">
        <v>270</v>
      </c>
      <c r="B29" s="212" t="s">
        <v>431</v>
      </c>
      <c r="C29" s="89"/>
      <c r="D29" s="89"/>
      <c r="E29" s="89"/>
      <c r="F29" s="210"/>
      <c r="G29" s="89"/>
      <c r="H29" s="89"/>
      <c r="I29" s="205"/>
      <c r="J29" s="339"/>
    </row>
    <row r="30" spans="1:10" ht="16.5" customHeight="1" thickBot="1" x14ac:dyDescent="0.25">
      <c r="A30" s="86" t="s">
        <v>267</v>
      </c>
      <c r="B30" s="88" t="s">
        <v>432</v>
      </c>
      <c r="C30" s="87">
        <f>+C18+C24</f>
        <v>0</v>
      </c>
      <c r="D30" s="87">
        <f>+D18+D24</f>
        <v>0</v>
      </c>
      <c r="E30" s="87">
        <f>+E18+E24</f>
        <v>0</v>
      </c>
      <c r="F30" s="88" t="s">
        <v>433</v>
      </c>
      <c r="G30" s="87">
        <f>SUM(G18:G29)</f>
        <v>0</v>
      </c>
      <c r="H30" s="87">
        <f>SUM(H18:H29)</f>
        <v>0</v>
      </c>
      <c r="I30" s="200">
        <f>SUM(I18:I29)</f>
        <v>0</v>
      </c>
      <c r="J30" s="339"/>
    </row>
    <row r="31" spans="1:10" ht="16.5" customHeight="1" thickBot="1" x14ac:dyDescent="0.25">
      <c r="A31" s="86" t="s">
        <v>264</v>
      </c>
      <c r="B31" s="84" t="s">
        <v>434</v>
      </c>
      <c r="C31" s="83">
        <f>+C17+C30</f>
        <v>0</v>
      </c>
      <c r="D31" s="83">
        <f>+D17+D30</f>
        <v>0</v>
      </c>
      <c r="E31" s="85">
        <f>+E17+E30</f>
        <v>0</v>
      </c>
      <c r="F31" s="84" t="s">
        <v>435</v>
      </c>
      <c r="G31" s="83">
        <f>+G17+G30</f>
        <v>0</v>
      </c>
      <c r="H31" s="83">
        <f>+H17+H30</f>
        <v>0</v>
      </c>
      <c r="I31" s="213">
        <f>+I17+I30</f>
        <v>0</v>
      </c>
      <c r="J31" s="339"/>
    </row>
    <row r="32" spans="1:10" ht="16.5" customHeight="1" thickBot="1" x14ac:dyDescent="0.25">
      <c r="A32" s="86" t="s">
        <v>436</v>
      </c>
      <c r="B32" s="84" t="s">
        <v>266</v>
      </c>
      <c r="C32" s="83" t="str">
        <f>IF(C17-G17&lt;0,G17-C17,"-")</f>
        <v>-</v>
      </c>
      <c r="D32" s="83" t="str">
        <f>IF(D17-H17&lt;0,H17-D17,"-")</f>
        <v>-</v>
      </c>
      <c r="E32" s="85" t="str">
        <f>IF(E17-I17&lt;0,I17-E17,"-")</f>
        <v>-</v>
      </c>
      <c r="F32" s="84" t="s">
        <v>265</v>
      </c>
      <c r="G32" s="83" t="str">
        <f>IF(C17-G17&gt;0,C17-G17,"-")</f>
        <v>-</v>
      </c>
      <c r="H32" s="83" t="str">
        <f>IF(D17-H17&gt;0,D17-H17,"-")</f>
        <v>-</v>
      </c>
      <c r="I32" s="213" t="str">
        <f>IF(E17-I17&gt;0,E17-I17,"-")</f>
        <v>-</v>
      </c>
      <c r="J32" s="339"/>
    </row>
    <row r="33" spans="1:10" ht="16.5" customHeight="1" thickBot="1" x14ac:dyDescent="0.25">
      <c r="A33" s="86" t="s">
        <v>397</v>
      </c>
      <c r="B33" s="84" t="s">
        <v>263</v>
      </c>
      <c r="C33" s="83" t="str">
        <f>IF(C26-G26&lt;0,G26-C26,"-")</f>
        <v>-</v>
      </c>
      <c r="D33" s="83" t="str">
        <f>IF(D26-H26&lt;0,H26-D26,"-")</f>
        <v>-</v>
      </c>
      <c r="E33" s="85" t="str">
        <f>IF(E26-I26&lt;0,I26-E26,"-")</f>
        <v>-</v>
      </c>
      <c r="F33" s="84" t="s">
        <v>262</v>
      </c>
      <c r="G33" s="83" t="str">
        <f>IF(C26-G26&gt;0,C26-G26,"-")</f>
        <v>-</v>
      </c>
      <c r="H33" s="83" t="str">
        <f>IF(D26-H26&gt;0,D26-H26,"-")</f>
        <v>-</v>
      </c>
      <c r="I33" s="213" t="str">
        <f>IF(E26-I26&gt;0,E26-I26,"-")</f>
        <v>-</v>
      </c>
      <c r="J33" s="339"/>
    </row>
  </sheetData>
  <mergeCells count="2">
    <mergeCell ref="J1:J33"/>
    <mergeCell ref="A3:A4"/>
  </mergeCells>
  <printOptions horizontalCentered="1"/>
  <pageMargins left="0.78740157480314965" right="0.78740157480314965" top="0.98425196850393704" bottom="0.98425196850393704" header="0.56999999999999995" footer="0.78740157480314965"/>
  <pageSetup paperSize="9" scale="65" orientation="landscape" r:id="rId1"/>
  <headerFooter alignWithMargins="0">
    <oddHeader>&amp;R2.2. melléklet az  4./2019. (V.30.) számú önk.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7"/>
  <sheetViews>
    <sheetView view="pageLayout" workbookViewId="0">
      <selection activeCell="G12" sqref="G12"/>
    </sheetView>
  </sheetViews>
  <sheetFormatPr defaultRowHeight="12.75" x14ac:dyDescent="0.2"/>
  <cols>
    <col min="1" max="1" width="39.6640625" style="242" customWidth="1"/>
    <col min="2" max="5" width="15.6640625" style="230" customWidth="1"/>
    <col min="6" max="6" width="5.1640625" style="230" customWidth="1"/>
    <col min="7" max="256" width="9.33203125" style="230"/>
    <col min="257" max="257" width="39.6640625" style="230" customWidth="1"/>
    <col min="258" max="261" width="15.6640625" style="230" customWidth="1"/>
    <col min="262" max="262" width="5.1640625" style="230" customWidth="1"/>
    <col min="263" max="512" width="9.33203125" style="230"/>
    <col min="513" max="513" width="39.6640625" style="230" customWidth="1"/>
    <col min="514" max="517" width="15.6640625" style="230" customWidth="1"/>
    <col min="518" max="518" width="5.1640625" style="230" customWidth="1"/>
    <col min="519" max="768" width="9.33203125" style="230"/>
    <col min="769" max="769" width="39.6640625" style="230" customWidth="1"/>
    <col min="770" max="773" width="15.6640625" style="230" customWidth="1"/>
    <col min="774" max="774" width="5.1640625" style="230" customWidth="1"/>
    <col min="775" max="1024" width="9.33203125" style="230"/>
    <col min="1025" max="1025" width="39.6640625" style="230" customWidth="1"/>
    <col min="1026" max="1029" width="15.6640625" style="230" customWidth="1"/>
    <col min="1030" max="1030" width="5.1640625" style="230" customWidth="1"/>
    <col min="1031" max="1280" width="9.33203125" style="230"/>
    <col min="1281" max="1281" width="39.6640625" style="230" customWidth="1"/>
    <col min="1282" max="1285" width="15.6640625" style="230" customWidth="1"/>
    <col min="1286" max="1286" width="5.1640625" style="230" customWidth="1"/>
    <col min="1287" max="1536" width="9.33203125" style="230"/>
    <col min="1537" max="1537" width="39.6640625" style="230" customWidth="1"/>
    <col min="1538" max="1541" width="15.6640625" style="230" customWidth="1"/>
    <col min="1542" max="1542" width="5.1640625" style="230" customWidth="1"/>
    <col min="1543" max="1792" width="9.33203125" style="230"/>
    <col min="1793" max="1793" width="39.6640625" style="230" customWidth="1"/>
    <col min="1794" max="1797" width="15.6640625" style="230" customWidth="1"/>
    <col min="1798" max="1798" width="5.1640625" style="230" customWidth="1"/>
    <col min="1799" max="2048" width="9.33203125" style="230"/>
    <col min="2049" max="2049" width="39.6640625" style="230" customWidth="1"/>
    <col min="2050" max="2053" width="15.6640625" style="230" customWidth="1"/>
    <col min="2054" max="2054" width="5.1640625" style="230" customWidth="1"/>
    <col min="2055" max="2304" width="9.33203125" style="230"/>
    <col min="2305" max="2305" width="39.6640625" style="230" customWidth="1"/>
    <col min="2306" max="2309" width="15.6640625" style="230" customWidth="1"/>
    <col min="2310" max="2310" width="5.1640625" style="230" customWidth="1"/>
    <col min="2311" max="2560" width="9.33203125" style="230"/>
    <col min="2561" max="2561" width="39.6640625" style="230" customWidth="1"/>
    <col min="2562" max="2565" width="15.6640625" style="230" customWidth="1"/>
    <col min="2566" max="2566" width="5.1640625" style="230" customWidth="1"/>
    <col min="2567" max="2816" width="9.33203125" style="230"/>
    <col min="2817" max="2817" width="39.6640625" style="230" customWidth="1"/>
    <col min="2818" max="2821" width="15.6640625" style="230" customWidth="1"/>
    <col min="2822" max="2822" width="5.1640625" style="230" customWidth="1"/>
    <col min="2823" max="3072" width="9.33203125" style="230"/>
    <col min="3073" max="3073" width="39.6640625" style="230" customWidth="1"/>
    <col min="3074" max="3077" width="15.6640625" style="230" customWidth="1"/>
    <col min="3078" max="3078" width="5.1640625" style="230" customWidth="1"/>
    <col min="3079" max="3328" width="9.33203125" style="230"/>
    <col min="3329" max="3329" width="39.6640625" style="230" customWidth="1"/>
    <col min="3330" max="3333" width="15.6640625" style="230" customWidth="1"/>
    <col min="3334" max="3334" width="5.1640625" style="230" customWidth="1"/>
    <col min="3335" max="3584" width="9.33203125" style="230"/>
    <col min="3585" max="3585" width="39.6640625" style="230" customWidth="1"/>
    <col min="3586" max="3589" width="15.6640625" style="230" customWidth="1"/>
    <col min="3590" max="3590" width="5.1640625" style="230" customWidth="1"/>
    <col min="3591" max="3840" width="9.33203125" style="230"/>
    <col min="3841" max="3841" width="39.6640625" style="230" customWidth="1"/>
    <col min="3842" max="3845" width="15.6640625" style="230" customWidth="1"/>
    <col min="3846" max="3846" width="5.1640625" style="230" customWidth="1"/>
    <col min="3847" max="4096" width="9.33203125" style="230"/>
    <col min="4097" max="4097" width="39.6640625" style="230" customWidth="1"/>
    <col min="4098" max="4101" width="15.6640625" style="230" customWidth="1"/>
    <col min="4102" max="4102" width="5.1640625" style="230" customWidth="1"/>
    <col min="4103" max="4352" width="9.33203125" style="230"/>
    <col min="4353" max="4353" width="39.6640625" style="230" customWidth="1"/>
    <col min="4354" max="4357" width="15.6640625" style="230" customWidth="1"/>
    <col min="4358" max="4358" width="5.1640625" style="230" customWidth="1"/>
    <col min="4359" max="4608" width="9.33203125" style="230"/>
    <col min="4609" max="4609" width="39.6640625" style="230" customWidth="1"/>
    <col min="4610" max="4613" width="15.6640625" style="230" customWidth="1"/>
    <col min="4614" max="4614" width="5.1640625" style="230" customWidth="1"/>
    <col min="4615" max="4864" width="9.33203125" style="230"/>
    <col min="4865" max="4865" width="39.6640625" style="230" customWidth="1"/>
    <col min="4866" max="4869" width="15.6640625" style="230" customWidth="1"/>
    <col min="4870" max="4870" width="5.1640625" style="230" customWidth="1"/>
    <col min="4871" max="5120" width="9.33203125" style="230"/>
    <col min="5121" max="5121" width="39.6640625" style="230" customWidth="1"/>
    <col min="5122" max="5125" width="15.6640625" style="230" customWidth="1"/>
    <col min="5126" max="5126" width="5.1640625" style="230" customWidth="1"/>
    <col min="5127" max="5376" width="9.33203125" style="230"/>
    <col min="5377" max="5377" width="39.6640625" style="230" customWidth="1"/>
    <col min="5378" max="5381" width="15.6640625" style="230" customWidth="1"/>
    <col min="5382" max="5382" width="5.1640625" style="230" customWidth="1"/>
    <col min="5383" max="5632" width="9.33203125" style="230"/>
    <col min="5633" max="5633" width="39.6640625" style="230" customWidth="1"/>
    <col min="5634" max="5637" width="15.6640625" style="230" customWidth="1"/>
    <col min="5638" max="5638" width="5.1640625" style="230" customWidth="1"/>
    <col min="5639" max="5888" width="9.33203125" style="230"/>
    <col min="5889" max="5889" width="39.6640625" style="230" customWidth="1"/>
    <col min="5890" max="5893" width="15.6640625" style="230" customWidth="1"/>
    <col min="5894" max="5894" width="5.1640625" style="230" customWidth="1"/>
    <col min="5895" max="6144" width="9.33203125" style="230"/>
    <col min="6145" max="6145" width="39.6640625" style="230" customWidth="1"/>
    <col min="6146" max="6149" width="15.6640625" style="230" customWidth="1"/>
    <col min="6150" max="6150" width="5.1640625" style="230" customWidth="1"/>
    <col min="6151" max="6400" width="9.33203125" style="230"/>
    <col min="6401" max="6401" width="39.6640625" style="230" customWidth="1"/>
    <col min="6402" max="6405" width="15.6640625" style="230" customWidth="1"/>
    <col min="6406" max="6406" width="5.1640625" style="230" customWidth="1"/>
    <col min="6407" max="6656" width="9.33203125" style="230"/>
    <col min="6657" max="6657" width="39.6640625" style="230" customWidth="1"/>
    <col min="6658" max="6661" width="15.6640625" style="230" customWidth="1"/>
    <col min="6662" max="6662" width="5.1640625" style="230" customWidth="1"/>
    <col min="6663" max="6912" width="9.33203125" style="230"/>
    <col min="6913" max="6913" width="39.6640625" style="230" customWidth="1"/>
    <col min="6914" max="6917" width="15.6640625" style="230" customWidth="1"/>
    <col min="6918" max="6918" width="5.1640625" style="230" customWidth="1"/>
    <col min="6919" max="7168" width="9.33203125" style="230"/>
    <col min="7169" max="7169" width="39.6640625" style="230" customWidth="1"/>
    <col min="7170" max="7173" width="15.6640625" style="230" customWidth="1"/>
    <col min="7174" max="7174" width="5.1640625" style="230" customWidth="1"/>
    <col min="7175" max="7424" width="9.33203125" style="230"/>
    <col min="7425" max="7425" width="39.6640625" style="230" customWidth="1"/>
    <col min="7426" max="7429" width="15.6640625" style="230" customWidth="1"/>
    <col min="7430" max="7430" width="5.1640625" style="230" customWidth="1"/>
    <col min="7431" max="7680" width="9.33203125" style="230"/>
    <col min="7681" max="7681" width="39.6640625" style="230" customWidth="1"/>
    <col min="7682" max="7685" width="15.6640625" style="230" customWidth="1"/>
    <col min="7686" max="7686" width="5.1640625" style="230" customWidth="1"/>
    <col min="7687" max="7936" width="9.33203125" style="230"/>
    <col min="7937" max="7937" width="39.6640625" style="230" customWidth="1"/>
    <col min="7938" max="7941" width="15.6640625" style="230" customWidth="1"/>
    <col min="7942" max="7942" width="5.1640625" style="230" customWidth="1"/>
    <col min="7943" max="8192" width="9.33203125" style="230"/>
    <col min="8193" max="8193" width="39.6640625" style="230" customWidth="1"/>
    <col min="8194" max="8197" width="15.6640625" style="230" customWidth="1"/>
    <col min="8198" max="8198" width="5.1640625" style="230" customWidth="1"/>
    <col min="8199" max="8448" width="9.33203125" style="230"/>
    <col min="8449" max="8449" width="39.6640625" style="230" customWidth="1"/>
    <col min="8450" max="8453" width="15.6640625" style="230" customWidth="1"/>
    <col min="8454" max="8454" width="5.1640625" style="230" customWidth="1"/>
    <col min="8455" max="8704" width="9.33203125" style="230"/>
    <col min="8705" max="8705" width="39.6640625" style="230" customWidth="1"/>
    <col min="8706" max="8709" width="15.6640625" style="230" customWidth="1"/>
    <col min="8710" max="8710" width="5.1640625" style="230" customWidth="1"/>
    <col min="8711" max="8960" width="9.33203125" style="230"/>
    <col min="8961" max="8961" width="39.6640625" style="230" customWidth="1"/>
    <col min="8962" max="8965" width="15.6640625" style="230" customWidth="1"/>
    <col min="8966" max="8966" width="5.1640625" style="230" customWidth="1"/>
    <col min="8967" max="9216" width="9.33203125" style="230"/>
    <col min="9217" max="9217" width="39.6640625" style="230" customWidth="1"/>
    <col min="9218" max="9221" width="15.6640625" style="230" customWidth="1"/>
    <col min="9222" max="9222" width="5.1640625" style="230" customWidth="1"/>
    <col min="9223" max="9472" width="9.33203125" style="230"/>
    <col min="9473" max="9473" width="39.6640625" style="230" customWidth="1"/>
    <col min="9474" max="9477" width="15.6640625" style="230" customWidth="1"/>
    <col min="9478" max="9478" width="5.1640625" style="230" customWidth="1"/>
    <col min="9479" max="9728" width="9.33203125" style="230"/>
    <col min="9729" max="9729" width="39.6640625" style="230" customWidth="1"/>
    <col min="9730" max="9733" width="15.6640625" style="230" customWidth="1"/>
    <col min="9734" max="9734" width="5.1640625" style="230" customWidth="1"/>
    <col min="9735" max="9984" width="9.33203125" style="230"/>
    <col min="9985" max="9985" width="39.6640625" style="230" customWidth="1"/>
    <col min="9986" max="9989" width="15.6640625" style="230" customWidth="1"/>
    <col min="9990" max="9990" width="5.1640625" style="230" customWidth="1"/>
    <col min="9991" max="10240" width="9.33203125" style="230"/>
    <col min="10241" max="10241" width="39.6640625" style="230" customWidth="1"/>
    <col min="10242" max="10245" width="15.6640625" style="230" customWidth="1"/>
    <col min="10246" max="10246" width="5.1640625" style="230" customWidth="1"/>
    <col min="10247" max="10496" width="9.33203125" style="230"/>
    <col min="10497" max="10497" width="39.6640625" style="230" customWidth="1"/>
    <col min="10498" max="10501" width="15.6640625" style="230" customWidth="1"/>
    <col min="10502" max="10502" width="5.1640625" style="230" customWidth="1"/>
    <col min="10503" max="10752" width="9.33203125" style="230"/>
    <col min="10753" max="10753" width="39.6640625" style="230" customWidth="1"/>
    <col min="10754" max="10757" width="15.6640625" style="230" customWidth="1"/>
    <col min="10758" max="10758" width="5.1640625" style="230" customWidth="1"/>
    <col min="10759" max="11008" width="9.33203125" style="230"/>
    <col min="11009" max="11009" width="39.6640625" style="230" customWidth="1"/>
    <col min="11010" max="11013" width="15.6640625" style="230" customWidth="1"/>
    <col min="11014" max="11014" width="5.1640625" style="230" customWidth="1"/>
    <col min="11015" max="11264" width="9.33203125" style="230"/>
    <col min="11265" max="11265" width="39.6640625" style="230" customWidth="1"/>
    <col min="11266" max="11269" width="15.6640625" style="230" customWidth="1"/>
    <col min="11270" max="11270" width="5.1640625" style="230" customWidth="1"/>
    <col min="11271" max="11520" width="9.33203125" style="230"/>
    <col min="11521" max="11521" width="39.6640625" style="230" customWidth="1"/>
    <col min="11522" max="11525" width="15.6640625" style="230" customWidth="1"/>
    <col min="11526" max="11526" width="5.1640625" style="230" customWidth="1"/>
    <col min="11527" max="11776" width="9.33203125" style="230"/>
    <col min="11777" max="11777" width="39.6640625" style="230" customWidth="1"/>
    <col min="11778" max="11781" width="15.6640625" style="230" customWidth="1"/>
    <col min="11782" max="11782" width="5.1640625" style="230" customWidth="1"/>
    <col min="11783" max="12032" width="9.33203125" style="230"/>
    <col min="12033" max="12033" width="39.6640625" style="230" customWidth="1"/>
    <col min="12034" max="12037" width="15.6640625" style="230" customWidth="1"/>
    <col min="12038" max="12038" width="5.1640625" style="230" customWidth="1"/>
    <col min="12039" max="12288" width="9.33203125" style="230"/>
    <col min="12289" max="12289" width="39.6640625" style="230" customWidth="1"/>
    <col min="12290" max="12293" width="15.6640625" style="230" customWidth="1"/>
    <col min="12294" max="12294" width="5.1640625" style="230" customWidth="1"/>
    <col min="12295" max="12544" width="9.33203125" style="230"/>
    <col min="12545" max="12545" width="39.6640625" style="230" customWidth="1"/>
    <col min="12546" max="12549" width="15.6640625" style="230" customWidth="1"/>
    <col min="12550" max="12550" width="5.1640625" style="230" customWidth="1"/>
    <col min="12551" max="12800" width="9.33203125" style="230"/>
    <col min="12801" max="12801" width="39.6640625" style="230" customWidth="1"/>
    <col min="12802" max="12805" width="15.6640625" style="230" customWidth="1"/>
    <col min="12806" max="12806" width="5.1640625" style="230" customWidth="1"/>
    <col min="12807" max="13056" width="9.33203125" style="230"/>
    <col min="13057" max="13057" width="39.6640625" style="230" customWidth="1"/>
    <col min="13058" max="13061" width="15.6640625" style="230" customWidth="1"/>
    <col min="13062" max="13062" width="5.1640625" style="230" customWidth="1"/>
    <col min="13063" max="13312" width="9.33203125" style="230"/>
    <col min="13313" max="13313" width="39.6640625" style="230" customWidth="1"/>
    <col min="13314" max="13317" width="15.6640625" style="230" customWidth="1"/>
    <col min="13318" max="13318" width="5.1640625" style="230" customWidth="1"/>
    <col min="13319" max="13568" width="9.33203125" style="230"/>
    <col min="13569" max="13569" width="39.6640625" style="230" customWidth="1"/>
    <col min="13570" max="13573" width="15.6640625" style="230" customWidth="1"/>
    <col min="13574" max="13574" width="5.1640625" style="230" customWidth="1"/>
    <col min="13575" max="13824" width="9.33203125" style="230"/>
    <col min="13825" max="13825" width="39.6640625" style="230" customWidth="1"/>
    <col min="13826" max="13829" width="15.6640625" style="230" customWidth="1"/>
    <col min="13830" max="13830" width="5.1640625" style="230" customWidth="1"/>
    <col min="13831" max="14080" width="9.33203125" style="230"/>
    <col min="14081" max="14081" width="39.6640625" style="230" customWidth="1"/>
    <col min="14082" max="14085" width="15.6640625" style="230" customWidth="1"/>
    <col min="14086" max="14086" width="5.1640625" style="230" customWidth="1"/>
    <col min="14087" max="14336" width="9.33203125" style="230"/>
    <col min="14337" max="14337" width="39.6640625" style="230" customWidth="1"/>
    <col min="14338" max="14341" width="15.6640625" style="230" customWidth="1"/>
    <col min="14342" max="14342" width="5.1640625" style="230" customWidth="1"/>
    <col min="14343" max="14592" width="9.33203125" style="230"/>
    <col min="14593" max="14593" width="39.6640625" style="230" customWidth="1"/>
    <col min="14594" max="14597" width="15.6640625" style="230" customWidth="1"/>
    <col min="14598" max="14598" width="5.1640625" style="230" customWidth="1"/>
    <col min="14599" max="14848" width="9.33203125" style="230"/>
    <col min="14849" max="14849" width="39.6640625" style="230" customWidth="1"/>
    <col min="14850" max="14853" width="15.6640625" style="230" customWidth="1"/>
    <col min="14854" max="14854" width="5.1640625" style="230" customWidth="1"/>
    <col min="14855" max="15104" width="9.33203125" style="230"/>
    <col min="15105" max="15105" width="39.6640625" style="230" customWidth="1"/>
    <col min="15106" max="15109" width="15.6640625" style="230" customWidth="1"/>
    <col min="15110" max="15110" width="5.1640625" style="230" customWidth="1"/>
    <col min="15111" max="15360" width="9.33203125" style="230"/>
    <col min="15361" max="15361" width="39.6640625" style="230" customWidth="1"/>
    <col min="15362" max="15365" width="15.6640625" style="230" customWidth="1"/>
    <col min="15366" max="15366" width="5.1640625" style="230" customWidth="1"/>
    <col min="15367" max="15616" width="9.33203125" style="230"/>
    <col min="15617" max="15617" width="39.6640625" style="230" customWidth="1"/>
    <col min="15618" max="15621" width="15.6640625" style="230" customWidth="1"/>
    <col min="15622" max="15622" width="5.1640625" style="230" customWidth="1"/>
    <col min="15623" max="15872" width="9.33203125" style="230"/>
    <col min="15873" max="15873" width="39.6640625" style="230" customWidth="1"/>
    <col min="15874" max="15877" width="15.6640625" style="230" customWidth="1"/>
    <col min="15878" max="15878" width="5.1640625" style="230" customWidth="1"/>
    <col min="15879" max="16128" width="9.33203125" style="230"/>
    <col min="16129" max="16129" width="39.6640625" style="230" customWidth="1"/>
    <col min="16130" max="16133" width="15.6640625" style="230" customWidth="1"/>
    <col min="16134" max="16134" width="5.1640625" style="230" customWidth="1"/>
    <col min="16135" max="16384" width="9.33203125" style="230"/>
  </cols>
  <sheetData>
    <row r="1" spans="1:11" ht="18" customHeight="1" x14ac:dyDescent="0.2">
      <c r="A1" s="342" t="s">
        <v>447</v>
      </c>
      <c r="B1" s="342"/>
      <c r="C1" s="342"/>
      <c r="D1" s="342"/>
      <c r="E1" s="342"/>
      <c r="F1" s="343"/>
    </row>
    <row r="2" spans="1:11" ht="22.5" customHeight="1" thickBot="1" x14ac:dyDescent="0.3">
      <c r="A2" s="82"/>
      <c r="B2" s="81"/>
      <c r="C2" s="81"/>
      <c r="D2" s="344" t="s">
        <v>511</v>
      </c>
      <c r="E2" s="344"/>
      <c r="F2" s="343"/>
    </row>
    <row r="3" spans="1:11" s="233" customFormat="1" ht="50.25" customHeight="1" thickBot="1" x14ac:dyDescent="0.25">
      <c r="A3" s="124" t="s">
        <v>448</v>
      </c>
      <c r="B3" s="125" t="s">
        <v>449</v>
      </c>
      <c r="C3" s="125" t="s">
        <v>534</v>
      </c>
      <c r="D3" s="231" t="s">
        <v>535</v>
      </c>
      <c r="E3" s="232" t="s">
        <v>536</v>
      </c>
      <c r="F3" s="343"/>
    </row>
    <row r="4" spans="1:11" s="81" customFormat="1" ht="12" customHeight="1" thickBot="1" x14ac:dyDescent="0.25">
      <c r="A4" s="234" t="s">
        <v>6</v>
      </c>
      <c r="B4" s="235" t="s">
        <v>7</v>
      </c>
      <c r="C4" s="235" t="s">
        <v>439</v>
      </c>
      <c r="D4" s="236" t="s">
        <v>440</v>
      </c>
      <c r="E4" s="237" t="s">
        <v>444</v>
      </c>
      <c r="F4" s="343"/>
    </row>
    <row r="5" spans="1:11" ht="15.95" customHeight="1" x14ac:dyDescent="0.2">
      <c r="A5" s="238" t="s">
        <v>539</v>
      </c>
      <c r="B5" s="239">
        <v>16536080</v>
      </c>
      <c r="C5" s="239">
        <v>16536080</v>
      </c>
      <c r="D5" s="240">
        <v>16536080</v>
      </c>
      <c r="E5" s="241">
        <v>16536080</v>
      </c>
      <c r="F5" s="343"/>
    </row>
    <row r="6" spans="1:11" ht="27.75" customHeight="1" x14ac:dyDescent="0.2">
      <c r="A6" s="238" t="s">
        <v>451</v>
      </c>
      <c r="B6" s="239">
        <v>455618</v>
      </c>
      <c r="C6" s="239">
        <v>455618</v>
      </c>
      <c r="D6" s="240">
        <v>455618</v>
      </c>
      <c r="E6" s="241">
        <v>455618</v>
      </c>
      <c r="F6" s="343"/>
    </row>
    <row r="7" spans="1:11" ht="15.95" customHeight="1" x14ac:dyDescent="0.2">
      <c r="A7" s="238" t="s">
        <v>515</v>
      </c>
      <c r="B7" s="239">
        <v>401732</v>
      </c>
      <c r="C7" s="239">
        <v>401732</v>
      </c>
      <c r="D7" s="240">
        <v>401732</v>
      </c>
      <c r="E7" s="241">
        <v>401732</v>
      </c>
      <c r="F7" s="343"/>
    </row>
    <row r="8" spans="1:11" ht="15.95" customHeight="1" x14ac:dyDescent="0.2">
      <c r="A8" s="238" t="s">
        <v>522</v>
      </c>
      <c r="B8" s="239">
        <v>4696226</v>
      </c>
      <c r="C8" s="239">
        <v>4696226</v>
      </c>
      <c r="D8" s="240">
        <v>4696226</v>
      </c>
      <c r="E8" s="241">
        <v>4696226</v>
      </c>
      <c r="F8" s="343"/>
    </row>
    <row r="9" spans="1:11" ht="15.95" customHeight="1" x14ac:dyDescent="0.2">
      <c r="B9" s="239"/>
      <c r="C9" s="239"/>
      <c r="D9" s="240"/>
      <c r="E9" s="241">
        <f t="shared" ref="E9:E17" si="0">D9</f>
        <v>0</v>
      </c>
      <c r="F9" s="343"/>
    </row>
    <row r="10" spans="1:11" ht="15.95" customHeight="1" x14ac:dyDescent="0.2">
      <c r="A10" s="243"/>
      <c r="B10" s="244"/>
      <c r="C10" s="244"/>
      <c r="D10" s="240"/>
      <c r="E10" s="241">
        <f t="shared" si="0"/>
        <v>0</v>
      </c>
      <c r="F10" s="343"/>
    </row>
    <row r="11" spans="1:11" ht="15.95" customHeight="1" x14ac:dyDescent="0.2">
      <c r="A11" s="103"/>
      <c r="B11" s="244"/>
      <c r="C11" s="244"/>
      <c r="D11" s="245"/>
      <c r="E11" s="241">
        <f t="shared" si="0"/>
        <v>0</v>
      </c>
      <c r="F11" s="343"/>
    </row>
    <row r="12" spans="1:11" ht="15.95" customHeight="1" x14ac:dyDescent="0.2">
      <c r="A12" s="103"/>
      <c r="B12" s="244"/>
      <c r="C12" s="244"/>
      <c r="D12" s="245"/>
      <c r="E12" s="241">
        <f t="shared" si="0"/>
        <v>0</v>
      </c>
      <c r="F12" s="343"/>
    </row>
    <row r="13" spans="1:11" ht="15.95" customHeight="1" x14ac:dyDescent="0.2">
      <c r="A13" s="103"/>
      <c r="B13" s="244"/>
      <c r="C13" s="244"/>
      <c r="D13" s="245"/>
      <c r="E13" s="241">
        <f t="shared" si="0"/>
        <v>0</v>
      </c>
      <c r="F13" s="343"/>
    </row>
    <row r="14" spans="1:11" ht="15.95" customHeight="1" x14ac:dyDescent="0.2">
      <c r="A14" s="103"/>
      <c r="B14" s="244"/>
      <c r="C14" s="244"/>
      <c r="D14" s="245"/>
      <c r="E14" s="241">
        <f t="shared" si="0"/>
        <v>0</v>
      </c>
      <c r="F14" s="343"/>
      <c r="K14" s="230" t="s">
        <v>167</v>
      </c>
    </row>
    <row r="15" spans="1:11" ht="15.95" customHeight="1" x14ac:dyDescent="0.2">
      <c r="A15" s="103"/>
      <c r="B15" s="244"/>
      <c r="C15" s="244"/>
      <c r="D15" s="245"/>
      <c r="E15" s="241">
        <f t="shared" si="0"/>
        <v>0</v>
      </c>
      <c r="F15" s="343"/>
    </row>
    <row r="16" spans="1:11" ht="15.95" customHeight="1" x14ac:dyDescent="0.2">
      <c r="A16" s="103"/>
      <c r="B16" s="244"/>
      <c r="C16" s="244"/>
      <c r="D16" s="245"/>
      <c r="E16" s="241">
        <f t="shared" si="0"/>
        <v>0</v>
      </c>
      <c r="F16" s="343"/>
    </row>
    <row r="17" spans="1:6" ht="15.95" customHeight="1" thickBot="1" x14ac:dyDescent="0.25">
      <c r="A17" s="105"/>
      <c r="B17" s="246"/>
      <c r="C17" s="246"/>
      <c r="D17" s="247"/>
      <c r="E17" s="248">
        <f t="shared" si="0"/>
        <v>0</v>
      </c>
      <c r="F17" s="343"/>
    </row>
    <row r="18" spans="1:6" s="252" customFormat="1" ht="18" customHeight="1" thickBot="1" x14ac:dyDescent="0.25">
      <c r="A18" s="249" t="s">
        <v>452</v>
      </c>
      <c r="B18" s="250">
        <f>SUM(B5:B17)</f>
        <v>22089656</v>
      </c>
      <c r="C18" s="250">
        <f>SUM(C5:C17)</f>
        <v>22089656</v>
      </c>
      <c r="D18" s="321">
        <f>SUM(D5:D9)</f>
        <v>22089656</v>
      </c>
      <c r="E18" s="121">
        <f>SUM(E5:E17)</f>
        <v>22089656</v>
      </c>
      <c r="F18" s="343"/>
    </row>
    <row r="19" spans="1:6" x14ac:dyDescent="0.2">
      <c r="D19" s="252"/>
      <c r="E19" s="252"/>
      <c r="F19" s="253"/>
    </row>
    <row r="20" spans="1:6" x14ac:dyDescent="0.2">
      <c r="F20" s="253"/>
    </row>
    <row r="21" spans="1:6" x14ac:dyDescent="0.2">
      <c r="F21" s="253"/>
    </row>
    <row r="22" spans="1:6" x14ac:dyDescent="0.2">
      <c r="F22" s="253"/>
    </row>
    <row r="23" spans="1:6" x14ac:dyDescent="0.2">
      <c r="F23" s="253"/>
    </row>
    <row r="24" spans="1:6" x14ac:dyDescent="0.2">
      <c r="F24" s="253"/>
    </row>
    <row r="25" spans="1:6" x14ac:dyDescent="0.2">
      <c r="F25" s="253"/>
    </row>
    <row r="26" spans="1:6" x14ac:dyDescent="0.2">
      <c r="F26" s="253"/>
    </row>
    <row r="27" spans="1:6" x14ac:dyDescent="0.2">
      <c r="F27" s="253"/>
    </row>
  </sheetData>
  <mergeCells count="3">
    <mergeCell ref="A1:E1"/>
    <mergeCell ref="F1:F18"/>
    <mergeCell ref="D2:E2"/>
  </mergeCells>
  <printOptions horizontalCentered="1"/>
  <pageMargins left="0.78740157480314965" right="0.78740157480314965" top="1" bottom="0.98425196850393704" header="0.63" footer="0.78740157480314965"/>
  <pageSetup paperSize="9" scale="103" orientation="landscape" horizontalDpi="300" verticalDpi="300" r:id="rId1"/>
  <headerFooter alignWithMargins="0">
    <oddHeader xml:space="preserve">&amp;L&amp;"Times New Roman CE,Félkövér"&amp;12Bársonyos Községi Önkormányzat&amp;R4. melléklet az 4./2019.(V.30.) önkormányzati rendelethez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1"/>
  <sheetViews>
    <sheetView view="pageLayout" workbookViewId="0">
      <selection activeCell="E9" sqref="E9"/>
    </sheetView>
  </sheetViews>
  <sheetFormatPr defaultRowHeight="12.75" x14ac:dyDescent="0.2"/>
  <cols>
    <col min="1" max="1" width="39.6640625" style="242" customWidth="1"/>
    <col min="2" max="5" width="15.6640625" style="230" customWidth="1"/>
    <col min="6" max="6" width="5.1640625" style="230" customWidth="1"/>
    <col min="7" max="256" width="9.33203125" style="230"/>
    <col min="257" max="257" width="39.6640625" style="230" customWidth="1"/>
    <col min="258" max="261" width="15.6640625" style="230" customWidth="1"/>
    <col min="262" max="262" width="5.1640625" style="230" customWidth="1"/>
    <col min="263" max="512" width="9.33203125" style="230"/>
    <col min="513" max="513" width="39.6640625" style="230" customWidth="1"/>
    <col min="514" max="517" width="15.6640625" style="230" customWidth="1"/>
    <col min="518" max="518" width="5.1640625" style="230" customWidth="1"/>
    <col min="519" max="768" width="9.33203125" style="230"/>
    <col min="769" max="769" width="39.6640625" style="230" customWidth="1"/>
    <col min="770" max="773" width="15.6640625" style="230" customWidth="1"/>
    <col min="774" max="774" width="5.1640625" style="230" customWidth="1"/>
    <col min="775" max="1024" width="9.33203125" style="230"/>
    <col min="1025" max="1025" width="39.6640625" style="230" customWidth="1"/>
    <col min="1026" max="1029" width="15.6640625" style="230" customWidth="1"/>
    <col min="1030" max="1030" width="5.1640625" style="230" customWidth="1"/>
    <col min="1031" max="1280" width="9.33203125" style="230"/>
    <col min="1281" max="1281" width="39.6640625" style="230" customWidth="1"/>
    <col min="1282" max="1285" width="15.6640625" style="230" customWidth="1"/>
    <col min="1286" max="1286" width="5.1640625" style="230" customWidth="1"/>
    <col min="1287" max="1536" width="9.33203125" style="230"/>
    <col min="1537" max="1537" width="39.6640625" style="230" customWidth="1"/>
    <col min="1538" max="1541" width="15.6640625" style="230" customWidth="1"/>
    <col min="1542" max="1542" width="5.1640625" style="230" customWidth="1"/>
    <col min="1543" max="1792" width="9.33203125" style="230"/>
    <col min="1793" max="1793" width="39.6640625" style="230" customWidth="1"/>
    <col min="1794" max="1797" width="15.6640625" style="230" customWidth="1"/>
    <col min="1798" max="1798" width="5.1640625" style="230" customWidth="1"/>
    <col min="1799" max="2048" width="9.33203125" style="230"/>
    <col min="2049" max="2049" width="39.6640625" style="230" customWidth="1"/>
    <col min="2050" max="2053" width="15.6640625" style="230" customWidth="1"/>
    <col min="2054" max="2054" width="5.1640625" style="230" customWidth="1"/>
    <col min="2055" max="2304" width="9.33203125" style="230"/>
    <col min="2305" max="2305" width="39.6640625" style="230" customWidth="1"/>
    <col min="2306" max="2309" width="15.6640625" style="230" customWidth="1"/>
    <col min="2310" max="2310" width="5.1640625" style="230" customWidth="1"/>
    <col min="2311" max="2560" width="9.33203125" style="230"/>
    <col min="2561" max="2561" width="39.6640625" style="230" customWidth="1"/>
    <col min="2562" max="2565" width="15.6640625" style="230" customWidth="1"/>
    <col min="2566" max="2566" width="5.1640625" style="230" customWidth="1"/>
    <col min="2567" max="2816" width="9.33203125" style="230"/>
    <col min="2817" max="2817" width="39.6640625" style="230" customWidth="1"/>
    <col min="2818" max="2821" width="15.6640625" style="230" customWidth="1"/>
    <col min="2822" max="2822" width="5.1640625" style="230" customWidth="1"/>
    <col min="2823" max="3072" width="9.33203125" style="230"/>
    <col min="3073" max="3073" width="39.6640625" style="230" customWidth="1"/>
    <col min="3074" max="3077" width="15.6640625" style="230" customWidth="1"/>
    <col min="3078" max="3078" width="5.1640625" style="230" customWidth="1"/>
    <col min="3079" max="3328" width="9.33203125" style="230"/>
    <col min="3329" max="3329" width="39.6640625" style="230" customWidth="1"/>
    <col min="3330" max="3333" width="15.6640625" style="230" customWidth="1"/>
    <col min="3334" max="3334" width="5.1640625" style="230" customWidth="1"/>
    <col min="3335" max="3584" width="9.33203125" style="230"/>
    <col min="3585" max="3585" width="39.6640625" style="230" customWidth="1"/>
    <col min="3586" max="3589" width="15.6640625" style="230" customWidth="1"/>
    <col min="3590" max="3590" width="5.1640625" style="230" customWidth="1"/>
    <col min="3591" max="3840" width="9.33203125" style="230"/>
    <col min="3841" max="3841" width="39.6640625" style="230" customWidth="1"/>
    <col min="3842" max="3845" width="15.6640625" style="230" customWidth="1"/>
    <col min="3846" max="3846" width="5.1640625" style="230" customWidth="1"/>
    <col min="3847" max="4096" width="9.33203125" style="230"/>
    <col min="4097" max="4097" width="39.6640625" style="230" customWidth="1"/>
    <col min="4098" max="4101" width="15.6640625" style="230" customWidth="1"/>
    <col min="4102" max="4102" width="5.1640625" style="230" customWidth="1"/>
    <col min="4103" max="4352" width="9.33203125" style="230"/>
    <col min="4353" max="4353" width="39.6640625" style="230" customWidth="1"/>
    <col min="4354" max="4357" width="15.6640625" style="230" customWidth="1"/>
    <col min="4358" max="4358" width="5.1640625" style="230" customWidth="1"/>
    <col min="4359" max="4608" width="9.33203125" style="230"/>
    <col min="4609" max="4609" width="39.6640625" style="230" customWidth="1"/>
    <col min="4610" max="4613" width="15.6640625" style="230" customWidth="1"/>
    <col min="4614" max="4614" width="5.1640625" style="230" customWidth="1"/>
    <col min="4615" max="4864" width="9.33203125" style="230"/>
    <col min="4865" max="4865" width="39.6640625" style="230" customWidth="1"/>
    <col min="4866" max="4869" width="15.6640625" style="230" customWidth="1"/>
    <col min="4870" max="4870" width="5.1640625" style="230" customWidth="1"/>
    <col min="4871" max="5120" width="9.33203125" style="230"/>
    <col min="5121" max="5121" width="39.6640625" style="230" customWidth="1"/>
    <col min="5122" max="5125" width="15.6640625" style="230" customWidth="1"/>
    <col min="5126" max="5126" width="5.1640625" style="230" customWidth="1"/>
    <col min="5127" max="5376" width="9.33203125" style="230"/>
    <col min="5377" max="5377" width="39.6640625" style="230" customWidth="1"/>
    <col min="5378" max="5381" width="15.6640625" style="230" customWidth="1"/>
    <col min="5382" max="5382" width="5.1640625" style="230" customWidth="1"/>
    <col min="5383" max="5632" width="9.33203125" style="230"/>
    <col min="5633" max="5633" width="39.6640625" style="230" customWidth="1"/>
    <col min="5634" max="5637" width="15.6640625" style="230" customWidth="1"/>
    <col min="5638" max="5638" width="5.1640625" style="230" customWidth="1"/>
    <col min="5639" max="5888" width="9.33203125" style="230"/>
    <col min="5889" max="5889" width="39.6640625" style="230" customWidth="1"/>
    <col min="5890" max="5893" width="15.6640625" style="230" customWidth="1"/>
    <col min="5894" max="5894" width="5.1640625" style="230" customWidth="1"/>
    <col min="5895" max="6144" width="9.33203125" style="230"/>
    <col min="6145" max="6145" width="39.6640625" style="230" customWidth="1"/>
    <col min="6146" max="6149" width="15.6640625" style="230" customWidth="1"/>
    <col min="6150" max="6150" width="5.1640625" style="230" customWidth="1"/>
    <col min="6151" max="6400" width="9.33203125" style="230"/>
    <col min="6401" max="6401" width="39.6640625" style="230" customWidth="1"/>
    <col min="6402" max="6405" width="15.6640625" style="230" customWidth="1"/>
    <col min="6406" max="6406" width="5.1640625" style="230" customWidth="1"/>
    <col min="6407" max="6656" width="9.33203125" style="230"/>
    <col min="6657" max="6657" width="39.6640625" style="230" customWidth="1"/>
    <col min="6658" max="6661" width="15.6640625" style="230" customWidth="1"/>
    <col min="6662" max="6662" width="5.1640625" style="230" customWidth="1"/>
    <col min="6663" max="6912" width="9.33203125" style="230"/>
    <col min="6913" max="6913" width="39.6640625" style="230" customWidth="1"/>
    <col min="6914" max="6917" width="15.6640625" style="230" customWidth="1"/>
    <col min="6918" max="6918" width="5.1640625" style="230" customWidth="1"/>
    <col min="6919" max="7168" width="9.33203125" style="230"/>
    <col min="7169" max="7169" width="39.6640625" style="230" customWidth="1"/>
    <col min="7170" max="7173" width="15.6640625" style="230" customWidth="1"/>
    <col min="7174" max="7174" width="5.1640625" style="230" customWidth="1"/>
    <col min="7175" max="7424" width="9.33203125" style="230"/>
    <col min="7425" max="7425" width="39.6640625" style="230" customWidth="1"/>
    <col min="7426" max="7429" width="15.6640625" style="230" customWidth="1"/>
    <col min="7430" max="7430" width="5.1640625" style="230" customWidth="1"/>
    <col min="7431" max="7680" width="9.33203125" style="230"/>
    <col min="7681" max="7681" width="39.6640625" style="230" customWidth="1"/>
    <col min="7682" max="7685" width="15.6640625" style="230" customWidth="1"/>
    <col min="7686" max="7686" width="5.1640625" style="230" customWidth="1"/>
    <col min="7687" max="7936" width="9.33203125" style="230"/>
    <col min="7937" max="7937" width="39.6640625" style="230" customWidth="1"/>
    <col min="7938" max="7941" width="15.6640625" style="230" customWidth="1"/>
    <col min="7942" max="7942" width="5.1640625" style="230" customWidth="1"/>
    <col min="7943" max="8192" width="9.33203125" style="230"/>
    <col min="8193" max="8193" width="39.6640625" style="230" customWidth="1"/>
    <col min="8194" max="8197" width="15.6640625" style="230" customWidth="1"/>
    <col min="8198" max="8198" width="5.1640625" style="230" customWidth="1"/>
    <col min="8199" max="8448" width="9.33203125" style="230"/>
    <col min="8449" max="8449" width="39.6640625" style="230" customWidth="1"/>
    <col min="8450" max="8453" width="15.6640625" style="230" customWidth="1"/>
    <col min="8454" max="8454" width="5.1640625" style="230" customWidth="1"/>
    <col min="8455" max="8704" width="9.33203125" style="230"/>
    <col min="8705" max="8705" width="39.6640625" style="230" customWidth="1"/>
    <col min="8706" max="8709" width="15.6640625" style="230" customWidth="1"/>
    <col min="8710" max="8710" width="5.1640625" style="230" customWidth="1"/>
    <col min="8711" max="8960" width="9.33203125" style="230"/>
    <col min="8961" max="8961" width="39.6640625" style="230" customWidth="1"/>
    <col min="8962" max="8965" width="15.6640625" style="230" customWidth="1"/>
    <col min="8966" max="8966" width="5.1640625" style="230" customWidth="1"/>
    <col min="8967" max="9216" width="9.33203125" style="230"/>
    <col min="9217" max="9217" width="39.6640625" style="230" customWidth="1"/>
    <col min="9218" max="9221" width="15.6640625" style="230" customWidth="1"/>
    <col min="9222" max="9222" width="5.1640625" style="230" customWidth="1"/>
    <col min="9223" max="9472" width="9.33203125" style="230"/>
    <col min="9473" max="9473" width="39.6640625" style="230" customWidth="1"/>
    <col min="9474" max="9477" width="15.6640625" style="230" customWidth="1"/>
    <col min="9478" max="9478" width="5.1640625" style="230" customWidth="1"/>
    <col min="9479" max="9728" width="9.33203125" style="230"/>
    <col min="9729" max="9729" width="39.6640625" style="230" customWidth="1"/>
    <col min="9730" max="9733" width="15.6640625" style="230" customWidth="1"/>
    <col min="9734" max="9734" width="5.1640625" style="230" customWidth="1"/>
    <col min="9735" max="9984" width="9.33203125" style="230"/>
    <col min="9985" max="9985" width="39.6640625" style="230" customWidth="1"/>
    <col min="9986" max="9989" width="15.6640625" style="230" customWidth="1"/>
    <col min="9990" max="9990" width="5.1640625" style="230" customWidth="1"/>
    <col min="9991" max="10240" width="9.33203125" style="230"/>
    <col min="10241" max="10241" width="39.6640625" style="230" customWidth="1"/>
    <col min="10242" max="10245" width="15.6640625" style="230" customWidth="1"/>
    <col min="10246" max="10246" width="5.1640625" style="230" customWidth="1"/>
    <col min="10247" max="10496" width="9.33203125" style="230"/>
    <col min="10497" max="10497" width="39.6640625" style="230" customWidth="1"/>
    <col min="10498" max="10501" width="15.6640625" style="230" customWidth="1"/>
    <col min="10502" max="10502" width="5.1640625" style="230" customWidth="1"/>
    <col min="10503" max="10752" width="9.33203125" style="230"/>
    <col min="10753" max="10753" width="39.6640625" style="230" customWidth="1"/>
    <col min="10754" max="10757" width="15.6640625" style="230" customWidth="1"/>
    <col min="10758" max="10758" width="5.1640625" style="230" customWidth="1"/>
    <col min="10759" max="11008" width="9.33203125" style="230"/>
    <col min="11009" max="11009" width="39.6640625" style="230" customWidth="1"/>
    <col min="11010" max="11013" width="15.6640625" style="230" customWidth="1"/>
    <col min="11014" max="11014" width="5.1640625" style="230" customWidth="1"/>
    <col min="11015" max="11264" width="9.33203125" style="230"/>
    <col min="11265" max="11265" width="39.6640625" style="230" customWidth="1"/>
    <col min="11266" max="11269" width="15.6640625" style="230" customWidth="1"/>
    <col min="11270" max="11270" width="5.1640625" style="230" customWidth="1"/>
    <col min="11271" max="11520" width="9.33203125" style="230"/>
    <col min="11521" max="11521" width="39.6640625" style="230" customWidth="1"/>
    <col min="11522" max="11525" width="15.6640625" style="230" customWidth="1"/>
    <col min="11526" max="11526" width="5.1640625" style="230" customWidth="1"/>
    <col min="11527" max="11776" width="9.33203125" style="230"/>
    <col min="11777" max="11777" width="39.6640625" style="230" customWidth="1"/>
    <col min="11778" max="11781" width="15.6640625" style="230" customWidth="1"/>
    <col min="11782" max="11782" width="5.1640625" style="230" customWidth="1"/>
    <col min="11783" max="12032" width="9.33203125" style="230"/>
    <col min="12033" max="12033" width="39.6640625" style="230" customWidth="1"/>
    <col min="12034" max="12037" width="15.6640625" style="230" customWidth="1"/>
    <col min="12038" max="12038" width="5.1640625" style="230" customWidth="1"/>
    <col min="12039" max="12288" width="9.33203125" style="230"/>
    <col min="12289" max="12289" width="39.6640625" style="230" customWidth="1"/>
    <col min="12290" max="12293" width="15.6640625" style="230" customWidth="1"/>
    <col min="12294" max="12294" width="5.1640625" style="230" customWidth="1"/>
    <col min="12295" max="12544" width="9.33203125" style="230"/>
    <col min="12545" max="12545" width="39.6640625" style="230" customWidth="1"/>
    <col min="12546" max="12549" width="15.6640625" style="230" customWidth="1"/>
    <col min="12550" max="12550" width="5.1640625" style="230" customWidth="1"/>
    <col min="12551" max="12800" width="9.33203125" style="230"/>
    <col min="12801" max="12801" width="39.6640625" style="230" customWidth="1"/>
    <col min="12802" max="12805" width="15.6640625" style="230" customWidth="1"/>
    <col min="12806" max="12806" width="5.1640625" style="230" customWidth="1"/>
    <col min="12807" max="13056" width="9.33203125" style="230"/>
    <col min="13057" max="13057" width="39.6640625" style="230" customWidth="1"/>
    <col min="13058" max="13061" width="15.6640625" style="230" customWidth="1"/>
    <col min="13062" max="13062" width="5.1640625" style="230" customWidth="1"/>
    <col min="13063" max="13312" width="9.33203125" style="230"/>
    <col min="13313" max="13313" width="39.6640625" style="230" customWidth="1"/>
    <col min="13314" max="13317" width="15.6640625" style="230" customWidth="1"/>
    <col min="13318" max="13318" width="5.1640625" style="230" customWidth="1"/>
    <col min="13319" max="13568" width="9.33203125" style="230"/>
    <col min="13569" max="13569" width="39.6640625" style="230" customWidth="1"/>
    <col min="13570" max="13573" width="15.6640625" style="230" customWidth="1"/>
    <col min="13574" max="13574" width="5.1640625" style="230" customWidth="1"/>
    <col min="13575" max="13824" width="9.33203125" style="230"/>
    <col min="13825" max="13825" width="39.6640625" style="230" customWidth="1"/>
    <col min="13826" max="13829" width="15.6640625" style="230" customWidth="1"/>
    <col min="13830" max="13830" width="5.1640625" style="230" customWidth="1"/>
    <col min="13831" max="14080" width="9.33203125" style="230"/>
    <col min="14081" max="14081" width="39.6640625" style="230" customWidth="1"/>
    <col min="14082" max="14085" width="15.6640625" style="230" customWidth="1"/>
    <col min="14086" max="14086" width="5.1640625" style="230" customWidth="1"/>
    <col min="14087" max="14336" width="9.33203125" style="230"/>
    <col min="14337" max="14337" width="39.6640625" style="230" customWidth="1"/>
    <col min="14338" max="14341" width="15.6640625" style="230" customWidth="1"/>
    <col min="14342" max="14342" width="5.1640625" style="230" customWidth="1"/>
    <col min="14343" max="14592" width="9.33203125" style="230"/>
    <col min="14593" max="14593" width="39.6640625" style="230" customWidth="1"/>
    <col min="14594" max="14597" width="15.6640625" style="230" customWidth="1"/>
    <col min="14598" max="14598" width="5.1640625" style="230" customWidth="1"/>
    <col min="14599" max="14848" width="9.33203125" style="230"/>
    <col min="14849" max="14849" width="39.6640625" style="230" customWidth="1"/>
    <col min="14850" max="14853" width="15.6640625" style="230" customWidth="1"/>
    <col min="14854" max="14854" width="5.1640625" style="230" customWidth="1"/>
    <col min="14855" max="15104" width="9.33203125" style="230"/>
    <col min="15105" max="15105" width="39.6640625" style="230" customWidth="1"/>
    <col min="15106" max="15109" width="15.6640625" style="230" customWidth="1"/>
    <col min="15110" max="15110" width="5.1640625" style="230" customWidth="1"/>
    <col min="15111" max="15360" width="9.33203125" style="230"/>
    <col min="15361" max="15361" width="39.6640625" style="230" customWidth="1"/>
    <col min="15362" max="15365" width="15.6640625" style="230" customWidth="1"/>
    <col min="15366" max="15366" width="5.1640625" style="230" customWidth="1"/>
    <col min="15367" max="15616" width="9.33203125" style="230"/>
    <col min="15617" max="15617" width="39.6640625" style="230" customWidth="1"/>
    <col min="15618" max="15621" width="15.6640625" style="230" customWidth="1"/>
    <col min="15622" max="15622" width="5.1640625" style="230" customWidth="1"/>
    <col min="15623" max="15872" width="9.33203125" style="230"/>
    <col min="15873" max="15873" width="39.6640625" style="230" customWidth="1"/>
    <col min="15874" max="15877" width="15.6640625" style="230" customWidth="1"/>
    <col min="15878" max="15878" width="5.1640625" style="230" customWidth="1"/>
    <col min="15879" max="16128" width="9.33203125" style="230"/>
    <col min="16129" max="16129" width="39.6640625" style="230" customWidth="1"/>
    <col min="16130" max="16133" width="15.6640625" style="230" customWidth="1"/>
    <col min="16134" max="16134" width="5.1640625" style="230" customWidth="1"/>
    <col min="16135" max="16384" width="9.33203125" style="230"/>
  </cols>
  <sheetData>
    <row r="1" spans="1:6" ht="18" customHeight="1" x14ac:dyDescent="0.2">
      <c r="A1" s="342" t="s">
        <v>504</v>
      </c>
      <c r="B1" s="342"/>
      <c r="C1" s="342"/>
      <c r="D1" s="342"/>
      <c r="E1" s="342"/>
      <c r="F1" s="343"/>
    </row>
    <row r="2" spans="1:6" ht="22.5" customHeight="1" thickBot="1" x14ac:dyDescent="0.3">
      <c r="A2" s="82"/>
      <c r="B2" s="81"/>
      <c r="C2" s="81"/>
      <c r="D2" s="344" t="s">
        <v>511</v>
      </c>
      <c r="E2" s="344"/>
      <c r="F2" s="343"/>
    </row>
    <row r="3" spans="1:6" s="233" customFormat="1" ht="50.25" customHeight="1" thickBot="1" x14ac:dyDescent="0.25">
      <c r="A3" s="124" t="s">
        <v>448</v>
      </c>
      <c r="B3" s="125" t="s">
        <v>449</v>
      </c>
      <c r="C3" s="125" t="s">
        <v>534</v>
      </c>
      <c r="D3" s="231" t="s">
        <v>535</v>
      </c>
      <c r="E3" s="232" t="s">
        <v>536</v>
      </c>
      <c r="F3" s="343"/>
    </row>
    <row r="4" spans="1:6" s="81" customFormat="1" ht="12" customHeight="1" thickBot="1" x14ac:dyDescent="0.25">
      <c r="A4" s="234" t="s">
        <v>6</v>
      </c>
      <c r="B4" s="235" t="s">
        <v>7</v>
      </c>
      <c r="C4" s="235" t="s">
        <v>8</v>
      </c>
      <c r="D4" s="236" t="s">
        <v>317</v>
      </c>
      <c r="E4" s="237" t="s">
        <v>450</v>
      </c>
      <c r="F4" s="343"/>
    </row>
    <row r="5" spans="1:6" ht="15.95" customHeight="1" x14ac:dyDescent="0.2">
      <c r="A5" s="238" t="s">
        <v>543</v>
      </c>
      <c r="B5" s="239">
        <v>1480000</v>
      </c>
      <c r="C5" s="239"/>
      <c r="D5" s="240">
        <v>1480000</v>
      </c>
      <c r="E5" s="241">
        <f>+D5</f>
        <v>1480000</v>
      </c>
      <c r="F5" s="343"/>
    </row>
    <row r="6" spans="1:6" ht="15.95" customHeight="1" x14ac:dyDescent="0.2">
      <c r="A6" s="238" t="s">
        <v>544</v>
      </c>
      <c r="B6" s="239">
        <v>160000</v>
      </c>
      <c r="C6" s="239"/>
      <c r="D6" s="240">
        <v>160000</v>
      </c>
      <c r="E6" s="241">
        <v>160000</v>
      </c>
      <c r="F6" s="343"/>
    </row>
    <row r="7" spans="1:6" ht="15.95" customHeight="1" x14ac:dyDescent="0.2">
      <c r="A7" s="238" t="s">
        <v>542</v>
      </c>
      <c r="B7" s="239">
        <v>158085</v>
      </c>
      <c r="C7" s="239"/>
      <c r="D7" s="240">
        <v>158085</v>
      </c>
      <c r="E7" s="241">
        <f t="shared" ref="E7:E22" si="0">D7</f>
        <v>158085</v>
      </c>
      <c r="F7" s="343"/>
    </row>
    <row r="8" spans="1:6" ht="15.95" customHeight="1" x14ac:dyDescent="0.2">
      <c r="A8" s="238" t="s">
        <v>545</v>
      </c>
      <c r="B8" s="239">
        <v>126998</v>
      </c>
      <c r="C8" s="239"/>
      <c r="D8" s="240">
        <v>126998</v>
      </c>
      <c r="E8" s="241">
        <f t="shared" si="0"/>
        <v>126998</v>
      </c>
      <c r="F8" s="343"/>
    </row>
    <row r="9" spans="1:6" ht="27.75" customHeight="1" x14ac:dyDescent="0.2">
      <c r="A9" s="238" t="s">
        <v>494</v>
      </c>
      <c r="B9" s="239">
        <v>103809</v>
      </c>
      <c r="C9" s="239"/>
      <c r="D9" s="240">
        <v>103809</v>
      </c>
      <c r="E9" s="241">
        <f t="shared" si="0"/>
        <v>103809</v>
      </c>
      <c r="F9" s="343"/>
    </row>
    <row r="10" spans="1:6" ht="15.95" customHeight="1" x14ac:dyDescent="0.2">
      <c r="A10" s="238"/>
      <c r="B10" s="239"/>
      <c r="C10" s="239"/>
      <c r="D10" s="240"/>
      <c r="E10" s="241">
        <f t="shared" si="0"/>
        <v>0</v>
      </c>
      <c r="F10" s="343"/>
    </row>
    <row r="11" spans="1:6" ht="15.95" customHeight="1" x14ac:dyDescent="0.2">
      <c r="A11" s="238"/>
      <c r="B11" s="239">
        <v>0</v>
      </c>
      <c r="C11" s="239"/>
      <c r="D11" s="240">
        <v>0</v>
      </c>
      <c r="E11" s="241">
        <v>0</v>
      </c>
      <c r="F11" s="343"/>
    </row>
    <row r="12" spans="1:6" ht="15.95" customHeight="1" x14ac:dyDescent="0.2">
      <c r="A12" s="238"/>
      <c r="B12" s="239"/>
      <c r="C12" s="239"/>
      <c r="D12" s="240"/>
      <c r="E12" s="241"/>
      <c r="F12" s="343"/>
    </row>
    <row r="13" spans="1:6" ht="15.95" customHeight="1" x14ac:dyDescent="0.2">
      <c r="A13" s="238"/>
      <c r="B13" s="239"/>
      <c r="C13" s="239"/>
      <c r="D13" s="240"/>
      <c r="E13" s="241"/>
      <c r="F13" s="343"/>
    </row>
    <row r="14" spans="1:6" ht="15.95" customHeight="1" x14ac:dyDescent="0.2">
      <c r="A14" s="238"/>
      <c r="B14" s="239"/>
      <c r="C14" s="239"/>
      <c r="D14" s="240"/>
      <c r="E14" s="241"/>
      <c r="F14" s="343"/>
    </row>
    <row r="15" spans="1:6" ht="15.95" customHeight="1" x14ac:dyDescent="0.2">
      <c r="A15" s="238"/>
      <c r="B15" s="239"/>
      <c r="C15" s="239"/>
      <c r="D15" s="240"/>
      <c r="E15" s="241"/>
      <c r="F15" s="343"/>
    </row>
    <row r="16" spans="1:6" ht="15.95" customHeight="1" x14ac:dyDescent="0.2">
      <c r="A16" s="238"/>
      <c r="B16" s="239"/>
      <c r="C16" s="239"/>
      <c r="D16" s="240"/>
      <c r="E16" s="241"/>
      <c r="F16" s="343"/>
    </row>
    <row r="17" spans="1:11" ht="15.95" customHeight="1" x14ac:dyDescent="0.2">
      <c r="A17" s="103"/>
      <c r="B17" s="244"/>
      <c r="C17" s="244"/>
      <c r="D17" s="245"/>
      <c r="E17" s="241">
        <f t="shared" si="0"/>
        <v>0</v>
      </c>
      <c r="F17" s="343"/>
    </row>
    <row r="18" spans="1:11" ht="15.95" customHeight="1" x14ac:dyDescent="0.2">
      <c r="A18" s="103"/>
      <c r="B18" s="244"/>
      <c r="C18" s="244"/>
      <c r="D18" s="245"/>
      <c r="E18" s="241">
        <f t="shared" si="0"/>
        <v>0</v>
      </c>
      <c r="F18" s="343"/>
      <c r="K18" s="230" t="s">
        <v>167</v>
      </c>
    </row>
    <row r="19" spans="1:11" ht="15.95" customHeight="1" x14ac:dyDescent="0.2">
      <c r="A19" s="103"/>
      <c r="B19" s="244"/>
      <c r="C19" s="244"/>
      <c r="D19" s="245"/>
      <c r="E19" s="241">
        <f t="shared" si="0"/>
        <v>0</v>
      </c>
      <c r="F19" s="343"/>
    </row>
    <row r="20" spans="1:11" ht="15.95" customHeight="1" x14ac:dyDescent="0.2">
      <c r="A20" s="103"/>
      <c r="B20" s="244"/>
      <c r="C20" s="244"/>
      <c r="D20" s="245"/>
      <c r="E20" s="241">
        <f t="shared" si="0"/>
        <v>0</v>
      </c>
      <c r="F20" s="343"/>
    </row>
    <row r="21" spans="1:11" ht="15.95" customHeight="1" thickBot="1" x14ac:dyDescent="0.25">
      <c r="A21" s="105"/>
      <c r="B21" s="246"/>
      <c r="C21" s="246"/>
      <c r="D21" s="247"/>
      <c r="E21" s="248">
        <f t="shared" si="0"/>
        <v>0</v>
      </c>
      <c r="F21" s="343"/>
    </row>
    <row r="22" spans="1:11" s="252" customFormat="1" ht="18" customHeight="1" thickBot="1" x14ac:dyDescent="0.25">
      <c r="A22" s="249" t="s">
        <v>452</v>
      </c>
      <c r="B22" s="250">
        <f>SUM(B5:B21)</f>
        <v>2028892</v>
      </c>
      <c r="C22" s="250">
        <f>SUM(C5:C21)</f>
        <v>0</v>
      </c>
      <c r="D22" s="251">
        <f>SUM(D5:D21)</f>
        <v>2028892</v>
      </c>
      <c r="E22" s="121">
        <f t="shared" si="0"/>
        <v>2028892</v>
      </c>
      <c r="F22" s="343"/>
    </row>
    <row r="23" spans="1:11" x14ac:dyDescent="0.2">
      <c r="D23" s="252"/>
      <c r="E23" s="252"/>
      <c r="F23" s="253"/>
    </row>
    <row r="24" spans="1:11" x14ac:dyDescent="0.2">
      <c r="F24" s="253"/>
    </row>
    <row r="25" spans="1:11" x14ac:dyDescent="0.2">
      <c r="F25" s="253"/>
    </row>
    <row r="26" spans="1:11" x14ac:dyDescent="0.2">
      <c r="F26" s="253"/>
    </row>
    <row r="27" spans="1:11" x14ac:dyDescent="0.2">
      <c r="F27" s="253"/>
    </row>
    <row r="28" spans="1:11" x14ac:dyDescent="0.2">
      <c r="F28" s="253"/>
    </row>
    <row r="29" spans="1:11" x14ac:dyDescent="0.2">
      <c r="F29" s="253"/>
    </row>
    <row r="30" spans="1:11" x14ac:dyDescent="0.2">
      <c r="F30" s="253"/>
    </row>
    <row r="31" spans="1:11" x14ac:dyDescent="0.2">
      <c r="F31" s="253"/>
    </row>
  </sheetData>
  <mergeCells count="3">
    <mergeCell ref="A1:E1"/>
    <mergeCell ref="F1:F22"/>
    <mergeCell ref="D2:E2"/>
  </mergeCells>
  <printOptions horizontalCentered="1"/>
  <pageMargins left="0.78740157480314965" right="0.78740157480314965" top="1" bottom="0.98425196850393704" header="0.63" footer="0.78740157480314965"/>
  <pageSetup paperSize="9" scale="103" orientation="landscape" horizontalDpi="300" verticalDpi="300" r:id="rId1"/>
  <headerFooter alignWithMargins="0">
    <oddHeader xml:space="preserve">&amp;L   &amp;R4. melléklet az 4./2019.(V.30.) önkormányzati rendelethez 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2"/>
  <sheetViews>
    <sheetView view="pageLayout" zoomScale="90" zoomScalePageLayoutView="90" workbookViewId="0">
      <selection activeCell="A8" sqref="A8"/>
    </sheetView>
  </sheetViews>
  <sheetFormatPr defaultRowHeight="12.75" x14ac:dyDescent="0.2"/>
  <cols>
    <col min="1" max="1" width="39.6640625" style="242" customWidth="1"/>
    <col min="2" max="5" width="15.6640625" style="230" customWidth="1"/>
    <col min="6" max="6" width="5.1640625" style="230" customWidth="1"/>
    <col min="7" max="16384" width="9.33203125" style="230"/>
  </cols>
  <sheetData>
    <row r="1" spans="1:6" ht="18" customHeight="1" x14ac:dyDescent="0.2">
      <c r="A1" s="342" t="s">
        <v>447</v>
      </c>
      <c r="B1" s="342"/>
      <c r="C1" s="342"/>
      <c r="D1" s="342"/>
      <c r="E1" s="342"/>
      <c r="F1" s="343"/>
    </row>
    <row r="2" spans="1:6" ht="22.5" customHeight="1" thickBot="1" x14ac:dyDescent="0.3">
      <c r="A2" s="82"/>
      <c r="B2" s="81"/>
      <c r="C2" s="81"/>
      <c r="D2" s="344" t="s">
        <v>511</v>
      </c>
      <c r="E2" s="344"/>
      <c r="F2" s="343"/>
    </row>
    <row r="3" spans="1:6" s="233" customFormat="1" ht="50.25" customHeight="1" thickBot="1" x14ac:dyDescent="0.25">
      <c r="A3" s="124" t="s">
        <v>448</v>
      </c>
      <c r="B3" s="125" t="s">
        <v>449</v>
      </c>
      <c r="C3" s="125" t="s">
        <v>534</v>
      </c>
      <c r="D3" s="231" t="s">
        <v>535</v>
      </c>
      <c r="E3" s="232" t="s">
        <v>536</v>
      </c>
      <c r="F3" s="343"/>
    </row>
    <row r="4" spans="1:6" s="81" customFormat="1" ht="12" customHeight="1" thickBot="1" x14ac:dyDescent="0.25">
      <c r="A4" s="234" t="s">
        <v>6</v>
      </c>
      <c r="B4" s="235" t="s">
        <v>7</v>
      </c>
      <c r="C4" s="235" t="s">
        <v>8</v>
      </c>
      <c r="D4" s="236" t="s">
        <v>317</v>
      </c>
      <c r="E4" s="237" t="s">
        <v>450</v>
      </c>
      <c r="F4" s="343"/>
    </row>
    <row r="5" spans="1:6" ht="15.95" customHeight="1" x14ac:dyDescent="0.2">
      <c r="A5" s="238" t="s">
        <v>546</v>
      </c>
      <c r="B5" s="239">
        <v>98425</v>
      </c>
      <c r="C5" s="239"/>
      <c r="D5" s="240">
        <v>98425</v>
      </c>
      <c r="E5" s="241">
        <f>+D5</f>
        <v>98425</v>
      </c>
      <c r="F5" s="343"/>
    </row>
    <row r="6" spans="1:6" ht="15.95" customHeight="1" x14ac:dyDescent="0.2">
      <c r="A6" s="238" t="s">
        <v>523</v>
      </c>
      <c r="B6" s="239">
        <v>26575</v>
      </c>
      <c r="C6" s="239"/>
      <c r="D6" s="240">
        <v>26575</v>
      </c>
      <c r="E6" s="241">
        <f t="shared" ref="E6:E23" si="0">D6</f>
        <v>26575</v>
      </c>
      <c r="F6" s="343"/>
    </row>
    <row r="7" spans="1:6" ht="15.95" customHeight="1" x14ac:dyDescent="0.2">
      <c r="A7" s="238"/>
      <c r="B7" s="239"/>
      <c r="C7" s="239"/>
      <c r="D7" s="240"/>
      <c r="E7" s="241">
        <f t="shared" si="0"/>
        <v>0</v>
      </c>
      <c r="F7" s="343"/>
    </row>
    <row r="8" spans="1:6" ht="24" customHeight="1" x14ac:dyDescent="0.2">
      <c r="A8" s="238"/>
      <c r="B8" s="239"/>
      <c r="C8" s="239"/>
      <c r="D8" s="240"/>
      <c r="E8" s="241">
        <f t="shared" si="0"/>
        <v>0</v>
      </c>
      <c r="F8" s="343"/>
    </row>
    <row r="9" spans="1:6" ht="27.75" customHeight="1" x14ac:dyDescent="0.2">
      <c r="A9" s="238"/>
      <c r="B9" s="239"/>
      <c r="C9" s="239"/>
      <c r="D9" s="240"/>
      <c r="E9" s="241">
        <f t="shared" si="0"/>
        <v>0</v>
      </c>
      <c r="F9" s="343"/>
    </row>
    <row r="10" spans="1:6" ht="15.95" customHeight="1" x14ac:dyDescent="0.2">
      <c r="A10" s="238"/>
      <c r="B10" s="239"/>
      <c r="C10" s="239"/>
      <c r="D10" s="240"/>
      <c r="E10" s="241">
        <f t="shared" si="0"/>
        <v>0</v>
      </c>
      <c r="F10" s="343"/>
    </row>
    <row r="11" spans="1:6" ht="15.95" customHeight="1" x14ac:dyDescent="0.2">
      <c r="A11" s="238"/>
      <c r="B11" s="239"/>
      <c r="C11" s="239"/>
      <c r="D11" s="240"/>
      <c r="E11" s="241">
        <f t="shared" si="0"/>
        <v>0</v>
      </c>
      <c r="F11" s="343"/>
    </row>
    <row r="12" spans="1:6" ht="15.95" customHeight="1" x14ac:dyDescent="0.2">
      <c r="A12" s="238"/>
      <c r="B12" s="239"/>
      <c r="C12" s="239"/>
      <c r="D12" s="240"/>
      <c r="E12" s="241">
        <f t="shared" si="0"/>
        <v>0</v>
      </c>
      <c r="F12" s="343"/>
    </row>
    <row r="13" spans="1:6" ht="15.95" customHeight="1" x14ac:dyDescent="0.2">
      <c r="A13" s="238"/>
      <c r="B13" s="239"/>
      <c r="C13" s="239"/>
      <c r="D13" s="240"/>
      <c r="E13" s="241">
        <f t="shared" si="0"/>
        <v>0</v>
      </c>
      <c r="F13" s="343"/>
    </row>
    <row r="14" spans="1:6" ht="15.95" customHeight="1" x14ac:dyDescent="0.2">
      <c r="A14" s="238"/>
      <c r="B14" s="239"/>
      <c r="C14" s="239"/>
      <c r="D14" s="240"/>
      <c r="E14" s="241"/>
      <c r="F14" s="343"/>
    </row>
    <row r="15" spans="1:6" ht="15.95" customHeight="1" x14ac:dyDescent="0.2">
      <c r="A15" s="243"/>
      <c r="B15" s="244"/>
      <c r="C15" s="244"/>
      <c r="D15" s="240"/>
      <c r="E15" s="241">
        <f t="shared" si="0"/>
        <v>0</v>
      </c>
      <c r="F15" s="343"/>
    </row>
    <row r="16" spans="1:6" ht="15.95" customHeight="1" x14ac:dyDescent="0.2">
      <c r="A16" s="103"/>
      <c r="B16" s="244"/>
      <c r="C16" s="244"/>
      <c r="D16" s="245"/>
      <c r="E16" s="241">
        <f t="shared" si="0"/>
        <v>0</v>
      </c>
      <c r="F16" s="343"/>
    </row>
    <row r="17" spans="1:11" ht="15.95" customHeight="1" x14ac:dyDescent="0.2">
      <c r="A17" s="103"/>
      <c r="B17" s="244"/>
      <c r="C17" s="244"/>
      <c r="D17" s="245"/>
      <c r="E17" s="241">
        <f t="shared" si="0"/>
        <v>0</v>
      </c>
      <c r="F17" s="343"/>
    </row>
    <row r="18" spans="1:11" ht="15.95" customHeight="1" x14ac:dyDescent="0.2">
      <c r="A18" s="103"/>
      <c r="B18" s="244"/>
      <c r="C18" s="244"/>
      <c r="D18" s="245"/>
      <c r="E18" s="241">
        <f t="shared" si="0"/>
        <v>0</v>
      </c>
      <c r="F18" s="343"/>
    </row>
    <row r="19" spans="1:11" ht="15.95" customHeight="1" x14ac:dyDescent="0.2">
      <c r="A19" s="103"/>
      <c r="B19" s="244"/>
      <c r="C19" s="244"/>
      <c r="D19" s="245"/>
      <c r="E19" s="241">
        <f t="shared" si="0"/>
        <v>0</v>
      </c>
      <c r="F19" s="343"/>
      <c r="K19" s="230" t="s">
        <v>167</v>
      </c>
    </row>
    <row r="20" spans="1:11" ht="15.95" customHeight="1" x14ac:dyDescent="0.2">
      <c r="A20" s="103"/>
      <c r="B20" s="244"/>
      <c r="C20" s="244"/>
      <c r="D20" s="245"/>
      <c r="E20" s="241">
        <f t="shared" si="0"/>
        <v>0</v>
      </c>
      <c r="F20" s="343"/>
    </row>
    <row r="21" spans="1:11" ht="15.95" customHeight="1" x14ac:dyDescent="0.2">
      <c r="A21" s="103"/>
      <c r="B21" s="244"/>
      <c r="C21" s="244"/>
      <c r="D21" s="245"/>
      <c r="E21" s="241">
        <f t="shared" si="0"/>
        <v>0</v>
      </c>
      <c r="F21" s="343"/>
    </row>
    <row r="22" spans="1:11" ht="15.95" customHeight="1" thickBot="1" x14ac:dyDescent="0.25">
      <c r="A22" s="105"/>
      <c r="B22" s="246"/>
      <c r="C22" s="246"/>
      <c r="D22" s="247"/>
      <c r="E22" s="248">
        <f t="shared" si="0"/>
        <v>0</v>
      </c>
      <c r="F22" s="343"/>
    </row>
    <row r="23" spans="1:11" s="252" customFormat="1" ht="18" customHeight="1" thickBot="1" x14ac:dyDescent="0.25">
      <c r="A23" s="249" t="s">
        <v>452</v>
      </c>
      <c r="B23" s="250">
        <f>SUM(B5:B22)</f>
        <v>125000</v>
      </c>
      <c r="C23" s="250">
        <f>SUM(C5:C22)</f>
        <v>0</v>
      </c>
      <c r="D23" s="251">
        <f>SUM(D5:D22)</f>
        <v>125000</v>
      </c>
      <c r="E23" s="121">
        <f t="shared" si="0"/>
        <v>125000</v>
      </c>
      <c r="F23" s="343"/>
    </row>
    <row r="24" spans="1:11" x14ac:dyDescent="0.2">
      <c r="D24" s="252"/>
      <c r="E24" s="252"/>
      <c r="F24" s="253"/>
    </row>
    <row r="25" spans="1:11" x14ac:dyDescent="0.2">
      <c r="F25" s="253"/>
    </row>
    <row r="26" spans="1:11" x14ac:dyDescent="0.2">
      <c r="F26" s="253"/>
    </row>
    <row r="27" spans="1:11" x14ac:dyDescent="0.2">
      <c r="F27" s="253"/>
    </row>
    <row r="28" spans="1:11" x14ac:dyDescent="0.2">
      <c r="F28" s="253"/>
    </row>
    <row r="29" spans="1:11" x14ac:dyDescent="0.2">
      <c r="F29" s="253"/>
    </row>
    <row r="30" spans="1:11" x14ac:dyDescent="0.2">
      <c r="F30" s="253"/>
    </row>
    <row r="31" spans="1:11" x14ac:dyDescent="0.2">
      <c r="F31" s="253"/>
    </row>
    <row r="32" spans="1:11" x14ac:dyDescent="0.2">
      <c r="F32" s="253"/>
    </row>
  </sheetData>
  <mergeCells count="3">
    <mergeCell ref="D2:E2"/>
    <mergeCell ref="A1:E1"/>
    <mergeCell ref="F1:F23"/>
  </mergeCells>
  <printOptions horizontalCentered="1"/>
  <pageMargins left="0.78740157480314965" right="0.78740157480314965" top="1" bottom="0.98425196850393704" header="0.63" footer="0.78740157480314965"/>
  <pageSetup paperSize="9" scale="103" orientation="landscape" horizontalDpi="300" verticalDpi="300" r:id="rId1"/>
  <headerFooter alignWithMargins="0">
    <oddHeader xml:space="preserve">&amp;L                                                                      &amp;"Times New Roman CE,Félkövér"&amp;12Bóbita Óvoda Bársonyos&amp;R4. melléklet az 4./2019.(V.30.) önkormányzati rendelethez 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4:AG40"/>
  <sheetViews>
    <sheetView view="pageLayout" zoomScale="70" zoomScaleNormal="90" zoomScalePageLayoutView="70" workbookViewId="0">
      <selection activeCell="AA4" sqref="AA4"/>
    </sheetView>
  </sheetViews>
  <sheetFormatPr defaultRowHeight="12.75" x14ac:dyDescent="0.2"/>
  <cols>
    <col min="1" max="1" width="7.5" customWidth="1"/>
    <col min="2" max="2" width="31.6640625" customWidth="1"/>
    <col min="3" max="3" width="13" style="165" customWidth="1"/>
    <col min="4" max="5" width="0.6640625" customWidth="1"/>
    <col min="6" max="6" width="12.33203125" customWidth="1"/>
    <col min="7" max="7" width="9.33203125" hidden="1" customWidth="1"/>
    <col min="8" max="8" width="0.33203125" customWidth="1"/>
    <col min="9" max="9" width="11.5" customWidth="1"/>
    <col min="10" max="11" width="0.5" customWidth="1"/>
    <col min="12" max="12" width="13.83203125" customWidth="1"/>
    <col min="13" max="13" width="9.33203125" hidden="1" customWidth="1"/>
    <col min="14" max="14" width="0.1640625" customWidth="1"/>
    <col min="15" max="15" width="11.1640625" customWidth="1"/>
    <col min="16" max="16" width="0.6640625" customWidth="1"/>
    <col min="17" max="17" width="5.5" hidden="1" customWidth="1"/>
    <col min="18" max="18" width="12.5" customWidth="1"/>
    <col min="19" max="19" width="9.33203125" hidden="1" customWidth="1"/>
    <col min="20" max="20" width="0.6640625" customWidth="1"/>
    <col min="21" max="21" width="9.83203125" customWidth="1"/>
    <col min="22" max="22" width="1.83203125" customWidth="1"/>
    <col min="23" max="23" width="9.33203125" hidden="1" customWidth="1"/>
    <col min="24" max="25" width="9.33203125" customWidth="1"/>
    <col min="26" max="26" width="5.5" customWidth="1"/>
    <col min="27" max="27" width="20" customWidth="1"/>
    <col min="28" max="28" width="9.83203125" customWidth="1"/>
    <col min="29" max="29" width="5.33203125" customWidth="1"/>
    <col min="30" max="30" width="14.83203125" customWidth="1"/>
    <col min="31" max="31" width="3.6640625" style="162" customWidth="1"/>
    <col min="32" max="32" width="3.5" style="162" customWidth="1"/>
    <col min="33" max="33" width="19.5" style="162" customWidth="1"/>
    <col min="257" max="257" width="7.5" customWidth="1"/>
    <col min="258" max="258" width="31.6640625" customWidth="1"/>
    <col min="259" max="259" width="13" customWidth="1"/>
    <col min="260" max="260" width="12.5" customWidth="1"/>
    <col min="287" max="287" width="9.6640625" bestFit="1" customWidth="1"/>
    <col min="513" max="513" width="7.5" customWidth="1"/>
    <col min="514" max="514" width="31.6640625" customWidth="1"/>
    <col min="515" max="515" width="13" customWidth="1"/>
    <col min="516" max="516" width="12.5" customWidth="1"/>
    <col min="543" max="543" width="9.6640625" bestFit="1" customWidth="1"/>
    <col min="769" max="769" width="7.5" customWidth="1"/>
    <col min="770" max="770" width="31.6640625" customWidth="1"/>
    <col min="771" max="771" width="13" customWidth="1"/>
    <col min="772" max="772" width="12.5" customWidth="1"/>
    <col min="799" max="799" width="9.6640625" bestFit="1" customWidth="1"/>
    <col min="1025" max="1025" width="7.5" customWidth="1"/>
    <col min="1026" max="1026" width="31.6640625" customWidth="1"/>
    <col min="1027" max="1027" width="13" customWidth="1"/>
    <col min="1028" max="1028" width="12.5" customWidth="1"/>
    <col min="1055" max="1055" width="9.6640625" bestFit="1" customWidth="1"/>
    <col min="1281" max="1281" width="7.5" customWidth="1"/>
    <col min="1282" max="1282" width="31.6640625" customWidth="1"/>
    <col min="1283" max="1283" width="13" customWidth="1"/>
    <col min="1284" max="1284" width="12.5" customWidth="1"/>
    <col min="1311" max="1311" width="9.6640625" bestFit="1" customWidth="1"/>
    <col min="1537" max="1537" width="7.5" customWidth="1"/>
    <col min="1538" max="1538" width="31.6640625" customWidth="1"/>
    <col min="1539" max="1539" width="13" customWidth="1"/>
    <col min="1540" max="1540" width="12.5" customWidth="1"/>
    <col min="1567" max="1567" width="9.6640625" bestFit="1" customWidth="1"/>
    <col min="1793" max="1793" width="7.5" customWidth="1"/>
    <col min="1794" max="1794" width="31.6640625" customWidth="1"/>
    <col min="1795" max="1795" width="13" customWidth="1"/>
    <col min="1796" max="1796" width="12.5" customWidth="1"/>
    <col min="1823" max="1823" width="9.6640625" bestFit="1" customWidth="1"/>
    <col min="2049" max="2049" width="7.5" customWidth="1"/>
    <col min="2050" max="2050" width="31.6640625" customWidth="1"/>
    <col min="2051" max="2051" width="13" customWidth="1"/>
    <col min="2052" max="2052" width="12.5" customWidth="1"/>
    <col min="2079" max="2079" width="9.6640625" bestFit="1" customWidth="1"/>
    <col min="2305" max="2305" width="7.5" customWidth="1"/>
    <col min="2306" max="2306" width="31.6640625" customWidth="1"/>
    <col min="2307" max="2307" width="13" customWidth="1"/>
    <col min="2308" max="2308" width="12.5" customWidth="1"/>
    <col min="2335" max="2335" width="9.6640625" bestFit="1" customWidth="1"/>
    <col min="2561" max="2561" width="7.5" customWidth="1"/>
    <col min="2562" max="2562" width="31.6640625" customWidth="1"/>
    <col min="2563" max="2563" width="13" customWidth="1"/>
    <col min="2564" max="2564" width="12.5" customWidth="1"/>
    <col min="2591" max="2591" width="9.6640625" bestFit="1" customWidth="1"/>
    <col min="2817" max="2817" width="7.5" customWidth="1"/>
    <col min="2818" max="2818" width="31.6640625" customWidth="1"/>
    <col min="2819" max="2819" width="13" customWidth="1"/>
    <col min="2820" max="2820" width="12.5" customWidth="1"/>
    <col min="2847" max="2847" width="9.6640625" bestFit="1" customWidth="1"/>
    <col min="3073" max="3073" width="7.5" customWidth="1"/>
    <col min="3074" max="3074" width="31.6640625" customWidth="1"/>
    <col min="3075" max="3075" width="13" customWidth="1"/>
    <col min="3076" max="3076" width="12.5" customWidth="1"/>
    <col min="3103" max="3103" width="9.6640625" bestFit="1" customWidth="1"/>
    <col min="3329" max="3329" width="7.5" customWidth="1"/>
    <col min="3330" max="3330" width="31.6640625" customWidth="1"/>
    <col min="3331" max="3331" width="13" customWidth="1"/>
    <col min="3332" max="3332" width="12.5" customWidth="1"/>
    <col min="3359" max="3359" width="9.6640625" bestFit="1" customWidth="1"/>
    <col min="3585" max="3585" width="7.5" customWidth="1"/>
    <col min="3586" max="3586" width="31.6640625" customWidth="1"/>
    <col min="3587" max="3587" width="13" customWidth="1"/>
    <col min="3588" max="3588" width="12.5" customWidth="1"/>
    <col min="3615" max="3615" width="9.6640625" bestFit="1" customWidth="1"/>
    <col min="3841" max="3841" width="7.5" customWidth="1"/>
    <col min="3842" max="3842" width="31.6640625" customWidth="1"/>
    <col min="3843" max="3843" width="13" customWidth="1"/>
    <col min="3844" max="3844" width="12.5" customWidth="1"/>
    <col min="3871" max="3871" width="9.6640625" bestFit="1" customWidth="1"/>
    <col min="4097" max="4097" width="7.5" customWidth="1"/>
    <col min="4098" max="4098" width="31.6640625" customWidth="1"/>
    <col min="4099" max="4099" width="13" customWidth="1"/>
    <col min="4100" max="4100" width="12.5" customWidth="1"/>
    <col min="4127" max="4127" width="9.6640625" bestFit="1" customWidth="1"/>
    <col min="4353" max="4353" width="7.5" customWidth="1"/>
    <col min="4354" max="4354" width="31.6640625" customWidth="1"/>
    <col min="4355" max="4355" width="13" customWidth="1"/>
    <col min="4356" max="4356" width="12.5" customWidth="1"/>
    <col min="4383" max="4383" width="9.6640625" bestFit="1" customWidth="1"/>
    <col min="4609" max="4609" width="7.5" customWidth="1"/>
    <col min="4610" max="4610" width="31.6640625" customWidth="1"/>
    <col min="4611" max="4611" width="13" customWidth="1"/>
    <col min="4612" max="4612" width="12.5" customWidth="1"/>
    <col min="4639" max="4639" width="9.6640625" bestFit="1" customWidth="1"/>
    <col min="4865" max="4865" width="7.5" customWidth="1"/>
    <col min="4866" max="4866" width="31.6640625" customWidth="1"/>
    <col min="4867" max="4867" width="13" customWidth="1"/>
    <col min="4868" max="4868" width="12.5" customWidth="1"/>
    <col min="4895" max="4895" width="9.6640625" bestFit="1" customWidth="1"/>
    <col min="5121" max="5121" width="7.5" customWidth="1"/>
    <col min="5122" max="5122" width="31.6640625" customWidth="1"/>
    <col min="5123" max="5123" width="13" customWidth="1"/>
    <col min="5124" max="5124" width="12.5" customWidth="1"/>
    <col min="5151" max="5151" width="9.6640625" bestFit="1" customWidth="1"/>
    <col min="5377" max="5377" width="7.5" customWidth="1"/>
    <col min="5378" max="5378" width="31.6640625" customWidth="1"/>
    <col min="5379" max="5379" width="13" customWidth="1"/>
    <col min="5380" max="5380" width="12.5" customWidth="1"/>
    <col min="5407" max="5407" width="9.6640625" bestFit="1" customWidth="1"/>
    <col min="5633" max="5633" width="7.5" customWidth="1"/>
    <col min="5634" max="5634" width="31.6640625" customWidth="1"/>
    <col min="5635" max="5635" width="13" customWidth="1"/>
    <col min="5636" max="5636" width="12.5" customWidth="1"/>
    <col min="5663" max="5663" width="9.6640625" bestFit="1" customWidth="1"/>
    <col min="5889" max="5889" width="7.5" customWidth="1"/>
    <col min="5890" max="5890" width="31.6640625" customWidth="1"/>
    <col min="5891" max="5891" width="13" customWidth="1"/>
    <col min="5892" max="5892" width="12.5" customWidth="1"/>
    <col min="5919" max="5919" width="9.6640625" bestFit="1" customWidth="1"/>
    <col min="6145" max="6145" width="7.5" customWidth="1"/>
    <col min="6146" max="6146" width="31.6640625" customWidth="1"/>
    <col min="6147" max="6147" width="13" customWidth="1"/>
    <col min="6148" max="6148" width="12.5" customWidth="1"/>
    <col min="6175" max="6175" width="9.6640625" bestFit="1" customWidth="1"/>
    <col min="6401" max="6401" width="7.5" customWidth="1"/>
    <col min="6402" max="6402" width="31.6640625" customWidth="1"/>
    <col min="6403" max="6403" width="13" customWidth="1"/>
    <col min="6404" max="6404" width="12.5" customWidth="1"/>
    <col min="6431" max="6431" width="9.6640625" bestFit="1" customWidth="1"/>
    <col min="6657" max="6657" width="7.5" customWidth="1"/>
    <col min="6658" max="6658" width="31.6640625" customWidth="1"/>
    <col min="6659" max="6659" width="13" customWidth="1"/>
    <col min="6660" max="6660" width="12.5" customWidth="1"/>
    <col min="6687" max="6687" width="9.6640625" bestFit="1" customWidth="1"/>
    <col min="6913" max="6913" width="7.5" customWidth="1"/>
    <col min="6914" max="6914" width="31.6640625" customWidth="1"/>
    <col min="6915" max="6915" width="13" customWidth="1"/>
    <col min="6916" max="6916" width="12.5" customWidth="1"/>
    <col min="6943" max="6943" width="9.6640625" bestFit="1" customWidth="1"/>
    <col min="7169" max="7169" width="7.5" customWidth="1"/>
    <col min="7170" max="7170" width="31.6640625" customWidth="1"/>
    <col min="7171" max="7171" width="13" customWidth="1"/>
    <col min="7172" max="7172" width="12.5" customWidth="1"/>
    <col min="7199" max="7199" width="9.6640625" bestFit="1" customWidth="1"/>
    <col min="7425" max="7425" width="7.5" customWidth="1"/>
    <col min="7426" max="7426" width="31.6640625" customWidth="1"/>
    <col min="7427" max="7427" width="13" customWidth="1"/>
    <col min="7428" max="7428" width="12.5" customWidth="1"/>
    <col min="7455" max="7455" width="9.6640625" bestFit="1" customWidth="1"/>
    <col min="7681" max="7681" width="7.5" customWidth="1"/>
    <col min="7682" max="7682" width="31.6640625" customWidth="1"/>
    <col min="7683" max="7683" width="13" customWidth="1"/>
    <col min="7684" max="7684" width="12.5" customWidth="1"/>
    <col min="7711" max="7711" width="9.6640625" bestFit="1" customWidth="1"/>
    <col min="7937" max="7937" width="7.5" customWidth="1"/>
    <col min="7938" max="7938" width="31.6640625" customWidth="1"/>
    <col min="7939" max="7939" width="13" customWidth="1"/>
    <col min="7940" max="7940" width="12.5" customWidth="1"/>
    <col min="7967" max="7967" width="9.6640625" bestFit="1" customWidth="1"/>
    <col min="8193" max="8193" width="7.5" customWidth="1"/>
    <col min="8194" max="8194" width="31.6640625" customWidth="1"/>
    <col min="8195" max="8195" width="13" customWidth="1"/>
    <col min="8196" max="8196" width="12.5" customWidth="1"/>
    <col min="8223" max="8223" width="9.6640625" bestFit="1" customWidth="1"/>
    <col min="8449" max="8449" width="7.5" customWidth="1"/>
    <col min="8450" max="8450" width="31.6640625" customWidth="1"/>
    <col min="8451" max="8451" width="13" customWidth="1"/>
    <col min="8452" max="8452" width="12.5" customWidth="1"/>
    <col min="8479" max="8479" width="9.6640625" bestFit="1" customWidth="1"/>
    <col min="8705" max="8705" width="7.5" customWidth="1"/>
    <col min="8706" max="8706" width="31.6640625" customWidth="1"/>
    <col min="8707" max="8707" width="13" customWidth="1"/>
    <col min="8708" max="8708" width="12.5" customWidth="1"/>
    <col min="8735" max="8735" width="9.6640625" bestFit="1" customWidth="1"/>
    <col min="8961" max="8961" width="7.5" customWidth="1"/>
    <col min="8962" max="8962" width="31.6640625" customWidth="1"/>
    <col min="8963" max="8963" width="13" customWidth="1"/>
    <col min="8964" max="8964" width="12.5" customWidth="1"/>
    <col min="8991" max="8991" width="9.6640625" bestFit="1" customWidth="1"/>
    <col min="9217" max="9217" width="7.5" customWidth="1"/>
    <col min="9218" max="9218" width="31.6640625" customWidth="1"/>
    <col min="9219" max="9219" width="13" customWidth="1"/>
    <col min="9220" max="9220" width="12.5" customWidth="1"/>
    <col min="9247" max="9247" width="9.6640625" bestFit="1" customWidth="1"/>
    <col min="9473" max="9473" width="7.5" customWidth="1"/>
    <col min="9474" max="9474" width="31.6640625" customWidth="1"/>
    <col min="9475" max="9475" width="13" customWidth="1"/>
    <col min="9476" max="9476" width="12.5" customWidth="1"/>
    <col min="9503" max="9503" width="9.6640625" bestFit="1" customWidth="1"/>
    <col min="9729" max="9729" width="7.5" customWidth="1"/>
    <col min="9730" max="9730" width="31.6640625" customWidth="1"/>
    <col min="9731" max="9731" width="13" customWidth="1"/>
    <col min="9732" max="9732" width="12.5" customWidth="1"/>
    <col min="9759" max="9759" width="9.6640625" bestFit="1" customWidth="1"/>
    <col min="9985" max="9985" width="7.5" customWidth="1"/>
    <col min="9986" max="9986" width="31.6640625" customWidth="1"/>
    <col min="9987" max="9987" width="13" customWidth="1"/>
    <col min="9988" max="9988" width="12.5" customWidth="1"/>
    <col min="10015" max="10015" width="9.6640625" bestFit="1" customWidth="1"/>
    <col min="10241" max="10241" width="7.5" customWidth="1"/>
    <col min="10242" max="10242" width="31.6640625" customWidth="1"/>
    <col min="10243" max="10243" width="13" customWidth="1"/>
    <col min="10244" max="10244" width="12.5" customWidth="1"/>
    <col min="10271" max="10271" width="9.6640625" bestFit="1" customWidth="1"/>
    <col min="10497" max="10497" width="7.5" customWidth="1"/>
    <col min="10498" max="10498" width="31.6640625" customWidth="1"/>
    <col min="10499" max="10499" width="13" customWidth="1"/>
    <col min="10500" max="10500" width="12.5" customWidth="1"/>
    <col min="10527" max="10527" width="9.6640625" bestFit="1" customWidth="1"/>
    <col min="10753" max="10753" width="7.5" customWidth="1"/>
    <col min="10754" max="10754" width="31.6640625" customWidth="1"/>
    <col min="10755" max="10755" width="13" customWidth="1"/>
    <col min="10756" max="10756" width="12.5" customWidth="1"/>
    <col min="10783" max="10783" width="9.6640625" bestFit="1" customWidth="1"/>
    <col min="11009" max="11009" width="7.5" customWidth="1"/>
    <col min="11010" max="11010" width="31.6640625" customWidth="1"/>
    <col min="11011" max="11011" width="13" customWidth="1"/>
    <col min="11012" max="11012" width="12.5" customWidth="1"/>
    <col min="11039" max="11039" width="9.6640625" bestFit="1" customWidth="1"/>
    <col min="11265" max="11265" width="7.5" customWidth="1"/>
    <col min="11266" max="11266" width="31.6640625" customWidth="1"/>
    <col min="11267" max="11267" width="13" customWidth="1"/>
    <col min="11268" max="11268" width="12.5" customWidth="1"/>
    <col min="11295" max="11295" width="9.6640625" bestFit="1" customWidth="1"/>
    <col min="11521" max="11521" width="7.5" customWidth="1"/>
    <col min="11522" max="11522" width="31.6640625" customWidth="1"/>
    <col min="11523" max="11523" width="13" customWidth="1"/>
    <col min="11524" max="11524" width="12.5" customWidth="1"/>
    <col min="11551" max="11551" width="9.6640625" bestFit="1" customWidth="1"/>
    <col min="11777" max="11777" width="7.5" customWidth="1"/>
    <col min="11778" max="11778" width="31.6640625" customWidth="1"/>
    <col min="11779" max="11779" width="13" customWidth="1"/>
    <col min="11780" max="11780" width="12.5" customWidth="1"/>
    <col min="11807" max="11807" width="9.6640625" bestFit="1" customWidth="1"/>
    <col min="12033" max="12033" width="7.5" customWidth="1"/>
    <col min="12034" max="12034" width="31.6640625" customWidth="1"/>
    <col min="12035" max="12035" width="13" customWidth="1"/>
    <col min="12036" max="12036" width="12.5" customWidth="1"/>
    <col min="12063" max="12063" width="9.6640625" bestFit="1" customWidth="1"/>
    <col min="12289" max="12289" width="7.5" customWidth="1"/>
    <col min="12290" max="12290" width="31.6640625" customWidth="1"/>
    <col min="12291" max="12291" width="13" customWidth="1"/>
    <col min="12292" max="12292" width="12.5" customWidth="1"/>
    <col min="12319" max="12319" width="9.6640625" bestFit="1" customWidth="1"/>
    <col min="12545" max="12545" width="7.5" customWidth="1"/>
    <col min="12546" max="12546" width="31.6640625" customWidth="1"/>
    <col min="12547" max="12547" width="13" customWidth="1"/>
    <col min="12548" max="12548" width="12.5" customWidth="1"/>
    <col min="12575" max="12575" width="9.6640625" bestFit="1" customWidth="1"/>
    <col min="12801" max="12801" width="7.5" customWidth="1"/>
    <col min="12802" max="12802" width="31.6640625" customWidth="1"/>
    <col min="12803" max="12803" width="13" customWidth="1"/>
    <col min="12804" max="12804" width="12.5" customWidth="1"/>
    <col min="12831" max="12831" width="9.6640625" bestFit="1" customWidth="1"/>
    <col min="13057" max="13057" width="7.5" customWidth="1"/>
    <col min="13058" max="13058" width="31.6640625" customWidth="1"/>
    <col min="13059" max="13059" width="13" customWidth="1"/>
    <col min="13060" max="13060" width="12.5" customWidth="1"/>
    <col min="13087" max="13087" width="9.6640625" bestFit="1" customWidth="1"/>
    <col min="13313" max="13313" width="7.5" customWidth="1"/>
    <col min="13314" max="13314" width="31.6640625" customWidth="1"/>
    <col min="13315" max="13315" width="13" customWidth="1"/>
    <col min="13316" max="13316" width="12.5" customWidth="1"/>
    <col min="13343" max="13343" width="9.6640625" bestFit="1" customWidth="1"/>
    <col min="13569" max="13569" width="7.5" customWidth="1"/>
    <col min="13570" max="13570" width="31.6640625" customWidth="1"/>
    <col min="13571" max="13571" width="13" customWidth="1"/>
    <col min="13572" max="13572" width="12.5" customWidth="1"/>
    <col min="13599" max="13599" width="9.6640625" bestFit="1" customWidth="1"/>
    <col min="13825" max="13825" width="7.5" customWidth="1"/>
    <col min="13826" max="13826" width="31.6640625" customWidth="1"/>
    <col min="13827" max="13827" width="13" customWidth="1"/>
    <col min="13828" max="13828" width="12.5" customWidth="1"/>
    <col min="13855" max="13855" width="9.6640625" bestFit="1" customWidth="1"/>
    <col min="14081" max="14081" width="7.5" customWidth="1"/>
    <col min="14082" max="14082" width="31.6640625" customWidth="1"/>
    <col min="14083" max="14083" width="13" customWidth="1"/>
    <col min="14084" max="14084" width="12.5" customWidth="1"/>
    <col min="14111" max="14111" width="9.6640625" bestFit="1" customWidth="1"/>
    <col min="14337" max="14337" width="7.5" customWidth="1"/>
    <col min="14338" max="14338" width="31.6640625" customWidth="1"/>
    <col min="14339" max="14339" width="13" customWidth="1"/>
    <col min="14340" max="14340" width="12.5" customWidth="1"/>
    <col min="14367" max="14367" width="9.6640625" bestFit="1" customWidth="1"/>
    <col min="14593" max="14593" width="7.5" customWidth="1"/>
    <col min="14594" max="14594" width="31.6640625" customWidth="1"/>
    <col min="14595" max="14595" width="13" customWidth="1"/>
    <col min="14596" max="14596" width="12.5" customWidth="1"/>
    <col min="14623" max="14623" width="9.6640625" bestFit="1" customWidth="1"/>
    <col min="14849" max="14849" width="7.5" customWidth="1"/>
    <col min="14850" max="14850" width="31.6640625" customWidth="1"/>
    <col min="14851" max="14851" width="13" customWidth="1"/>
    <col min="14852" max="14852" width="12.5" customWidth="1"/>
    <col min="14879" max="14879" width="9.6640625" bestFit="1" customWidth="1"/>
    <col min="15105" max="15105" width="7.5" customWidth="1"/>
    <col min="15106" max="15106" width="31.6640625" customWidth="1"/>
    <col min="15107" max="15107" width="13" customWidth="1"/>
    <col min="15108" max="15108" width="12.5" customWidth="1"/>
    <col min="15135" max="15135" width="9.6640625" bestFit="1" customWidth="1"/>
    <col min="15361" max="15361" width="7.5" customWidth="1"/>
    <col min="15362" max="15362" width="31.6640625" customWidth="1"/>
    <col min="15363" max="15363" width="13" customWidth="1"/>
    <col min="15364" max="15364" width="12.5" customWidth="1"/>
    <col min="15391" max="15391" width="9.6640625" bestFit="1" customWidth="1"/>
    <col min="15617" max="15617" width="7.5" customWidth="1"/>
    <col min="15618" max="15618" width="31.6640625" customWidth="1"/>
    <col min="15619" max="15619" width="13" customWidth="1"/>
    <col min="15620" max="15620" width="12.5" customWidth="1"/>
    <col min="15647" max="15647" width="9.6640625" bestFit="1" customWidth="1"/>
    <col min="15873" max="15873" width="7.5" customWidth="1"/>
    <col min="15874" max="15874" width="31.6640625" customWidth="1"/>
    <col min="15875" max="15875" width="13" customWidth="1"/>
    <col min="15876" max="15876" width="12.5" customWidth="1"/>
    <col min="15903" max="15903" width="9.6640625" bestFit="1" customWidth="1"/>
    <col min="16129" max="16129" width="7.5" customWidth="1"/>
    <col min="16130" max="16130" width="31.6640625" customWidth="1"/>
    <col min="16131" max="16131" width="13" customWidth="1"/>
    <col min="16132" max="16132" width="12.5" customWidth="1"/>
    <col min="16159" max="16159" width="9.6640625" bestFit="1" customWidth="1"/>
  </cols>
  <sheetData>
    <row r="4" spans="1:33" x14ac:dyDescent="0.2">
      <c r="AA4" t="s">
        <v>550</v>
      </c>
    </row>
    <row r="7" spans="1:33" ht="13.5" thickBot="1" x14ac:dyDescent="0.25"/>
    <row r="8" spans="1:33" ht="13.5" customHeight="1" thickBot="1" x14ac:dyDescent="0.25">
      <c r="A8" s="346" t="s">
        <v>339</v>
      </c>
      <c r="B8" s="347" t="s">
        <v>453</v>
      </c>
      <c r="C8" s="347" t="s">
        <v>454</v>
      </c>
      <c r="D8" s="345" t="s">
        <v>455</v>
      </c>
      <c r="E8" s="345"/>
      <c r="F8" s="345"/>
      <c r="G8" s="345" t="s">
        <v>456</v>
      </c>
      <c r="H8" s="345"/>
      <c r="I8" s="345"/>
      <c r="J8" s="345" t="s">
        <v>457</v>
      </c>
      <c r="K8" s="345"/>
      <c r="L8" s="345"/>
      <c r="M8" s="345" t="s">
        <v>458</v>
      </c>
      <c r="N8" s="345"/>
      <c r="O8" s="350"/>
      <c r="P8" s="345" t="s">
        <v>459</v>
      </c>
      <c r="Q8" s="345"/>
      <c r="R8" s="345"/>
      <c r="S8" s="351" t="s">
        <v>460</v>
      </c>
      <c r="T8" s="345"/>
      <c r="U8" s="350"/>
      <c r="V8" s="345" t="s">
        <v>461</v>
      </c>
      <c r="W8" s="345"/>
      <c r="X8" s="345"/>
      <c r="Y8" s="351" t="s">
        <v>462</v>
      </c>
      <c r="Z8" s="345"/>
      <c r="AA8" s="345"/>
      <c r="AB8" s="345" t="s">
        <v>463</v>
      </c>
      <c r="AC8" s="345"/>
      <c r="AD8" s="345"/>
      <c r="AE8" s="349" t="s">
        <v>464</v>
      </c>
      <c r="AF8" s="349"/>
      <c r="AG8" s="349"/>
    </row>
    <row r="9" spans="1:33" ht="13.5" thickBot="1" x14ac:dyDescent="0.25">
      <c r="A9" s="346"/>
      <c r="B9" s="347"/>
      <c r="C9" s="348"/>
      <c r="D9" s="254" t="s">
        <v>465</v>
      </c>
      <c r="E9" s="254" t="s">
        <v>466</v>
      </c>
      <c r="F9" s="254" t="s">
        <v>154</v>
      </c>
      <c r="G9" s="255" t="s">
        <v>465</v>
      </c>
      <c r="H9" s="254" t="s">
        <v>466</v>
      </c>
      <c r="I9" s="256" t="s">
        <v>154</v>
      </c>
      <c r="J9" s="254" t="s">
        <v>465</v>
      </c>
      <c r="K9" s="254" t="s">
        <v>466</v>
      </c>
      <c r="L9" s="254" t="s">
        <v>154</v>
      </c>
      <c r="M9" s="255" t="s">
        <v>465</v>
      </c>
      <c r="N9" s="254" t="s">
        <v>466</v>
      </c>
      <c r="O9" s="256" t="s">
        <v>154</v>
      </c>
      <c r="P9" s="254" t="s">
        <v>465</v>
      </c>
      <c r="Q9" s="254" t="s">
        <v>466</v>
      </c>
      <c r="R9" s="254" t="s">
        <v>154</v>
      </c>
      <c r="S9" s="255" t="s">
        <v>465</v>
      </c>
      <c r="T9" s="254" t="s">
        <v>466</v>
      </c>
      <c r="U9" s="256" t="s">
        <v>154</v>
      </c>
      <c r="V9" s="254" t="s">
        <v>465</v>
      </c>
      <c r="W9" s="254" t="s">
        <v>466</v>
      </c>
      <c r="X9" s="254" t="s">
        <v>154</v>
      </c>
      <c r="Y9" s="255" t="s">
        <v>465</v>
      </c>
      <c r="Z9" s="254" t="s">
        <v>466</v>
      </c>
      <c r="AA9" s="256" t="s">
        <v>154</v>
      </c>
      <c r="AB9" s="254" t="s">
        <v>465</v>
      </c>
      <c r="AC9" s="254" t="s">
        <v>466</v>
      </c>
      <c r="AD9" s="254" t="s">
        <v>154</v>
      </c>
      <c r="AE9" s="257" t="s">
        <v>465</v>
      </c>
      <c r="AF9" s="258" t="s">
        <v>466</v>
      </c>
      <c r="AG9" s="258" t="s">
        <v>154</v>
      </c>
    </row>
    <row r="10" spans="1:33" ht="23.1" customHeight="1" x14ac:dyDescent="0.2">
      <c r="A10" s="259" t="s">
        <v>9</v>
      </c>
      <c r="B10" s="260" t="s">
        <v>467</v>
      </c>
      <c r="C10" s="261">
        <v>5</v>
      </c>
      <c r="D10" s="262"/>
      <c r="E10" s="263"/>
      <c r="F10" s="264">
        <v>5534890</v>
      </c>
      <c r="G10" s="265"/>
      <c r="H10" s="263">
        <v>1113560</v>
      </c>
      <c r="I10" s="266">
        <v>1113560</v>
      </c>
      <c r="J10" s="262"/>
      <c r="K10" s="263"/>
      <c r="L10" s="264">
        <v>5847953</v>
      </c>
      <c r="M10" s="265"/>
      <c r="N10" s="263"/>
      <c r="O10" s="266"/>
      <c r="P10" s="262"/>
      <c r="Q10" s="263"/>
      <c r="R10" s="264">
        <v>1320673</v>
      </c>
      <c r="S10" s="265"/>
      <c r="T10" s="263"/>
      <c r="U10" s="266"/>
      <c r="V10" s="262"/>
      <c r="W10" s="263"/>
      <c r="X10" s="264"/>
      <c r="Y10" s="265"/>
      <c r="Z10" s="263"/>
      <c r="AA10" s="266">
        <v>21441721</v>
      </c>
      <c r="AB10" s="262"/>
      <c r="AC10" s="263"/>
      <c r="AD10" s="264"/>
      <c r="AE10" s="267"/>
      <c r="AF10" s="268"/>
      <c r="AG10" s="280">
        <f t="shared" ref="AF10:AG23" si="0">F10+I10+L10+O10+R10+U10+X10+AA10+AD10</f>
        <v>35258797</v>
      </c>
    </row>
    <row r="11" spans="1:33" ht="23.1" customHeight="1" x14ac:dyDescent="0.2">
      <c r="A11" s="270" t="s">
        <v>23</v>
      </c>
      <c r="B11" s="271" t="s">
        <v>468</v>
      </c>
      <c r="C11" s="272"/>
      <c r="D11" s="273"/>
      <c r="E11" s="274"/>
      <c r="F11" s="275"/>
      <c r="G11" s="276"/>
      <c r="H11" s="274"/>
      <c r="I11" s="277"/>
      <c r="J11" s="273"/>
      <c r="K11" s="274"/>
      <c r="L11" s="275">
        <v>413730</v>
      </c>
      <c r="M11" s="276"/>
      <c r="N11" s="274"/>
      <c r="O11" s="277"/>
      <c r="P11" s="273"/>
      <c r="Q11" s="274"/>
      <c r="R11" s="275"/>
      <c r="S11" s="276"/>
      <c r="T11" s="274"/>
      <c r="U11" s="277"/>
      <c r="V11" s="273"/>
      <c r="W11" s="274"/>
      <c r="X11" s="275"/>
      <c r="Y11" s="276"/>
      <c r="Z11" s="274"/>
      <c r="AA11" s="277"/>
      <c r="AB11" s="273"/>
      <c r="AC11" s="274"/>
      <c r="AD11" s="275"/>
      <c r="AE11" s="278">
        <f t="shared" ref="AE11:AE30" si="1">D11+G11+J11+M11+P11+S11+V11+Y11</f>
        <v>0</v>
      </c>
      <c r="AF11" s="279">
        <f t="shared" si="0"/>
        <v>0</v>
      </c>
      <c r="AG11" s="280">
        <f t="shared" si="0"/>
        <v>413730</v>
      </c>
    </row>
    <row r="12" spans="1:33" ht="23.1" customHeight="1" x14ac:dyDescent="0.2">
      <c r="A12" s="270" t="s">
        <v>35</v>
      </c>
      <c r="B12" s="281" t="s">
        <v>469</v>
      </c>
      <c r="C12" s="272"/>
      <c r="D12" s="273"/>
      <c r="E12" s="274"/>
      <c r="F12" s="275"/>
      <c r="G12" s="276"/>
      <c r="H12" s="274"/>
      <c r="I12" s="277"/>
      <c r="J12" s="273"/>
      <c r="K12" s="274"/>
      <c r="L12" s="275"/>
      <c r="M12" s="276"/>
      <c r="N12" s="274"/>
      <c r="O12" s="277"/>
      <c r="P12" s="273"/>
      <c r="Q12" s="274"/>
      <c r="R12" s="275">
        <v>9925544</v>
      </c>
      <c r="S12" s="276"/>
      <c r="T12" s="274"/>
      <c r="U12" s="277"/>
      <c r="V12" s="273"/>
      <c r="W12" s="274"/>
      <c r="X12" s="275"/>
      <c r="Y12" s="276"/>
      <c r="Z12" s="274"/>
      <c r="AA12" s="277"/>
      <c r="AB12" s="273"/>
      <c r="AC12" s="274"/>
      <c r="AD12" s="275">
        <v>128600101</v>
      </c>
      <c r="AE12" s="278">
        <f t="shared" si="1"/>
        <v>0</v>
      </c>
      <c r="AF12" s="279">
        <f>AC12</f>
        <v>0</v>
      </c>
      <c r="AG12" s="280">
        <f>AD12+AA12+U12+R12+L12+I12+F12</f>
        <v>138525645</v>
      </c>
    </row>
    <row r="13" spans="1:33" ht="23.1" customHeight="1" x14ac:dyDescent="0.2">
      <c r="A13" s="270" t="s">
        <v>310</v>
      </c>
      <c r="B13" s="271" t="s">
        <v>524</v>
      </c>
      <c r="C13" s="272"/>
      <c r="D13" s="273"/>
      <c r="E13" s="274"/>
      <c r="F13" s="275">
        <v>6465481</v>
      </c>
      <c r="G13" s="276"/>
      <c r="H13" s="274">
        <v>1383228</v>
      </c>
      <c r="I13" s="277">
        <v>675719</v>
      </c>
      <c r="J13" s="273"/>
      <c r="K13" s="274"/>
      <c r="L13" s="275">
        <v>1349002</v>
      </c>
      <c r="M13" s="276"/>
      <c r="N13" s="274"/>
      <c r="O13" s="277"/>
      <c r="P13" s="273"/>
      <c r="Q13" s="274"/>
      <c r="R13" s="275"/>
      <c r="S13" s="276"/>
      <c r="T13" s="274"/>
      <c r="U13" s="277"/>
      <c r="V13" s="273"/>
      <c r="W13" s="274"/>
      <c r="X13" s="275"/>
      <c r="Y13" s="276"/>
      <c r="Z13" s="274"/>
      <c r="AA13" s="277">
        <v>476700</v>
      </c>
      <c r="AB13" s="273"/>
      <c r="AC13" s="274"/>
      <c r="AD13" s="275"/>
      <c r="AE13" s="278">
        <f t="shared" si="1"/>
        <v>0</v>
      </c>
      <c r="AF13" s="279">
        <f t="shared" si="0"/>
        <v>1383228</v>
      </c>
      <c r="AG13" s="280">
        <f t="shared" si="0"/>
        <v>8966902</v>
      </c>
    </row>
    <row r="14" spans="1:33" ht="23.1" customHeight="1" x14ac:dyDescent="0.2">
      <c r="A14" s="270" t="s">
        <v>61</v>
      </c>
      <c r="B14" s="271" t="s">
        <v>471</v>
      </c>
      <c r="C14" s="272"/>
      <c r="D14" s="273"/>
      <c r="E14" s="274"/>
      <c r="F14" s="275"/>
      <c r="G14" s="276"/>
      <c r="H14" s="274"/>
      <c r="I14" s="277"/>
      <c r="J14" s="273"/>
      <c r="K14" s="274"/>
      <c r="L14" s="275"/>
      <c r="M14" s="276"/>
      <c r="N14" s="274"/>
      <c r="O14" s="277"/>
      <c r="P14" s="273"/>
      <c r="Q14" s="274"/>
      <c r="R14" s="275"/>
      <c r="S14" s="276"/>
      <c r="T14" s="274"/>
      <c r="U14" s="277"/>
      <c r="V14" s="273"/>
      <c r="W14" s="274"/>
      <c r="X14" s="275"/>
      <c r="Y14" s="276"/>
      <c r="Z14" s="274"/>
      <c r="AA14" s="277"/>
      <c r="AB14" s="273"/>
      <c r="AC14" s="274"/>
      <c r="AD14" s="275"/>
      <c r="AE14" s="278"/>
      <c r="AF14" s="279"/>
      <c r="AG14" s="280">
        <f>AD14+AA14+X14+U14+R14+L14+I14+F14</f>
        <v>0</v>
      </c>
    </row>
    <row r="15" spans="1:33" ht="23.1" customHeight="1" x14ac:dyDescent="0.2">
      <c r="A15" s="270"/>
      <c r="B15" s="271" t="s">
        <v>516</v>
      </c>
      <c r="C15" s="272"/>
      <c r="D15" s="273"/>
      <c r="E15" s="274"/>
      <c r="F15" s="275"/>
      <c r="G15" s="276"/>
      <c r="H15" s="274"/>
      <c r="I15" s="277"/>
      <c r="J15" s="273"/>
      <c r="K15" s="274"/>
      <c r="L15" s="275"/>
      <c r="M15" s="276"/>
      <c r="N15" s="274"/>
      <c r="O15" s="277"/>
      <c r="P15" s="273"/>
      <c r="Q15" s="274"/>
      <c r="R15" s="275"/>
      <c r="S15" s="276"/>
      <c r="T15" s="274"/>
      <c r="U15" s="277"/>
      <c r="V15" s="273"/>
      <c r="W15" s="274"/>
      <c r="X15" s="275"/>
      <c r="Y15" s="276"/>
      <c r="Z15" s="274"/>
      <c r="AA15" s="277"/>
      <c r="AB15" s="273"/>
      <c r="AC15" s="274"/>
      <c r="AD15" s="275"/>
      <c r="AE15" s="278"/>
      <c r="AF15" s="279"/>
      <c r="AG15" s="280">
        <f>AD15+AA15+X15+U15+R15+L15+I15+F15</f>
        <v>0</v>
      </c>
    </row>
    <row r="16" spans="1:33" ht="23.1" customHeight="1" x14ac:dyDescent="0.2">
      <c r="A16" s="270" t="s">
        <v>83</v>
      </c>
      <c r="B16" s="281" t="s">
        <v>472</v>
      </c>
      <c r="C16" s="272"/>
      <c r="D16" s="273"/>
      <c r="E16" s="274"/>
      <c r="F16" s="275"/>
      <c r="G16" s="276"/>
      <c r="H16" s="274"/>
      <c r="I16" s="277"/>
      <c r="J16" s="273"/>
      <c r="K16" s="274"/>
      <c r="L16" s="275"/>
      <c r="M16" s="276"/>
      <c r="N16" s="274"/>
      <c r="O16" s="277"/>
      <c r="P16" s="273"/>
      <c r="Q16" s="274"/>
      <c r="R16" s="275">
        <v>377354</v>
      </c>
      <c r="S16" s="276"/>
      <c r="T16" s="274"/>
      <c r="U16" s="277"/>
      <c r="V16" s="273"/>
      <c r="W16" s="274"/>
      <c r="X16" s="275"/>
      <c r="Y16" s="276"/>
      <c r="Z16" s="274"/>
      <c r="AA16" s="277"/>
      <c r="AB16" s="273"/>
      <c r="AC16" s="274"/>
      <c r="AD16" s="275">
        <v>4452598</v>
      </c>
      <c r="AE16" s="278">
        <f t="shared" si="1"/>
        <v>0</v>
      </c>
      <c r="AF16" s="279">
        <f t="shared" si="0"/>
        <v>0</v>
      </c>
      <c r="AG16" s="280">
        <f t="shared" si="0"/>
        <v>4829952</v>
      </c>
    </row>
    <row r="17" spans="1:33" ht="23.1" customHeight="1" x14ac:dyDescent="0.2">
      <c r="A17" s="270" t="s">
        <v>246</v>
      </c>
      <c r="B17" s="271" t="s">
        <v>473</v>
      </c>
      <c r="C17" s="272"/>
      <c r="D17" s="273"/>
      <c r="E17" s="274"/>
      <c r="F17" s="275"/>
      <c r="G17" s="276"/>
      <c r="H17" s="274"/>
      <c r="I17" s="277"/>
      <c r="J17" s="273"/>
      <c r="K17" s="274"/>
      <c r="L17" s="275">
        <v>1292176</v>
      </c>
      <c r="M17" s="276"/>
      <c r="N17" s="274"/>
      <c r="O17" s="277"/>
      <c r="P17" s="273"/>
      <c r="Q17" s="274"/>
      <c r="R17" s="275"/>
      <c r="S17" s="276"/>
      <c r="T17" s="274"/>
      <c r="U17" s="277"/>
      <c r="V17" s="273"/>
      <c r="W17" s="274"/>
      <c r="X17" s="275"/>
      <c r="Y17" s="276"/>
      <c r="Z17" s="274"/>
      <c r="AA17" s="277"/>
      <c r="AB17" s="273"/>
      <c r="AC17" s="274"/>
      <c r="AD17" s="275"/>
      <c r="AE17" s="278">
        <f t="shared" si="1"/>
        <v>0</v>
      </c>
      <c r="AF17" s="279">
        <f t="shared" si="0"/>
        <v>0</v>
      </c>
      <c r="AG17" s="280">
        <f t="shared" si="0"/>
        <v>1292176</v>
      </c>
    </row>
    <row r="18" spans="1:33" ht="23.1" customHeight="1" x14ac:dyDescent="0.2">
      <c r="A18" s="270" t="s">
        <v>103</v>
      </c>
      <c r="B18" s="271" t="s">
        <v>474</v>
      </c>
      <c r="C18" s="272"/>
      <c r="D18" s="273"/>
      <c r="E18" s="274"/>
      <c r="F18" s="275"/>
      <c r="G18" s="276"/>
      <c r="H18" s="274"/>
      <c r="I18" s="277"/>
      <c r="J18" s="273"/>
      <c r="K18" s="274"/>
      <c r="L18" s="275"/>
      <c r="M18" s="276"/>
      <c r="N18" s="274"/>
      <c r="O18" s="277"/>
      <c r="P18" s="273"/>
      <c r="Q18" s="274"/>
      <c r="R18" s="275"/>
      <c r="S18" s="276"/>
      <c r="T18" s="274"/>
      <c r="U18" s="277"/>
      <c r="V18" s="273"/>
      <c r="W18" s="274"/>
      <c r="X18" s="275"/>
      <c r="Y18" s="276"/>
      <c r="Z18" s="274"/>
      <c r="AA18" s="277"/>
      <c r="AB18" s="273"/>
      <c r="AC18" s="274"/>
      <c r="AD18" s="275"/>
      <c r="AE18" s="278">
        <f t="shared" si="1"/>
        <v>0</v>
      </c>
      <c r="AF18" s="279">
        <f t="shared" si="0"/>
        <v>0</v>
      </c>
      <c r="AG18" s="280">
        <f t="shared" si="0"/>
        <v>0</v>
      </c>
    </row>
    <row r="19" spans="1:33" ht="23.1" customHeight="1" x14ac:dyDescent="0.2">
      <c r="A19" s="270" t="s">
        <v>111</v>
      </c>
      <c r="B19" s="281" t="s">
        <v>475</v>
      </c>
      <c r="C19" s="272"/>
      <c r="D19" s="273"/>
      <c r="E19" s="274"/>
      <c r="F19" s="275"/>
      <c r="G19" s="276"/>
      <c r="H19" s="274"/>
      <c r="I19" s="277"/>
      <c r="J19" s="273"/>
      <c r="K19" s="274"/>
      <c r="L19" s="275">
        <v>2583015</v>
      </c>
      <c r="M19" s="276"/>
      <c r="N19" s="274"/>
      <c r="O19" s="277"/>
      <c r="P19" s="273"/>
      <c r="Q19" s="274"/>
      <c r="R19" s="275"/>
      <c r="S19" s="276"/>
      <c r="T19" s="274"/>
      <c r="U19" s="277"/>
      <c r="V19" s="273"/>
      <c r="W19" s="274"/>
      <c r="X19" s="275"/>
      <c r="Y19" s="276"/>
      <c r="Z19" s="274"/>
      <c r="AA19" s="277">
        <v>369735</v>
      </c>
      <c r="AB19" s="273"/>
      <c r="AC19" s="274"/>
      <c r="AD19" s="275"/>
      <c r="AE19" s="278"/>
      <c r="AF19" s="279"/>
      <c r="AG19" s="280">
        <f t="shared" si="0"/>
        <v>2952750</v>
      </c>
    </row>
    <row r="20" spans="1:33" ht="23.1" customHeight="1" x14ac:dyDescent="0.2">
      <c r="A20" s="270" t="s">
        <v>306</v>
      </c>
      <c r="B20" s="281" t="s">
        <v>517</v>
      </c>
      <c r="C20" s="272"/>
      <c r="D20" s="273"/>
      <c r="E20" s="274"/>
      <c r="F20" s="275">
        <v>219800</v>
      </c>
      <c r="G20" s="276"/>
      <c r="H20" s="274"/>
      <c r="I20" s="277">
        <v>38577</v>
      </c>
      <c r="J20" s="273"/>
      <c r="K20" s="274"/>
      <c r="L20" s="275">
        <v>2093629</v>
      </c>
      <c r="M20" s="276"/>
      <c r="N20" s="274"/>
      <c r="O20" s="277"/>
      <c r="P20" s="273"/>
      <c r="Q20" s="274"/>
      <c r="R20" s="275"/>
      <c r="S20" s="276"/>
      <c r="T20" s="274"/>
      <c r="U20" s="277"/>
      <c r="V20" s="273"/>
      <c r="W20" s="274"/>
      <c r="X20" s="275"/>
      <c r="Y20" s="276"/>
      <c r="Z20" s="274"/>
      <c r="AA20" s="277"/>
      <c r="AB20" s="273"/>
      <c r="AC20" s="274"/>
      <c r="AD20" s="275"/>
      <c r="AE20" s="278">
        <f t="shared" si="1"/>
        <v>0</v>
      </c>
      <c r="AF20" s="279">
        <f t="shared" si="0"/>
        <v>0</v>
      </c>
      <c r="AG20" s="280">
        <f t="shared" si="0"/>
        <v>2352006</v>
      </c>
    </row>
    <row r="21" spans="1:33" ht="23.1" customHeight="1" x14ac:dyDescent="0.2">
      <c r="A21" s="270" t="s">
        <v>305</v>
      </c>
      <c r="B21" s="281" t="s">
        <v>476</v>
      </c>
      <c r="C21" s="272"/>
      <c r="D21" s="273"/>
      <c r="E21" s="274"/>
      <c r="F21" s="275"/>
      <c r="G21" s="276"/>
      <c r="H21" s="274"/>
      <c r="I21" s="277"/>
      <c r="J21" s="273"/>
      <c r="K21" s="274"/>
      <c r="L21" s="275">
        <v>22502</v>
      </c>
      <c r="M21" s="276"/>
      <c r="N21" s="274"/>
      <c r="O21" s="277"/>
      <c r="P21" s="273"/>
      <c r="Q21" s="274"/>
      <c r="R21" s="275"/>
      <c r="S21" s="276"/>
      <c r="T21" s="274"/>
      <c r="U21" s="277"/>
      <c r="V21" s="273"/>
      <c r="W21" s="274"/>
      <c r="X21" s="275"/>
      <c r="Y21" s="276"/>
      <c r="Z21" s="274"/>
      <c r="AA21" s="277"/>
      <c r="AB21" s="273"/>
      <c r="AC21" s="274"/>
      <c r="AD21" s="275"/>
      <c r="AE21" s="278">
        <f t="shared" si="1"/>
        <v>0</v>
      </c>
      <c r="AF21" s="279">
        <f t="shared" si="0"/>
        <v>0</v>
      </c>
      <c r="AG21" s="280">
        <f t="shared" si="0"/>
        <v>22502</v>
      </c>
    </row>
    <row r="22" spans="1:33" ht="23.1" customHeight="1" x14ac:dyDescent="0.2">
      <c r="A22" s="270" t="s">
        <v>304</v>
      </c>
      <c r="B22" s="281" t="s">
        <v>477</v>
      </c>
      <c r="C22" s="272">
        <v>0.3</v>
      </c>
      <c r="D22" s="273"/>
      <c r="E22" s="274"/>
      <c r="F22" s="275">
        <v>157000</v>
      </c>
      <c r="G22" s="276"/>
      <c r="H22" s="274"/>
      <c r="I22" s="277">
        <v>22044</v>
      </c>
      <c r="J22" s="273"/>
      <c r="K22" s="274"/>
      <c r="L22" s="275">
        <v>64247</v>
      </c>
      <c r="M22" s="276"/>
      <c r="N22" s="274"/>
      <c r="O22" s="277"/>
      <c r="P22" s="273"/>
      <c r="Q22" s="274"/>
      <c r="R22" s="275"/>
      <c r="S22" s="276"/>
      <c r="T22" s="274"/>
      <c r="U22" s="277"/>
      <c r="V22" s="273"/>
      <c r="W22" s="274"/>
      <c r="X22" s="275"/>
      <c r="Y22" s="276"/>
      <c r="Z22" s="274"/>
      <c r="AA22" s="277"/>
      <c r="AB22" s="273"/>
      <c r="AC22" s="274"/>
      <c r="AD22" s="275"/>
      <c r="AE22" s="278">
        <f t="shared" si="1"/>
        <v>0</v>
      </c>
      <c r="AF22" s="279">
        <f t="shared" si="0"/>
        <v>0</v>
      </c>
      <c r="AG22" s="280">
        <f t="shared" si="0"/>
        <v>243291</v>
      </c>
    </row>
    <row r="23" spans="1:33" ht="23.1" customHeight="1" x14ac:dyDescent="0.2">
      <c r="A23" s="270" t="s">
        <v>303</v>
      </c>
      <c r="B23" s="281" t="s">
        <v>518</v>
      </c>
      <c r="C23" s="272"/>
      <c r="D23" s="273"/>
      <c r="E23" s="274"/>
      <c r="F23" s="275">
        <v>35300</v>
      </c>
      <c r="G23" s="276"/>
      <c r="H23" s="274"/>
      <c r="I23" s="277">
        <v>6195</v>
      </c>
      <c r="J23" s="273"/>
      <c r="K23" s="274"/>
      <c r="L23" s="275">
        <v>36400</v>
      </c>
      <c r="M23" s="276"/>
      <c r="N23" s="274"/>
      <c r="O23" s="277"/>
      <c r="P23" s="273"/>
      <c r="Q23" s="274"/>
      <c r="R23" s="275"/>
      <c r="S23" s="276"/>
      <c r="T23" s="274"/>
      <c r="U23" s="277"/>
      <c r="V23" s="273"/>
      <c r="W23" s="274"/>
      <c r="X23" s="275"/>
      <c r="Y23" s="276"/>
      <c r="Z23" s="274"/>
      <c r="AA23" s="277"/>
      <c r="AB23" s="273"/>
      <c r="AC23" s="274"/>
      <c r="AD23" s="275"/>
      <c r="AE23" s="278">
        <f t="shared" si="1"/>
        <v>0</v>
      </c>
      <c r="AF23" s="279">
        <f>E23+H23+K23+N23+Q23+T23+W23+Z23</f>
        <v>0</v>
      </c>
      <c r="AG23" s="280">
        <f t="shared" si="0"/>
        <v>77895</v>
      </c>
    </row>
    <row r="24" spans="1:33" ht="23.1" customHeight="1" x14ac:dyDescent="0.2">
      <c r="A24" s="270" t="s">
        <v>300</v>
      </c>
      <c r="B24" s="281" t="s">
        <v>479</v>
      </c>
      <c r="C24" s="272"/>
      <c r="D24" s="273"/>
      <c r="E24" s="274"/>
      <c r="F24" s="275"/>
      <c r="G24" s="276"/>
      <c r="H24" s="274"/>
      <c r="I24" s="277"/>
      <c r="J24" s="273"/>
      <c r="K24" s="274"/>
      <c r="L24" s="275">
        <v>8911</v>
      </c>
      <c r="M24" s="276"/>
      <c r="N24" s="274"/>
      <c r="O24" s="277"/>
      <c r="P24" s="273"/>
      <c r="Q24" s="274"/>
      <c r="R24" s="275"/>
      <c r="S24" s="276"/>
      <c r="T24" s="274"/>
      <c r="U24" s="277"/>
      <c r="V24" s="273"/>
      <c r="W24" s="274"/>
      <c r="X24" s="275"/>
      <c r="Y24" s="276"/>
      <c r="Z24" s="274"/>
      <c r="AA24" s="277"/>
      <c r="AB24" s="273"/>
      <c r="AC24" s="274"/>
      <c r="AD24" s="275"/>
      <c r="AE24" s="278"/>
      <c r="AF24" s="279"/>
      <c r="AG24" s="280">
        <f>AD24+AA24+X24+U24+R24+L24+I24+F24+O24</f>
        <v>8911</v>
      </c>
    </row>
    <row r="25" spans="1:33" ht="23.1" customHeight="1" x14ac:dyDescent="0.2">
      <c r="A25" s="270" t="s">
        <v>297</v>
      </c>
      <c r="B25" s="281" t="s">
        <v>480</v>
      </c>
      <c r="C25" s="272">
        <v>0.27</v>
      </c>
      <c r="D25" s="273"/>
      <c r="E25" s="274"/>
      <c r="F25" s="275"/>
      <c r="G25" s="276"/>
      <c r="H25" s="274"/>
      <c r="I25" s="277"/>
      <c r="J25" s="273"/>
      <c r="K25" s="274"/>
      <c r="L25" s="275"/>
      <c r="M25" s="276"/>
      <c r="N25" s="274"/>
      <c r="O25" s="277"/>
      <c r="P25" s="273"/>
      <c r="Q25" s="274"/>
      <c r="R25" s="275"/>
      <c r="S25" s="276"/>
      <c r="T25" s="274"/>
      <c r="U25" s="277"/>
      <c r="V25" s="273"/>
      <c r="W25" s="274"/>
      <c r="X25" s="275"/>
      <c r="Y25" s="276"/>
      <c r="Z25" s="274"/>
      <c r="AA25" s="277"/>
      <c r="AB25" s="273"/>
      <c r="AC25" s="274"/>
      <c r="AD25" s="275"/>
      <c r="AE25" s="278">
        <f t="shared" si="1"/>
        <v>0</v>
      </c>
      <c r="AF25" s="279">
        <f>E25+H25+K25+N25+Q25+T25+W25+Z25</f>
        <v>0</v>
      </c>
      <c r="AG25" s="280">
        <f>F25+I25+L25+O25+R25+U25+X25+AA25</f>
        <v>0</v>
      </c>
    </row>
    <row r="26" spans="1:33" ht="23.1" customHeight="1" x14ac:dyDescent="0.2">
      <c r="A26" s="270" t="s">
        <v>294</v>
      </c>
      <c r="B26" s="281" t="s">
        <v>481</v>
      </c>
      <c r="C26" s="272">
        <v>0.03</v>
      </c>
      <c r="D26" s="273"/>
      <c r="E26" s="274"/>
      <c r="F26" s="275"/>
      <c r="G26" s="276"/>
      <c r="H26" s="274"/>
      <c r="I26" s="277"/>
      <c r="J26" s="273"/>
      <c r="K26" s="274"/>
      <c r="L26" s="275"/>
      <c r="M26" s="276"/>
      <c r="N26" s="274"/>
      <c r="O26" s="277"/>
      <c r="P26" s="273"/>
      <c r="Q26" s="274"/>
      <c r="R26" s="275"/>
      <c r="S26" s="276"/>
      <c r="T26" s="274"/>
      <c r="U26" s="277"/>
      <c r="V26" s="273"/>
      <c r="W26" s="274"/>
      <c r="X26" s="275"/>
      <c r="Y26" s="276"/>
      <c r="Z26" s="274"/>
      <c r="AA26" s="277"/>
      <c r="AB26" s="273"/>
      <c r="AC26" s="274"/>
      <c r="AD26" s="275"/>
      <c r="AE26" s="278"/>
      <c r="AF26" s="279"/>
      <c r="AG26" s="280">
        <f>AD26+AA26+X26+U26+R26+O26+L26+I26+F26</f>
        <v>0</v>
      </c>
    </row>
    <row r="27" spans="1:33" ht="23.1" customHeight="1" x14ac:dyDescent="0.2">
      <c r="A27" s="270" t="s">
        <v>291</v>
      </c>
      <c r="B27" s="281" t="s">
        <v>526</v>
      </c>
      <c r="C27" s="272"/>
      <c r="D27" s="273"/>
      <c r="E27" s="274"/>
      <c r="F27" s="275"/>
      <c r="G27" s="276"/>
      <c r="H27" s="274"/>
      <c r="I27" s="277"/>
      <c r="J27" s="273"/>
      <c r="K27" s="274"/>
      <c r="L27" s="275"/>
      <c r="M27" s="276"/>
      <c r="N27" s="274"/>
      <c r="O27" s="277"/>
      <c r="P27" s="273"/>
      <c r="Q27" s="274"/>
      <c r="R27" s="275"/>
      <c r="S27" s="276"/>
      <c r="T27" s="274"/>
      <c r="U27" s="277"/>
      <c r="V27" s="273"/>
      <c r="W27" s="274"/>
      <c r="X27" s="275"/>
      <c r="Y27" s="276"/>
      <c r="Z27" s="274"/>
      <c r="AA27" s="277"/>
      <c r="AB27" s="273"/>
      <c r="AC27" s="274"/>
      <c r="AD27" s="275"/>
      <c r="AE27" s="278">
        <f t="shared" si="1"/>
        <v>0</v>
      </c>
      <c r="AF27" s="279">
        <f>E27+H27+K27+N27+Q27+T27+W27+Z27</f>
        <v>0</v>
      </c>
      <c r="AG27" s="280">
        <f>F27+I27+L27+O27+R27+U27+X27+AA27</f>
        <v>0</v>
      </c>
    </row>
    <row r="28" spans="1:33" ht="23.1" customHeight="1" x14ac:dyDescent="0.2">
      <c r="A28" s="270" t="s">
        <v>288</v>
      </c>
      <c r="B28" s="281" t="s">
        <v>525</v>
      </c>
      <c r="C28" s="272"/>
      <c r="D28" s="273"/>
      <c r="E28" s="274"/>
      <c r="F28" s="275"/>
      <c r="G28" s="276"/>
      <c r="H28" s="274"/>
      <c r="I28" s="277"/>
      <c r="J28" s="273"/>
      <c r="K28" s="274"/>
      <c r="L28" s="275"/>
      <c r="M28" s="276"/>
      <c r="N28" s="274"/>
      <c r="O28" s="277"/>
      <c r="P28" s="273"/>
      <c r="Q28" s="274"/>
      <c r="R28" s="275"/>
      <c r="S28" s="276"/>
      <c r="T28" s="274"/>
      <c r="U28" s="277"/>
      <c r="V28" s="273"/>
      <c r="W28" s="274"/>
      <c r="X28" s="275"/>
      <c r="Y28" s="276"/>
      <c r="Z28" s="274"/>
      <c r="AA28" s="277"/>
      <c r="AB28" s="273"/>
      <c r="AC28" s="274"/>
      <c r="AD28" s="275"/>
      <c r="AE28" s="278"/>
      <c r="AF28" s="279"/>
      <c r="AG28" s="280">
        <f>AD28+AA28+X28+U28+R28+O28+L28+I28+F28</f>
        <v>0</v>
      </c>
    </row>
    <row r="29" spans="1:33" ht="23.1" customHeight="1" x14ac:dyDescent="0.2">
      <c r="A29" s="270" t="s">
        <v>285</v>
      </c>
      <c r="B29" s="271" t="s">
        <v>527</v>
      </c>
      <c r="C29" s="272"/>
      <c r="D29" s="273"/>
      <c r="E29" s="274"/>
      <c r="F29" s="275"/>
      <c r="G29" s="276"/>
      <c r="H29" s="274"/>
      <c r="I29" s="277"/>
      <c r="J29" s="273"/>
      <c r="K29" s="274"/>
      <c r="L29" s="275"/>
      <c r="M29" s="276"/>
      <c r="N29" s="274"/>
      <c r="O29" s="277"/>
      <c r="P29" s="273"/>
      <c r="Q29" s="274"/>
      <c r="R29" s="275"/>
      <c r="S29" s="276"/>
      <c r="T29" s="274"/>
      <c r="U29" s="277"/>
      <c r="V29" s="273"/>
      <c r="W29" s="274"/>
      <c r="X29" s="275"/>
      <c r="Y29" s="276"/>
      <c r="Z29" s="274"/>
      <c r="AA29" s="277"/>
      <c r="AB29" s="273"/>
      <c r="AC29" s="274"/>
      <c r="AD29" s="275"/>
      <c r="AE29" s="278">
        <f t="shared" si="1"/>
        <v>0</v>
      </c>
      <c r="AF29" s="279">
        <f>E29+H29+K29+N29+Q29+T29+W29+Z29</f>
        <v>0</v>
      </c>
      <c r="AG29" s="280">
        <f>F29+I29+L29+O29+R29+U29+X29+AA29</f>
        <v>0</v>
      </c>
    </row>
    <row r="30" spans="1:33" ht="23.1" customHeight="1" x14ac:dyDescent="0.2">
      <c r="A30" s="270" t="s">
        <v>282</v>
      </c>
      <c r="B30" s="281" t="s">
        <v>528</v>
      </c>
      <c r="C30" s="272"/>
      <c r="D30" s="273"/>
      <c r="E30" s="274"/>
      <c r="F30" s="275"/>
      <c r="G30" s="276"/>
      <c r="H30" s="274"/>
      <c r="I30" s="277"/>
      <c r="J30" s="273"/>
      <c r="K30" s="274"/>
      <c r="L30" s="275"/>
      <c r="M30" s="276"/>
      <c r="N30" s="274"/>
      <c r="O30" s="277">
        <v>30000</v>
      </c>
      <c r="P30" s="273"/>
      <c r="Q30" s="274"/>
      <c r="R30" s="275"/>
      <c r="S30" s="276"/>
      <c r="T30" s="274"/>
      <c r="U30" s="277"/>
      <c r="V30" s="273"/>
      <c r="W30" s="274"/>
      <c r="X30" s="275"/>
      <c r="Y30" s="276"/>
      <c r="Z30" s="274"/>
      <c r="AA30" s="277"/>
      <c r="AB30" s="273"/>
      <c r="AC30" s="274"/>
      <c r="AD30" s="275"/>
      <c r="AE30" s="278">
        <f t="shared" si="1"/>
        <v>0</v>
      </c>
      <c r="AF30" s="279">
        <f>E30+H30+K30+N30+Q30+T30+W30+Z30</f>
        <v>0</v>
      </c>
      <c r="AG30" s="280">
        <f>F30+I30+L30+O30+R30+U30+X30+AA30</f>
        <v>30000</v>
      </c>
    </row>
    <row r="31" spans="1:33" ht="23.1" customHeight="1" x14ac:dyDescent="0.2">
      <c r="A31" s="270" t="s">
        <v>279</v>
      </c>
      <c r="B31" s="281" t="s">
        <v>484</v>
      </c>
      <c r="C31" s="272"/>
      <c r="D31" s="273"/>
      <c r="E31" s="274"/>
      <c r="F31" s="275"/>
      <c r="G31" s="276"/>
      <c r="H31" s="274"/>
      <c r="I31" s="277"/>
      <c r="J31" s="273"/>
      <c r="K31" s="274"/>
      <c r="L31" s="275"/>
      <c r="M31" s="276"/>
      <c r="N31" s="274"/>
      <c r="O31" s="277"/>
      <c r="P31" s="273"/>
      <c r="Q31" s="274"/>
      <c r="R31" s="275"/>
      <c r="S31" s="276"/>
      <c r="T31" s="274"/>
      <c r="U31" s="277"/>
      <c r="V31" s="273"/>
      <c r="W31" s="274"/>
      <c r="X31" s="275"/>
      <c r="Y31" s="276"/>
      <c r="Z31" s="274"/>
      <c r="AA31" s="277"/>
      <c r="AB31" s="273"/>
      <c r="AC31" s="274"/>
      <c r="AD31" s="275"/>
      <c r="AE31" s="278">
        <f>M31</f>
        <v>0</v>
      </c>
      <c r="AF31" s="279">
        <f t="shared" ref="AE31:AG35" si="2">E31+H31+K31+N31+Q31+T31+W31+Z31</f>
        <v>0</v>
      </c>
      <c r="AG31" s="280">
        <f t="shared" si="2"/>
        <v>0</v>
      </c>
    </row>
    <row r="32" spans="1:33" ht="23.1" customHeight="1" x14ac:dyDescent="0.2">
      <c r="A32" s="270" t="s">
        <v>276</v>
      </c>
      <c r="B32" s="271" t="s">
        <v>485</v>
      </c>
      <c r="C32" s="272">
        <v>0.2</v>
      </c>
      <c r="D32" s="273"/>
      <c r="E32" s="274"/>
      <c r="F32" s="275">
        <v>250500</v>
      </c>
      <c r="G32" s="276"/>
      <c r="H32" s="274"/>
      <c r="I32" s="277">
        <v>44336</v>
      </c>
      <c r="J32" s="273"/>
      <c r="K32" s="274"/>
      <c r="L32" s="275">
        <v>1073610</v>
      </c>
      <c r="M32" s="276"/>
      <c r="N32" s="274"/>
      <c r="O32" s="277"/>
      <c r="P32" s="273"/>
      <c r="Q32" s="274"/>
      <c r="R32" s="275"/>
      <c r="S32" s="276"/>
      <c r="T32" s="274"/>
      <c r="U32" s="277"/>
      <c r="V32" s="273"/>
      <c r="W32" s="274"/>
      <c r="X32" s="275"/>
      <c r="Y32" s="276"/>
      <c r="Z32" s="274"/>
      <c r="AA32" s="277"/>
      <c r="AB32" s="273"/>
      <c r="AC32" s="274"/>
      <c r="AD32" s="275"/>
      <c r="AE32" s="278">
        <f t="shared" si="2"/>
        <v>0</v>
      </c>
      <c r="AF32" s="279">
        <f t="shared" si="2"/>
        <v>0</v>
      </c>
      <c r="AG32" s="280">
        <f t="shared" si="2"/>
        <v>1368446</v>
      </c>
    </row>
    <row r="33" spans="1:33" ht="23.1" customHeight="1" x14ac:dyDescent="0.2">
      <c r="A33" s="270" t="s">
        <v>273</v>
      </c>
      <c r="B33" s="271" t="s">
        <v>486</v>
      </c>
      <c r="C33" s="272"/>
      <c r="D33" s="273"/>
      <c r="E33" s="274"/>
      <c r="F33" s="275"/>
      <c r="G33" s="276"/>
      <c r="H33" s="274"/>
      <c r="I33" s="277"/>
      <c r="J33" s="273"/>
      <c r="K33" s="274"/>
      <c r="L33" s="275"/>
      <c r="M33" s="276"/>
      <c r="N33" s="274"/>
      <c r="O33" s="277"/>
      <c r="P33" s="273"/>
      <c r="Q33" s="274"/>
      <c r="R33" s="275"/>
      <c r="S33" s="276"/>
      <c r="T33" s="274"/>
      <c r="U33" s="277"/>
      <c r="V33" s="273"/>
      <c r="W33" s="274"/>
      <c r="X33" s="275"/>
      <c r="Y33" s="276"/>
      <c r="Z33" s="274"/>
      <c r="AA33" s="277"/>
      <c r="AB33" s="273"/>
      <c r="AC33" s="274"/>
      <c r="AD33" s="275"/>
      <c r="AE33" s="278">
        <f t="shared" si="2"/>
        <v>0</v>
      </c>
      <c r="AF33" s="279">
        <f t="shared" si="2"/>
        <v>0</v>
      </c>
      <c r="AG33" s="280">
        <f t="shared" si="2"/>
        <v>0</v>
      </c>
    </row>
    <row r="34" spans="1:33" ht="23.1" customHeight="1" x14ac:dyDescent="0.2">
      <c r="A34" s="270" t="s">
        <v>270</v>
      </c>
      <c r="B34" s="281" t="s">
        <v>487</v>
      </c>
      <c r="C34" s="272"/>
      <c r="D34" s="273"/>
      <c r="E34" s="274"/>
      <c r="F34" s="275"/>
      <c r="G34" s="276"/>
      <c r="H34" s="274"/>
      <c r="I34" s="277"/>
      <c r="J34" s="273"/>
      <c r="K34" s="274"/>
      <c r="L34" s="275">
        <v>2164240</v>
      </c>
      <c r="M34" s="276"/>
      <c r="N34" s="274"/>
      <c r="O34" s="277">
        <v>2022996</v>
      </c>
      <c r="P34" s="273"/>
      <c r="Q34" s="274"/>
      <c r="R34" s="275"/>
      <c r="S34" s="276"/>
      <c r="T34" s="274"/>
      <c r="U34" s="277"/>
      <c r="V34" s="273"/>
      <c r="W34" s="274"/>
      <c r="X34" s="275"/>
      <c r="Y34" s="276"/>
      <c r="Z34" s="274"/>
      <c r="AA34" s="277"/>
      <c r="AB34" s="273"/>
      <c r="AC34" s="274"/>
      <c r="AD34" s="275"/>
      <c r="AE34" s="278">
        <f t="shared" si="2"/>
        <v>0</v>
      </c>
      <c r="AF34" s="279">
        <f t="shared" si="2"/>
        <v>0</v>
      </c>
      <c r="AG34" s="280">
        <f t="shared" si="2"/>
        <v>4187236</v>
      </c>
    </row>
    <row r="35" spans="1:33" ht="23.1" customHeight="1" thickBot="1" x14ac:dyDescent="0.25">
      <c r="A35" s="270" t="s">
        <v>267</v>
      </c>
      <c r="B35" s="282" t="s">
        <v>519</v>
      </c>
      <c r="C35" s="283"/>
      <c r="D35" s="284"/>
      <c r="E35" s="285"/>
      <c r="F35" s="286"/>
      <c r="G35" s="287"/>
      <c r="H35" s="285"/>
      <c r="I35" s="288"/>
      <c r="J35" s="284"/>
      <c r="K35" s="285"/>
      <c r="L35" s="286"/>
      <c r="M35" s="287"/>
      <c r="N35" s="285"/>
      <c r="O35" s="288"/>
      <c r="P35" s="284"/>
      <c r="Q35" s="285"/>
      <c r="R35" s="286"/>
      <c r="S35" s="287"/>
      <c r="T35" s="285"/>
      <c r="U35" s="288"/>
      <c r="V35" s="284"/>
      <c r="W35" s="285"/>
      <c r="X35" s="286"/>
      <c r="Y35" s="287"/>
      <c r="Z35" s="285"/>
      <c r="AA35" s="288"/>
      <c r="AB35" s="284"/>
      <c r="AC35" s="285"/>
      <c r="AD35" s="286"/>
      <c r="AE35" s="289">
        <f t="shared" si="2"/>
        <v>0</v>
      </c>
      <c r="AF35" s="290">
        <f t="shared" si="2"/>
        <v>0</v>
      </c>
      <c r="AG35" s="291">
        <f t="shared" si="2"/>
        <v>0</v>
      </c>
    </row>
    <row r="36" spans="1:33" s="164" customFormat="1" ht="23.1" customHeight="1" thickBot="1" x14ac:dyDescent="0.25">
      <c r="A36" s="292" t="s">
        <v>264</v>
      </c>
      <c r="B36" s="293" t="s">
        <v>489</v>
      </c>
      <c r="C36" s="294">
        <f>SUM(C10:C35)</f>
        <v>5.8000000000000007</v>
      </c>
      <c r="D36" s="292">
        <f t="shared" ref="D36:AG36" si="3">SUM(D10:D35)</f>
        <v>0</v>
      </c>
      <c r="E36" s="295">
        <f t="shared" si="3"/>
        <v>0</v>
      </c>
      <c r="F36" s="293">
        <f t="shared" si="3"/>
        <v>12662971</v>
      </c>
      <c r="G36" s="296">
        <f t="shared" si="3"/>
        <v>0</v>
      </c>
      <c r="H36" s="297">
        <f t="shared" si="3"/>
        <v>2496788</v>
      </c>
      <c r="I36" s="298">
        <f t="shared" si="3"/>
        <v>1900431</v>
      </c>
      <c r="J36" s="299">
        <f t="shared" si="3"/>
        <v>0</v>
      </c>
      <c r="K36" s="295">
        <f t="shared" si="3"/>
        <v>0</v>
      </c>
      <c r="L36" s="293">
        <f t="shared" si="3"/>
        <v>16949415</v>
      </c>
      <c r="M36" s="300">
        <f t="shared" si="3"/>
        <v>0</v>
      </c>
      <c r="N36" s="295">
        <f t="shared" si="3"/>
        <v>0</v>
      </c>
      <c r="O36" s="301">
        <f t="shared" si="3"/>
        <v>2052996</v>
      </c>
      <c r="P36" s="292">
        <f t="shared" si="3"/>
        <v>0</v>
      </c>
      <c r="Q36" s="297">
        <f t="shared" si="3"/>
        <v>0</v>
      </c>
      <c r="R36" s="302">
        <f t="shared" si="3"/>
        <v>11623571</v>
      </c>
      <c r="S36" s="300">
        <f t="shared" si="3"/>
        <v>0</v>
      </c>
      <c r="T36" s="295">
        <f t="shared" si="3"/>
        <v>0</v>
      </c>
      <c r="U36" s="301">
        <f t="shared" si="3"/>
        <v>0</v>
      </c>
      <c r="V36" s="292">
        <f t="shared" si="3"/>
        <v>0</v>
      </c>
      <c r="W36" s="295">
        <f t="shared" si="3"/>
        <v>0</v>
      </c>
      <c r="X36" s="293">
        <f t="shared" si="3"/>
        <v>0</v>
      </c>
      <c r="Y36" s="300">
        <f t="shared" si="3"/>
        <v>0</v>
      </c>
      <c r="Z36" s="295">
        <f t="shared" si="3"/>
        <v>0</v>
      </c>
      <c r="AA36" s="301">
        <f t="shared" si="3"/>
        <v>22288156</v>
      </c>
      <c r="AB36" s="292">
        <f t="shared" si="3"/>
        <v>0</v>
      </c>
      <c r="AC36" s="295">
        <f t="shared" si="3"/>
        <v>0</v>
      </c>
      <c r="AD36" s="293">
        <f t="shared" si="3"/>
        <v>133052699</v>
      </c>
      <c r="AE36" s="300">
        <f t="shared" si="3"/>
        <v>0</v>
      </c>
      <c r="AF36" s="295">
        <f t="shared" si="3"/>
        <v>1383228</v>
      </c>
      <c r="AG36" s="293">
        <f t="shared" si="3"/>
        <v>200530239</v>
      </c>
    </row>
    <row r="37" spans="1:33" ht="13.5" thickBot="1" x14ac:dyDescent="0.25">
      <c r="A37" s="171"/>
      <c r="B37" s="171"/>
      <c r="C37" s="303"/>
      <c r="D37" s="304"/>
      <c r="E37" s="304"/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S37" s="304"/>
      <c r="T37" s="304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5"/>
      <c r="AF37" s="305"/>
      <c r="AG37" s="293"/>
    </row>
    <row r="38" spans="1:33" ht="13.5" thickBot="1" x14ac:dyDescent="0.25">
      <c r="A38" s="166"/>
      <c r="B38" s="166"/>
      <c r="C38" s="306"/>
      <c r="D38" s="307"/>
      <c r="E38" s="307"/>
      <c r="F38" s="307"/>
      <c r="G38" s="307"/>
      <c r="H38" s="307"/>
      <c r="I38" s="307"/>
      <c r="J38" s="307"/>
      <c r="K38" s="307"/>
      <c r="L38" s="307"/>
      <c r="M38" s="307"/>
      <c r="N38" s="307"/>
      <c r="O38" s="307"/>
      <c r="P38" s="307"/>
      <c r="Q38" s="307"/>
      <c r="R38" s="307"/>
      <c r="S38" s="307"/>
      <c r="T38" s="166"/>
      <c r="U38" s="166"/>
      <c r="V38" s="166"/>
      <c r="W38" s="166"/>
      <c r="X38" s="307"/>
      <c r="Y38" s="307"/>
      <c r="Z38" s="307"/>
      <c r="AA38" s="307"/>
      <c r="AB38" s="307"/>
      <c r="AC38" s="307"/>
      <c r="AD38" s="307"/>
      <c r="AE38" s="308"/>
      <c r="AF38" s="308"/>
      <c r="AG38" s="293"/>
    </row>
    <row r="39" spans="1:33" x14ac:dyDescent="0.2">
      <c r="A39" s="166"/>
      <c r="B39" s="166"/>
      <c r="C39" s="306"/>
      <c r="D39" s="307"/>
      <c r="E39" s="307"/>
      <c r="F39" s="307"/>
      <c r="G39" s="307"/>
      <c r="H39" s="307"/>
      <c r="I39" s="307"/>
      <c r="J39" s="307"/>
      <c r="K39" s="307"/>
      <c r="L39" s="307"/>
      <c r="M39" s="307"/>
      <c r="N39" s="307"/>
      <c r="O39" s="307"/>
      <c r="P39" s="307"/>
      <c r="Q39" s="307"/>
      <c r="R39" s="307"/>
      <c r="S39" s="307"/>
      <c r="T39" s="307"/>
      <c r="U39" s="307"/>
      <c r="V39" s="307"/>
      <c r="W39" s="307"/>
      <c r="X39" s="307"/>
      <c r="Y39" s="307"/>
      <c r="Z39" s="307"/>
      <c r="AA39" s="307"/>
      <c r="AB39" s="307"/>
      <c r="AC39" s="307"/>
      <c r="AD39" s="307"/>
      <c r="AE39" s="308"/>
      <c r="AF39" s="308"/>
      <c r="AG39" s="308"/>
    </row>
    <row r="40" spans="1:33" x14ac:dyDescent="0.2">
      <c r="A40" s="166"/>
      <c r="B40" s="166"/>
      <c r="C40" s="306"/>
      <c r="D40" s="307"/>
      <c r="E40" s="307"/>
      <c r="F40" s="307"/>
      <c r="G40" s="307"/>
      <c r="H40" s="307"/>
      <c r="I40" s="307"/>
      <c r="J40" s="307"/>
      <c r="K40" s="307"/>
      <c r="L40" s="307"/>
      <c r="M40" s="307"/>
      <c r="N40" s="307"/>
      <c r="O40" s="307"/>
      <c r="P40" s="307"/>
      <c r="Q40" s="307"/>
      <c r="R40" s="307"/>
      <c r="S40" s="307"/>
      <c r="T40" s="307"/>
      <c r="U40" s="307"/>
      <c r="V40" s="307"/>
      <c r="W40" s="307"/>
      <c r="X40" s="307"/>
      <c r="Y40" s="307"/>
      <c r="Z40" s="307"/>
      <c r="AA40" s="307"/>
      <c r="AB40" s="307"/>
      <c r="AC40" s="307"/>
      <c r="AD40" s="307"/>
      <c r="AE40" s="308"/>
      <c r="AF40" s="308"/>
      <c r="AG40" s="308"/>
    </row>
  </sheetData>
  <mergeCells count="13">
    <mergeCell ref="AE8:AG8"/>
    <mergeCell ref="M8:O8"/>
    <mergeCell ref="P8:R8"/>
    <mergeCell ref="S8:U8"/>
    <mergeCell ref="V8:X8"/>
    <mergeCell ref="Y8:AA8"/>
    <mergeCell ref="AB8:AD8"/>
    <mergeCell ref="J8:L8"/>
    <mergeCell ref="A8:A9"/>
    <mergeCell ref="B8:B9"/>
    <mergeCell ref="C8:C9"/>
    <mergeCell ref="D8:F8"/>
    <mergeCell ref="G8:I8"/>
  </mergeCells>
  <pageMargins left="0.25" right="0.25" top="0.75" bottom="0.75" header="0.3" footer="0.3"/>
  <pageSetup paperSize="8" scale="96" fitToWidth="2" orientation="landscape" r:id="rId1"/>
  <headerFooter alignWithMargins="0">
    <oddHeader xml:space="preserve">&amp;C&amp;"Times New Roman CE,Félkövér"&amp;12Bársonyos Község Önkormányzat 2018 évi foglalkozatott létszáma, működési és felhalmozái kiadásai&amp;R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7:AG36"/>
  <sheetViews>
    <sheetView view="pageLayout" zoomScale="80" zoomScalePageLayoutView="80" workbookViewId="0">
      <selection activeCell="AH2" sqref="AH2"/>
    </sheetView>
  </sheetViews>
  <sheetFormatPr defaultRowHeight="12.75" x14ac:dyDescent="0.2"/>
  <cols>
    <col min="1" max="1" width="7.5" customWidth="1"/>
    <col min="2" max="2" width="31.6640625" customWidth="1"/>
    <col min="3" max="3" width="13" style="165" customWidth="1"/>
    <col min="4" max="4" width="0.1640625" customWidth="1"/>
    <col min="5" max="5" width="0.5" customWidth="1"/>
    <col min="6" max="6" width="15.6640625" customWidth="1"/>
    <col min="7" max="7" width="0.33203125" customWidth="1"/>
    <col min="8" max="8" width="12.6640625" hidden="1" customWidth="1"/>
    <col min="9" max="9" width="15.6640625" customWidth="1"/>
    <col min="10" max="10" width="1.1640625" customWidth="1"/>
    <col min="11" max="11" width="0.1640625" hidden="1" customWidth="1"/>
    <col min="12" max="12" width="15.5" customWidth="1"/>
    <col min="13" max="13" width="9.5" hidden="1" customWidth="1"/>
    <col min="14" max="14" width="0.1640625" hidden="1" customWidth="1"/>
    <col min="15" max="15" width="13.6640625" customWidth="1"/>
    <col min="16" max="16" width="0.5" customWidth="1"/>
    <col min="17" max="17" width="9.33203125" hidden="1" customWidth="1"/>
    <col min="18" max="18" width="16.1640625" customWidth="1"/>
    <col min="19" max="19" width="9.1640625" hidden="1" customWidth="1"/>
    <col min="20" max="20" width="9.33203125" hidden="1" customWidth="1"/>
    <col min="21" max="21" width="8.83203125" customWidth="1"/>
    <col min="22" max="23" width="0.1640625" customWidth="1"/>
    <col min="24" max="24" width="17.83203125" customWidth="1"/>
    <col min="25" max="25" width="0.5" customWidth="1"/>
    <col min="26" max="26" width="0.6640625" customWidth="1"/>
    <col min="27" max="27" width="11.5" customWidth="1"/>
    <col min="28" max="28" width="0.5" customWidth="1"/>
    <col min="29" max="29" width="9.33203125" hidden="1" customWidth="1"/>
    <col min="30" max="30" width="11.6640625" customWidth="1"/>
    <col min="31" max="31" width="0.6640625" style="162" customWidth="1"/>
    <col min="32" max="32" width="0.5" style="162" customWidth="1"/>
    <col min="33" max="33" width="14" style="162" bestFit="1" customWidth="1"/>
    <col min="257" max="257" width="7.5" customWidth="1"/>
    <col min="258" max="258" width="31.6640625" customWidth="1"/>
    <col min="259" max="259" width="13" customWidth="1"/>
    <col min="260" max="260" width="12.5" customWidth="1"/>
    <col min="287" max="287" width="9.6640625" bestFit="1" customWidth="1"/>
    <col min="513" max="513" width="7.5" customWidth="1"/>
    <col min="514" max="514" width="31.6640625" customWidth="1"/>
    <col min="515" max="515" width="13" customWidth="1"/>
    <col min="516" max="516" width="12.5" customWidth="1"/>
    <col min="543" max="543" width="9.6640625" bestFit="1" customWidth="1"/>
    <col min="769" max="769" width="7.5" customWidth="1"/>
    <col min="770" max="770" width="31.6640625" customWidth="1"/>
    <col min="771" max="771" width="13" customWidth="1"/>
    <col min="772" max="772" width="12.5" customWidth="1"/>
    <col min="799" max="799" width="9.6640625" bestFit="1" customWidth="1"/>
    <col min="1025" max="1025" width="7.5" customWidth="1"/>
    <col min="1026" max="1026" width="31.6640625" customWidth="1"/>
    <col min="1027" max="1027" width="13" customWidth="1"/>
    <col min="1028" max="1028" width="12.5" customWidth="1"/>
    <col min="1055" max="1055" width="9.6640625" bestFit="1" customWidth="1"/>
    <col min="1281" max="1281" width="7.5" customWidth="1"/>
    <col min="1282" max="1282" width="31.6640625" customWidth="1"/>
    <col min="1283" max="1283" width="13" customWidth="1"/>
    <col min="1284" max="1284" width="12.5" customWidth="1"/>
    <col min="1311" max="1311" width="9.6640625" bestFit="1" customWidth="1"/>
    <col min="1537" max="1537" width="7.5" customWidth="1"/>
    <col min="1538" max="1538" width="31.6640625" customWidth="1"/>
    <col min="1539" max="1539" width="13" customWidth="1"/>
    <col min="1540" max="1540" width="12.5" customWidth="1"/>
    <col min="1567" max="1567" width="9.6640625" bestFit="1" customWidth="1"/>
    <col min="1793" max="1793" width="7.5" customWidth="1"/>
    <col min="1794" max="1794" width="31.6640625" customWidth="1"/>
    <col min="1795" max="1795" width="13" customWidth="1"/>
    <col min="1796" max="1796" width="12.5" customWidth="1"/>
    <col min="1823" max="1823" width="9.6640625" bestFit="1" customWidth="1"/>
    <col min="2049" max="2049" width="7.5" customWidth="1"/>
    <col min="2050" max="2050" width="31.6640625" customWidth="1"/>
    <col min="2051" max="2051" width="13" customWidth="1"/>
    <col min="2052" max="2052" width="12.5" customWidth="1"/>
    <col min="2079" max="2079" width="9.6640625" bestFit="1" customWidth="1"/>
    <col min="2305" max="2305" width="7.5" customWidth="1"/>
    <col min="2306" max="2306" width="31.6640625" customWidth="1"/>
    <col min="2307" max="2307" width="13" customWidth="1"/>
    <col min="2308" max="2308" width="12.5" customWidth="1"/>
    <col min="2335" max="2335" width="9.6640625" bestFit="1" customWidth="1"/>
    <col min="2561" max="2561" width="7.5" customWidth="1"/>
    <col min="2562" max="2562" width="31.6640625" customWidth="1"/>
    <col min="2563" max="2563" width="13" customWidth="1"/>
    <col min="2564" max="2564" width="12.5" customWidth="1"/>
    <col min="2591" max="2591" width="9.6640625" bestFit="1" customWidth="1"/>
    <col min="2817" max="2817" width="7.5" customWidth="1"/>
    <col min="2818" max="2818" width="31.6640625" customWidth="1"/>
    <col min="2819" max="2819" width="13" customWidth="1"/>
    <col min="2820" max="2820" width="12.5" customWidth="1"/>
    <col min="2847" max="2847" width="9.6640625" bestFit="1" customWidth="1"/>
    <col min="3073" max="3073" width="7.5" customWidth="1"/>
    <col min="3074" max="3074" width="31.6640625" customWidth="1"/>
    <col min="3075" max="3075" width="13" customWidth="1"/>
    <col min="3076" max="3076" width="12.5" customWidth="1"/>
    <col min="3103" max="3103" width="9.6640625" bestFit="1" customWidth="1"/>
    <col min="3329" max="3329" width="7.5" customWidth="1"/>
    <col min="3330" max="3330" width="31.6640625" customWidth="1"/>
    <col min="3331" max="3331" width="13" customWidth="1"/>
    <col min="3332" max="3332" width="12.5" customWidth="1"/>
    <col min="3359" max="3359" width="9.6640625" bestFit="1" customWidth="1"/>
    <col min="3585" max="3585" width="7.5" customWidth="1"/>
    <col min="3586" max="3586" width="31.6640625" customWidth="1"/>
    <col min="3587" max="3587" width="13" customWidth="1"/>
    <col min="3588" max="3588" width="12.5" customWidth="1"/>
    <col min="3615" max="3615" width="9.6640625" bestFit="1" customWidth="1"/>
    <col min="3841" max="3841" width="7.5" customWidth="1"/>
    <col min="3842" max="3842" width="31.6640625" customWidth="1"/>
    <col min="3843" max="3843" width="13" customWidth="1"/>
    <col min="3844" max="3844" width="12.5" customWidth="1"/>
    <col min="3871" max="3871" width="9.6640625" bestFit="1" customWidth="1"/>
    <col min="4097" max="4097" width="7.5" customWidth="1"/>
    <col min="4098" max="4098" width="31.6640625" customWidth="1"/>
    <col min="4099" max="4099" width="13" customWidth="1"/>
    <col min="4100" max="4100" width="12.5" customWidth="1"/>
    <col min="4127" max="4127" width="9.6640625" bestFit="1" customWidth="1"/>
    <col min="4353" max="4353" width="7.5" customWidth="1"/>
    <col min="4354" max="4354" width="31.6640625" customWidth="1"/>
    <col min="4355" max="4355" width="13" customWidth="1"/>
    <col min="4356" max="4356" width="12.5" customWidth="1"/>
    <col min="4383" max="4383" width="9.6640625" bestFit="1" customWidth="1"/>
    <col min="4609" max="4609" width="7.5" customWidth="1"/>
    <col min="4610" max="4610" width="31.6640625" customWidth="1"/>
    <col min="4611" max="4611" width="13" customWidth="1"/>
    <col min="4612" max="4612" width="12.5" customWidth="1"/>
    <col min="4639" max="4639" width="9.6640625" bestFit="1" customWidth="1"/>
    <col min="4865" max="4865" width="7.5" customWidth="1"/>
    <col min="4866" max="4866" width="31.6640625" customWidth="1"/>
    <col min="4867" max="4867" width="13" customWidth="1"/>
    <col min="4868" max="4868" width="12.5" customWidth="1"/>
    <col min="4895" max="4895" width="9.6640625" bestFit="1" customWidth="1"/>
    <col min="5121" max="5121" width="7.5" customWidth="1"/>
    <col min="5122" max="5122" width="31.6640625" customWidth="1"/>
    <col min="5123" max="5123" width="13" customWidth="1"/>
    <col min="5124" max="5124" width="12.5" customWidth="1"/>
    <col min="5151" max="5151" width="9.6640625" bestFit="1" customWidth="1"/>
    <col min="5377" max="5377" width="7.5" customWidth="1"/>
    <col min="5378" max="5378" width="31.6640625" customWidth="1"/>
    <col min="5379" max="5379" width="13" customWidth="1"/>
    <col min="5380" max="5380" width="12.5" customWidth="1"/>
    <col min="5407" max="5407" width="9.6640625" bestFit="1" customWidth="1"/>
    <col min="5633" max="5633" width="7.5" customWidth="1"/>
    <col min="5634" max="5634" width="31.6640625" customWidth="1"/>
    <col min="5635" max="5635" width="13" customWidth="1"/>
    <col min="5636" max="5636" width="12.5" customWidth="1"/>
    <col min="5663" max="5663" width="9.6640625" bestFit="1" customWidth="1"/>
    <col min="5889" max="5889" width="7.5" customWidth="1"/>
    <col min="5890" max="5890" width="31.6640625" customWidth="1"/>
    <col min="5891" max="5891" width="13" customWidth="1"/>
    <col min="5892" max="5892" width="12.5" customWidth="1"/>
    <col min="5919" max="5919" width="9.6640625" bestFit="1" customWidth="1"/>
    <col min="6145" max="6145" width="7.5" customWidth="1"/>
    <col min="6146" max="6146" width="31.6640625" customWidth="1"/>
    <col min="6147" max="6147" width="13" customWidth="1"/>
    <col min="6148" max="6148" width="12.5" customWidth="1"/>
    <col min="6175" max="6175" width="9.6640625" bestFit="1" customWidth="1"/>
    <col min="6401" max="6401" width="7.5" customWidth="1"/>
    <col min="6402" max="6402" width="31.6640625" customWidth="1"/>
    <col min="6403" max="6403" width="13" customWidth="1"/>
    <col min="6404" max="6404" width="12.5" customWidth="1"/>
    <col min="6431" max="6431" width="9.6640625" bestFit="1" customWidth="1"/>
    <col min="6657" max="6657" width="7.5" customWidth="1"/>
    <col min="6658" max="6658" width="31.6640625" customWidth="1"/>
    <col min="6659" max="6659" width="13" customWidth="1"/>
    <col min="6660" max="6660" width="12.5" customWidth="1"/>
    <col min="6687" max="6687" width="9.6640625" bestFit="1" customWidth="1"/>
    <col min="6913" max="6913" width="7.5" customWidth="1"/>
    <col min="6914" max="6914" width="31.6640625" customWidth="1"/>
    <col min="6915" max="6915" width="13" customWidth="1"/>
    <col min="6916" max="6916" width="12.5" customWidth="1"/>
    <col min="6943" max="6943" width="9.6640625" bestFit="1" customWidth="1"/>
    <col min="7169" max="7169" width="7.5" customWidth="1"/>
    <col min="7170" max="7170" width="31.6640625" customWidth="1"/>
    <col min="7171" max="7171" width="13" customWidth="1"/>
    <col min="7172" max="7172" width="12.5" customWidth="1"/>
    <col min="7199" max="7199" width="9.6640625" bestFit="1" customWidth="1"/>
    <col min="7425" max="7425" width="7.5" customWidth="1"/>
    <col min="7426" max="7426" width="31.6640625" customWidth="1"/>
    <col min="7427" max="7427" width="13" customWidth="1"/>
    <col min="7428" max="7428" width="12.5" customWidth="1"/>
    <col min="7455" max="7455" width="9.6640625" bestFit="1" customWidth="1"/>
    <col min="7681" max="7681" width="7.5" customWidth="1"/>
    <col min="7682" max="7682" width="31.6640625" customWidth="1"/>
    <col min="7683" max="7683" width="13" customWidth="1"/>
    <col min="7684" max="7684" width="12.5" customWidth="1"/>
    <col min="7711" max="7711" width="9.6640625" bestFit="1" customWidth="1"/>
    <col min="7937" max="7937" width="7.5" customWidth="1"/>
    <col min="7938" max="7938" width="31.6640625" customWidth="1"/>
    <col min="7939" max="7939" width="13" customWidth="1"/>
    <col min="7940" max="7940" width="12.5" customWidth="1"/>
    <col min="7967" max="7967" width="9.6640625" bestFit="1" customWidth="1"/>
    <col min="8193" max="8193" width="7.5" customWidth="1"/>
    <col min="8194" max="8194" width="31.6640625" customWidth="1"/>
    <col min="8195" max="8195" width="13" customWidth="1"/>
    <col min="8196" max="8196" width="12.5" customWidth="1"/>
    <col min="8223" max="8223" width="9.6640625" bestFit="1" customWidth="1"/>
    <col min="8449" max="8449" width="7.5" customWidth="1"/>
    <col min="8450" max="8450" width="31.6640625" customWidth="1"/>
    <col min="8451" max="8451" width="13" customWidth="1"/>
    <col min="8452" max="8452" width="12.5" customWidth="1"/>
    <col min="8479" max="8479" width="9.6640625" bestFit="1" customWidth="1"/>
    <col min="8705" max="8705" width="7.5" customWidth="1"/>
    <col min="8706" max="8706" width="31.6640625" customWidth="1"/>
    <col min="8707" max="8707" width="13" customWidth="1"/>
    <col min="8708" max="8708" width="12.5" customWidth="1"/>
    <col min="8735" max="8735" width="9.6640625" bestFit="1" customWidth="1"/>
    <col min="8961" max="8961" width="7.5" customWidth="1"/>
    <col min="8962" max="8962" width="31.6640625" customWidth="1"/>
    <col min="8963" max="8963" width="13" customWidth="1"/>
    <col min="8964" max="8964" width="12.5" customWidth="1"/>
    <col min="8991" max="8991" width="9.6640625" bestFit="1" customWidth="1"/>
    <col min="9217" max="9217" width="7.5" customWidth="1"/>
    <col min="9218" max="9218" width="31.6640625" customWidth="1"/>
    <col min="9219" max="9219" width="13" customWidth="1"/>
    <col min="9220" max="9220" width="12.5" customWidth="1"/>
    <col min="9247" max="9247" width="9.6640625" bestFit="1" customWidth="1"/>
    <col min="9473" max="9473" width="7.5" customWidth="1"/>
    <col min="9474" max="9474" width="31.6640625" customWidth="1"/>
    <col min="9475" max="9475" width="13" customWidth="1"/>
    <col min="9476" max="9476" width="12.5" customWidth="1"/>
    <col min="9503" max="9503" width="9.6640625" bestFit="1" customWidth="1"/>
    <col min="9729" max="9729" width="7.5" customWidth="1"/>
    <col min="9730" max="9730" width="31.6640625" customWidth="1"/>
    <col min="9731" max="9731" width="13" customWidth="1"/>
    <col min="9732" max="9732" width="12.5" customWidth="1"/>
    <col min="9759" max="9759" width="9.6640625" bestFit="1" customWidth="1"/>
    <col min="9985" max="9985" width="7.5" customWidth="1"/>
    <col min="9986" max="9986" width="31.6640625" customWidth="1"/>
    <col min="9987" max="9987" width="13" customWidth="1"/>
    <col min="9988" max="9988" width="12.5" customWidth="1"/>
    <col min="10015" max="10015" width="9.6640625" bestFit="1" customWidth="1"/>
    <col min="10241" max="10241" width="7.5" customWidth="1"/>
    <col min="10242" max="10242" width="31.6640625" customWidth="1"/>
    <col min="10243" max="10243" width="13" customWidth="1"/>
    <col min="10244" max="10244" width="12.5" customWidth="1"/>
    <col min="10271" max="10271" width="9.6640625" bestFit="1" customWidth="1"/>
    <col min="10497" max="10497" width="7.5" customWidth="1"/>
    <col min="10498" max="10498" width="31.6640625" customWidth="1"/>
    <col min="10499" max="10499" width="13" customWidth="1"/>
    <col min="10500" max="10500" width="12.5" customWidth="1"/>
    <col min="10527" max="10527" width="9.6640625" bestFit="1" customWidth="1"/>
    <col min="10753" max="10753" width="7.5" customWidth="1"/>
    <col min="10754" max="10754" width="31.6640625" customWidth="1"/>
    <col min="10755" max="10755" width="13" customWidth="1"/>
    <col min="10756" max="10756" width="12.5" customWidth="1"/>
    <col min="10783" max="10783" width="9.6640625" bestFit="1" customWidth="1"/>
    <col min="11009" max="11009" width="7.5" customWidth="1"/>
    <col min="11010" max="11010" width="31.6640625" customWidth="1"/>
    <col min="11011" max="11011" width="13" customWidth="1"/>
    <col min="11012" max="11012" width="12.5" customWidth="1"/>
    <col min="11039" max="11039" width="9.6640625" bestFit="1" customWidth="1"/>
    <col min="11265" max="11265" width="7.5" customWidth="1"/>
    <col min="11266" max="11266" width="31.6640625" customWidth="1"/>
    <col min="11267" max="11267" width="13" customWidth="1"/>
    <col min="11268" max="11268" width="12.5" customWidth="1"/>
    <col min="11295" max="11295" width="9.6640625" bestFit="1" customWidth="1"/>
    <col min="11521" max="11521" width="7.5" customWidth="1"/>
    <col min="11522" max="11522" width="31.6640625" customWidth="1"/>
    <col min="11523" max="11523" width="13" customWidth="1"/>
    <col min="11524" max="11524" width="12.5" customWidth="1"/>
    <col min="11551" max="11551" width="9.6640625" bestFit="1" customWidth="1"/>
    <col min="11777" max="11777" width="7.5" customWidth="1"/>
    <col min="11778" max="11778" width="31.6640625" customWidth="1"/>
    <col min="11779" max="11779" width="13" customWidth="1"/>
    <col min="11780" max="11780" width="12.5" customWidth="1"/>
    <col min="11807" max="11807" width="9.6640625" bestFit="1" customWidth="1"/>
    <col min="12033" max="12033" width="7.5" customWidth="1"/>
    <col min="12034" max="12034" width="31.6640625" customWidth="1"/>
    <col min="12035" max="12035" width="13" customWidth="1"/>
    <col min="12036" max="12036" width="12.5" customWidth="1"/>
    <col min="12063" max="12063" width="9.6640625" bestFit="1" customWidth="1"/>
    <col min="12289" max="12289" width="7.5" customWidth="1"/>
    <col min="12290" max="12290" width="31.6640625" customWidth="1"/>
    <col min="12291" max="12291" width="13" customWidth="1"/>
    <col min="12292" max="12292" width="12.5" customWidth="1"/>
    <col min="12319" max="12319" width="9.6640625" bestFit="1" customWidth="1"/>
    <col min="12545" max="12545" width="7.5" customWidth="1"/>
    <col min="12546" max="12546" width="31.6640625" customWidth="1"/>
    <col min="12547" max="12547" width="13" customWidth="1"/>
    <col min="12548" max="12548" width="12.5" customWidth="1"/>
    <col min="12575" max="12575" width="9.6640625" bestFit="1" customWidth="1"/>
    <col min="12801" max="12801" width="7.5" customWidth="1"/>
    <col min="12802" max="12802" width="31.6640625" customWidth="1"/>
    <col min="12803" max="12803" width="13" customWidth="1"/>
    <col min="12804" max="12804" width="12.5" customWidth="1"/>
    <col min="12831" max="12831" width="9.6640625" bestFit="1" customWidth="1"/>
    <col min="13057" max="13057" width="7.5" customWidth="1"/>
    <col min="13058" max="13058" width="31.6640625" customWidth="1"/>
    <col min="13059" max="13059" width="13" customWidth="1"/>
    <col min="13060" max="13060" width="12.5" customWidth="1"/>
    <col min="13087" max="13087" width="9.6640625" bestFit="1" customWidth="1"/>
    <col min="13313" max="13313" width="7.5" customWidth="1"/>
    <col min="13314" max="13314" width="31.6640625" customWidth="1"/>
    <col min="13315" max="13315" width="13" customWidth="1"/>
    <col min="13316" max="13316" width="12.5" customWidth="1"/>
    <col min="13343" max="13343" width="9.6640625" bestFit="1" customWidth="1"/>
    <col min="13569" max="13569" width="7.5" customWidth="1"/>
    <col min="13570" max="13570" width="31.6640625" customWidth="1"/>
    <col min="13571" max="13571" width="13" customWidth="1"/>
    <col min="13572" max="13572" width="12.5" customWidth="1"/>
    <col min="13599" max="13599" width="9.6640625" bestFit="1" customWidth="1"/>
    <col min="13825" max="13825" width="7.5" customWidth="1"/>
    <col min="13826" max="13826" width="31.6640625" customWidth="1"/>
    <col min="13827" max="13827" width="13" customWidth="1"/>
    <col min="13828" max="13828" width="12.5" customWidth="1"/>
    <col min="13855" max="13855" width="9.6640625" bestFit="1" customWidth="1"/>
    <col min="14081" max="14081" width="7.5" customWidth="1"/>
    <col min="14082" max="14082" width="31.6640625" customWidth="1"/>
    <col min="14083" max="14083" width="13" customWidth="1"/>
    <col min="14084" max="14084" width="12.5" customWidth="1"/>
    <col min="14111" max="14111" width="9.6640625" bestFit="1" customWidth="1"/>
    <col min="14337" max="14337" width="7.5" customWidth="1"/>
    <col min="14338" max="14338" width="31.6640625" customWidth="1"/>
    <col min="14339" max="14339" width="13" customWidth="1"/>
    <col min="14340" max="14340" width="12.5" customWidth="1"/>
    <col min="14367" max="14367" width="9.6640625" bestFit="1" customWidth="1"/>
    <col min="14593" max="14593" width="7.5" customWidth="1"/>
    <col min="14594" max="14594" width="31.6640625" customWidth="1"/>
    <col min="14595" max="14595" width="13" customWidth="1"/>
    <col min="14596" max="14596" width="12.5" customWidth="1"/>
    <col min="14623" max="14623" width="9.6640625" bestFit="1" customWidth="1"/>
    <col min="14849" max="14849" width="7.5" customWidth="1"/>
    <col min="14850" max="14850" width="31.6640625" customWidth="1"/>
    <col min="14851" max="14851" width="13" customWidth="1"/>
    <col min="14852" max="14852" width="12.5" customWidth="1"/>
    <col min="14879" max="14879" width="9.6640625" bestFit="1" customWidth="1"/>
    <col min="15105" max="15105" width="7.5" customWidth="1"/>
    <col min="15106" max="15106" width="31.6640625" customWidth="1"/>
    <col min="15107" max="15107" width="13" customWidth="1"/>
    <col min="15108" max="15108" width="12.5" customWidth="1"/>
    <col min="15135" max="15135" width="9.6640625" bestFit="1" customWidth="1"/>
    <col min="15361" max="15361" width="7.5" customWidth="1"/>
    <col min="15362" max="15362" width="31.6640625" customWidth="1"/>
    <col min="15363" max="15363" width="13" customWidth="1"/>
    <col min="15364" max="15364" width="12.5" customWidth="1"/>
    <col min="15391" max="15391" width="9.6640625" bestFit="1" customWidth="1"/>
    <col min="15617" max="15617" width="7.5" customWidth="1"/>
    <col min="15618" max="15618" width="31.6640625" customWidth="1"/>
    <col min="15619" max="15619" width="13" customWidth="1"/>
    <col min="15620" max="15620" width="12.5" customWidth="1"/>
    <col min="15647" max="15647" width="9.6640625" bestFit="1" customWidth="1"/>
    <col min="15873" max="15873" width="7.5" customWidth="1"/>
    <col min="15874" max="15874" width="31.6640625" customWidth="1"/>
    <col min="15875" max="15875" width="13" customWidth="1"/>
    <col min="15876" max="15876" width="12.5" customWidth="1"/>
    <col min="15903" max="15903" width="9.6640625" bestFit="1" customWidth="1"/>
    <col min="16129" max="16129" width="7.5" customWidth="1"/>
    <col min="16130" max="16130" width="31.6640625" customWidth="1"/>
    <col min="16131" max="16131" width="13" customWidth="1"/>
    <col min="16132" max="16132" width="12.5" customWidth="1"/>
    <col min="16159" max="16159" width="9.6640625" bestFit="1" customWidth="1"/>
  </cols>
  <sheetData>
    <row r="7" spans="1:33" ht="13.5" thickBot="1" x14ac:dyDescent="0.25"/>
    <row r="8" spans="1:33" ht="13.5" customHeight="1" thickBot="1" x14ac:dyDescent="0.25">
      <c r="A8" s="346" t="s">
        <v>339</v>
      </c>
      <c r="B8" s="347" t="s">
        <v>453</v>
      </c>
      <c r="C8" s="347" t="s">
        <v>454</v>
      </c>
      <c r="D8" s="345" t="s">
        <v>455</v>
      </c>
      <c r="E8" s="345"/>
      <c r="F8" s="345"/>
      <c r="G8" s="345" t="s">
        <v>456</v>
      </c>
      <c r="H8" s="345"/>
      <c r="I8" s="345"/>
      <c r="J8" s="345" t="s">
        <v>457</v>
      </c>
      <c r="K8" s="345"/>
      <c r="L8" s="345"/>
      <c r="M8" s="345" t="s">
        <v>458</v>
      </c>
      <c r="N8" s="345"/>
      <c r="O8" s="350"/>
      <c r="P8" s="345" t="s">
        <v>459</v>
      </c>
      <c r="Q8" s="345"/>
      <c r="R8" s="345"/>
      <c r="S8" s="351" t="s">
        <v>460</v>
      </c>
      <c r="T8" s="345"/>
      <c r="U8" s="350"/>
      <c r="V8" s="345" t="s">
        <v>199</v>
      </c>
      <c r="W8" s="345"/>
      <c r="X8" s="345"/>
      <c r="Y8" s="351" t="s">
        <v>462</v>
      </c>
      <c r="Z8" s="345"/>
      <c r="AA8" s="345"/>
      <c r="AB8" s="345" t="s">
        <v>463</v>
      </c>
      <c r="AC8" s="345"/>
      <c r="AD8" s="345"/>
      <c r="AE8" s="349" t="s">
        <v>464</v>
      </c>
      <c r="AF8" s="349"/>
      <c r="AG8" s="349"/>
    </row>
    <row r="9" spans="1:33" ht="13.5" thickBot="1" x14ac:dyDescent="0.25">
      <c r="A9" s="346"/>
      <c r="B9" s="347"/>
      <c r="C9" s="348"/>
      <c r="D9" s="254" t="s">
        <v>465</v>
      </c>
      <c r="E9" s="254" t="s">
        <v>466</v>
      </c>
      <c r="F9" s="254" t="s">
        <v>154</v>
      </c>
      <c r="G9" s="255" t="s">
        <v>465</v>
      </c>
      <c r="H9" s="254" t="s">
        <v>466</v>
      </c>
      <c r="I9" s="256" t="s">
        <v>154</v>
      </c>
      <c r="J9" s="254" t="s">
        <v>465</v>
      </c>
      <c r="K9" s="254" t="s">
        <v>466</v>
      </c>
      <c r="L9" s="254" t="s">
        <v>154</v>
      </c>
      <c r="M9" s="255" t="s">
        <v>465</v>
      </c>
      <c r="N9" s="254" t="s">
        <v>466</v>
      </c>
      <c r="O9" s="256" t="s">
        <v>154</v>
      </c>
      <c r="P9" s="254" t="s">
        <v>465</v>
      </c>
      <c r="Q9" s="254" t="s">
        <v>466</v>
      </c>
      <c r="R9" s="254" t="s">
        <v>154</v>
      </c>
      <c r="S9" s="255" t="s">
        <v>465</v>
      </c>
      <c r="T9" s="254" t="s">
        <v>466</v>
      </c>
      <c r="U9" s="256" t="s">
        <v>154</v>
      </c>
      <c r="V9" s="254" t="s">
        <v>465</v>
      </c>
      <c r="W9" s="254" t="s">
        <v>466</v>
      </c>
      <c r="X9" s="254" t="s">
        <v>154</v>
      </c>
      <c r="Y9" s="255" t="s">
        <v>465</v>
      </c>
      <c r="Z9" s="254" t="s">
        <v>466</v>
      </c>
      <c r="AA9" s="256" t="s">
        <v>154</v>
      </c>
      <c r="AB9" s="254" t="s">
        <v>465</v>
      </c>
      <c r="AC9" s="254" t="s">
        <v>466</v>
      </c>
      <c r="AD9" s="254" t="s">
        <v>154</v>
      </c>
      <c r="AE9" s="257" t="s">
        <v>465</v>
      </c>
      <c r="AF9" s="258" t="s">
        <v>466</v>
      </c>
      <c r="AG9" s="258" t="s">
        <v>154</v>
      </c>
    </row>
    <row r="10" spans="1:33" ht="23.1" customHeight="1" x14ac:dyDescent="0.2">
      <c r="A10" s="259" t="s">
        <v>9</v>
      </c>
      <c r="B10" s="260" t="s">
        <v>467</v>
      </c>
      <c r="C10" s="261"/>
      <c r="D10" s="262"/>
      <c r="E10" s="263"/>
      <c r="F10" s="264"/>
      <c r="G10" s="265"/>
      <c r="H10" s="263"/>
      <c r="I10" s="266"/>
      <c r="J10" s="262"/>
      <c r="K10" s="263"/>
      <c r="L10" s="264"/>
      <c r="M10" s="265"/>
      <c r="N10" s="263"/>
      <c r="O10" s="266"/>
      <c r="P10" s="262"/>
      <c r="Q10" s="263"/>
      <c r="R10" s="264"/>
      <c r="S10" s="265"/>
      <c r="T10" s="263"/>
      <c r="U10" s="266"/>
      <c r="V10" s="262"/>
      <c r="W10" s="263"/>
      <c r="X10" s="264"/>
      <c r="Y10" s="265"/>
      <c r="Z10" s="263"/>
      <c r="AA10" s="266"/>
      <c r="AB10" s="262"/>
      <c r="AC10" s="263"/>
      <c r="AD10" s="264"/>
      <c r="AE10" s="267">
        <f>D10+G10+J10+M10+P10+S10+V10+Y10+AB10</f>
        <v>0</v>
      </c>
      <c r="AF10" s="268">
        <f t="shared" ref="AF10:AG21" si="0">E10+H10+K10+N10+Q10+T10+W10+Z10+AC10</f>
        <v>0</v>
      </c>
      <c r="AG10" s="269">
        <f t="shared" si="0"/>
        <v>0</v>
      </c>
    </row>
    <row r="11" spans="1:33" ht="23.1" customHeight="1" x14ac:dyDescent="0.2">
      <c r="A11" s="270" t="s">
        <v>23</v>
      </c>
      <c r="B11" s="271" t="s">
        <v>468</v>
      </c>
      <c r="C11" s="272"/>
      <c r="D11" s="273"/>
      <c r="E11" s="274"/>
      <c r="F11" s="275"/>
      <c r="G11" s="276"/>
      <c r="H11" s="274"/>
      <c r="I11" s="277"/>
      <c r="J11" s="273"/>
      <c r="K11" s="274"/>
      <c r="L11" s="275"/>
      <c r="M11" s="276"/>
      <c r="N11" s="274"/>
      <c r="O11" s="277"/>
      <c r="P11" s="273"/>
      <c r="Q11" s="274"/>
      <c r="R11" s="275"/>
      <c r="S11" s="276"/>
      <c r="T11" s="274"/>
      <c r="U11" s="277"/>
      <c r="V11" s="273"/>
      <c r="W11" s="274"/>
      <c r="X11" s="275"/>
      <c r="Y11" s="276"/>
      <c r="Z11" s="274"/>
      <c r="AA11" s="277"/>
      <c r="AB11" s="273"/>
      <c r="AC11" s="274"/>
      <c r="AD11" s="275"/>
      <c r="AE11" s="278">
        <f t="shared" ref="AE11:AE25" si="1">D11+G11+J11+M11+P11+S11+V11+Y11</f>
        <v>0</v>
      </c>
      <c r="AF11" s="279">
        <f t="shared" si="0"/>
        <v>0</v>
      </c>
      <c r="AG11" s="280">
        <f t="shared" si="0"/>
        <v>0</v>
      </c>
    </row>
    <row r="12" spans="1:33" ht="23.1" customHeight="1" x14ac:dyDescent="0.2">
      <c r="A12" s="270" t="s">
        <v>35</v>
      </c>
      <c r="B12" s="281" t="s">
        <v>469</v>
      </c>
      <c r="C12" s="272"/>
      <c r="D12" s="273"/>
      <c r="E12" s="274"/>
      <c r="F12" s="275"/>
      <c r="G12" s="276"/>
      <c r="H12" s="274"/>
      <c r="I12" s="277"/>
      <c r="J12" s="273"/>
      <c r="K12" s="274"/>
      <c r="L12" s="275"/>
      <c r="M12" s="276"/>
      <c r="N12" s="274"/>
      <c r="O12" s="277"/>
      <c r="P12" s="273"/>
      <c r="Q12" s="274"/>
      <c r="R12" s="275"/>
      <c r="S12" s="276"/>
      <c r="T12" s="274"/>
      <c r="U12" s="277"/>
      <c r="V12" s="273"/>
      <c r="W12" s="274"/>
      <c r="X12" s="275"/>
      <c r="Y12" s="276"/>
      <c r="Z12" s="274"/>
      <c r="AA12" s="277"/>
      <c r="AB12" s="273"/>
      <c r="AC12" s="274"/>
      <c r="AD12" s="275"/>
      <c r="AE12" s="278">
        <f t="shared" si="1"/>
        <v>0</v>
      </c>
      <c r="AF12" s="279">
        <f>AC12</f>
        <v>0</v>
      </c>
      <c r="AG12" s="280">
        <f>AD12</f>
        <v>0</v>
      </c>
    </row>
    <row r="13" spans="1:33" ht="23.1" customHeight="1" x14ac:dyDescent="0.2">
      <c r="A13" s="270" t="s">
        <v>310</v>
      </c>
      <c r="B13" s="271" t="s">
        <v>470</v>
      </c>
      <c r="C13" s="272"/>
      <c r="D13" s="273"/>
      <c r="E13" s="274"/>
      <c r="F13" s="275"/>
      <c r="G13" s="276"/>
      <c r="H13" s="274"/>
      <c r="I13" s="277"/>
      <c r="J13" s="273"/>
      <c r="K13" s="274"/>
      <c r="L13" s="275"/>
      <c r="M13" s="276"/>
      <c r="N13" s="274"/>
      <c r="O13" s="277"/>
      <c r="P13" s="273"/>
      <c r="Q13" s="274"/>
      <c r="R13" s="275"/>
      <c r="S13" s="276"/>
      <c r="T13" s="274"/>
      <c r="U13" s="277"/>
      <c r="V13" s="273"/>
      <c r="W13" s="274"/>
      <c r="X13" s="275"/>
      <c r="Y13" s="276"/>
      <c r="Z13" s="274"/>
      <c r="AA13" s="277"/>
      <c r="AB13" s="273"/>
      <c r="AC13" s="274"/>
      <c r="AD13" s="275"/>
      <c r="AE13" s="278">
        <f t="shared" si="1"/>
        <v>0</v>
      </c>
      <c r="AF13" s="279">
        <f t="shared" si="0"/>
        <v>0</v>
      </c>
      <c r="AG13" s="280">
        <f t="shared" si="0"/>
        <v>0</v>
      </c>
    </row>
    <row r="14" spans="1:33" ht="23.1" customHeight="1" x14ac:dyDescent="0.2">
      <c r="A14" s="270" t="s">
        <v>61</v>
      </c>
      <c r="B14" s="281" t="s">
        <v>495</v>
      </c>
      <c r="C14" s="272"/>
      <c r="D14" s="273"/>
      <c r="E14" s="274"/>
      <c r="F14" s="275"/>
      <c r="G14" s="276"/>
      <c r="H14" s="274"/>
      <c r="I14" s="277"/>
      <c r="J14" s="273"/>
      <c r="K14" s="274"/>
      <c r="L14" s="275"/>
      <c r="M14" s="276"/>
      <c r="N14" s="274"/>
      <c r="O14" s="277"/>
      <c r="P14" s="273"/>
      <c r="Q14" s="274"/>
      <c r="R14" s="275"/>
      <c r="S14" s="276"/>
      <c r="T14" s="274"/>
      <c r="U14" s="277"/>
      <c r="V14" s="273"/>
      <c r="W14" s="274"/>
      <c r="X14" s="275"/>
      <c r="Y14" s="276"/>
      <c r="Z14" s="274"/>
      <c r="AA14" s="277"/>
      <c r="AB14" s="273"/>
      <c r="AC14" s="274"/>
      <c r="AD14" s="275"/>
      <c r="AE14" s="278">
        <f t="shared" si="1"/>
        <v>0</v>
      </c>
      <c r="AF14" s="279">
        <f t="shared" si="0"/>
        <v>0</v>
      </c>
      <c r="AG14" s="280">
        <f t="shared" si="0"/>
        <v>0</v>
      </c>
    </row>
    <row r="15" spans="1:33" ht="23.1" customHeight="1" x14ac:dyDescent="0.2">
      <c r="A15" s="270" t="s">
        <v>83</v>
      </c>
      <c r="B15" s="271" t="s">
        <v>473</v>
      </c>
      <c r="C15" s="272"/>
      <c r="D15" s="273"/>
      <c r="E15" s="274"/>
      <c r="F15" s="275"/>
      <c r="G15" s="276"/>
      <c r="H15" s="274"/>
      <c r="I15" s="277"/>
      <c r="J15" s="273"/>
      <c r="K15" s="274"/>
      <c r="L15" s="275"/>
      <c r="M15" s="276"/>
      <c r="N15" s="274"/>
      <c r="O15" s="277"/>
      <c r="P15" s="273"/>
      <c r="Q15" s="274"/>
      <c r="R15" s="275"/>
      <c r="S15" s="276"/>
      <c r="T15" s="274"/>
      <c r="U15" s="277"/>
      <c r="V15" s="273"/>
      <c r="W15" s="274"/>
      <c r="X15" s="275"/>
      <c r="Y15" s="276"/>
      <c r="Z15" s="274"/>
      <c r="AA15" s="277"/>
      <c r="AB15" s="273"/>
      <c r="AC15" s="274"/>
      <c r="AD15" s="275"/>
      <c r="AE15" s="278">
        <f t="shared" si="1"/>
        <v>0</v>
      </c>
      <c r="AF15" s="279">
        <f t="shared" si="0"/>
        <v>0</v>
      </c>
      <c r="AG15" s="280">
        <f t="shared" si="0"/>
        <v>0</v>
      </c>
    </row>
    <row r="16" spans="1:33" ht="23.1" customHeight="1" x14ac:dyDescent="0.2">
      <c r="A16" s="270" t="s">
        <v>246</v>
      </c>
      <c r="B16" s="271" t="s">
        <v>474</v>
      </c>
      <c r="C16" s="272"/>
      <c r="D16" s="273"/>
      <c r="E16" s="274"/>
      <c r="F16" s="275"/>
      <c r="G16" s="276"/>
      <c r="H16" s="274"/>
      <c r="I16" s="277"/>
      <c r="J16" s="273"/>
      <c r="K16" s="274"/>
      <c r="L16" s="275"/>
      <c r="M16" s="276"/>
      <c r="N16" s="274"/>
      <c r="O16" s="277"/>
      <c r="P16" s="273"/>
      <c r="Q16" s="274"/>
      <c r="R16" s="275"/>
      <c r="S16" s="276"/>
      <c r="T16" s="274"/>
      <c r="U16" s="277"/>
      <c r="V16" s="273"/>
      <c r="W16" s="274"/>
      <c r="X16" s="275"/>
      <c r="Y16" s="276"/>
      <c r="Z16" s="274"/>
      <c r="AA16" s="277"/>
      <c r="AB16" s="273"/>
      <c r="AC16" s="274"/>
      <c r="AD16" s="275"/>
      <c r="AE16" s="278">
        <f t="shared" si="1"/>
        <v>0</v>
      </c>
      <c r="AF16" s="279">
        <f t="shared" si="0"/>
        <v>0</v>
      </c>
      <c r="AG16" s="280">
        <f t="shared" si="0"/>
        <v>0</v>
      </c>
    </row>
    <row r="17" spans="1:33" ht="23.1" customHeight="1" x14ac:dyDescent="0.2">
      <c r="A17" s="270" t="s">
        <v>103</v>
      </c>
      <c r="B17" s="281" t="s">
        <v>475</v>
      </c>
      <c r="C17" s="272"/>
      <c r="D17" s="273"/>
      <c r="E17" s="274"/>
      <c r="F17" s="275"/>
      <c r="G17" s="276"/>
      <c r="H17" s="274"/>
      <c r="I17" s="277"/>
      <c r="J17" s="273"/>
      <c r="K17" s="274"/>
      <c r="L17" s="275"/>
      <c r="M17" s="276"/>
      <c r="N17" s="274"/>
      <c r="O17" s="277"/>
      <c r="P17" s="273"/>
      <c r="Q17" s="274"/>
      <c r="R17" s="275"/>
      <c r="S17" s="276"/>
      <c r="T17" s="274"/>
      <c r="U17" s="277"/>
      <c r="V17" s="273"/>
      <c r="W17" s="274"/>
      <c r="X17" s="275"/>
      <c r="Y17" s="276"/>
      <c r="Z17" s="274"/>
      <c r="AA17" s="277"/>
      <c r="AB17" s="273"/>
      <c r="AC17" s="274"/>
      <c r="AD17" s="275"/>
      <c r="AE17" s="278">
        <f t="shared" si="1"/>
        <v>0</v>
      </c>
      <c r="AF17" s="279">
        <f t="shared" si="0"/>
        <v>0</v>
      </c>
      <c r="AG17" s="280">
        <f t="shared" si="0"/>
        <v>0</v>
      </c>
    </row>
    <row r="18" spans="1:33" ht="23.1" customHeight="1" x14ac:dyDescent="0.2">
      <c r="A18" s="270" t="s">
        <v>111</v>
      </c>
      <c r="B18" s="281" t="s">
        <v>490</v>
      </c>
      <c r="C18" s="272"/>
      <c r="D18" s="273"/>
      <c r="E18" s="274"/>
      <c r="F18" s="275"/>
      <c r="G18" s="276"/>
      <c r="H18" s="274"/>
      <c r="I18" s="277"/>
      <c r="J18" s="273"/>
      <c r="K18" s="274"/>
      <c r="L18" s="275"/>
      <c r="M18" s="276"/>
      <c r="N18" s="274"/>
      <c r="O18" s="277"/>
      <c r="P18" s="273"/>
      <c r="Q18" s="274"/>
      <c r="R18" s="275"/>
      <c r="S18" s="276"/>
      <c r="T18" s="274"/>
      <c r="U18" s="277"/>
      <c r="V18" s="273"/>
      <c r="W18" s="274"/>
      <c r="X18" s="275"/>
      <c r="Y18" s="276"/>
      <c r="Z18" s="274"/>
      <c r="AA18" s="277"/>
      <c r="AB18" s="273"/>
      <c r="AC18" s="274"/>
      <c r="AD18" s="275"/>
      <c r="AE18" s="278">
        <f t="shared" si="1"/>
        <v>0</v>
      </c>
      <c r="AF18" s="279">
        <f t="shared" si="0"/>
        <v>0</v>
      </c>
      <c r="AG18" s="280">
        <f t="shared" si="0"/>
        <v>0</v>
      </c>
    </row>
    <row r="19" spans="1:33" ht="23.1" customHeight="1" x14ac:dyDescent="0.2">
      <c r="A19" s="270" t="s">
        <v>306</v>
      </c>
      <c r="B19" s="281" t="s">
        <v>491</v>
      </c>
      <c r="C19" s="272"/>
      <c r="D19" s="273"/>
      <c r="E19" s="274"/>
      <c r="F19" s="275"/>
      <c r="G19" s="276"/>
      <c r="H19" s="274"/>
      <c r="I19" s="277"/>
      <c r="J19" s="273"/>
      <c r="K19" s="274"/>
      <c r="L19" s="275"/>
      <c r="M19" s="276"/>
      <c r="N19" s="274"/>
      <c r="O19" s="277"/>
      <c r="P19" s="273"/>
      <c r="Q19" s="274"/>
      <c r="R19" s="275"/>
      <c r="S19" s="276"/>
      <c r="T19" s="274"/>
      <c r="U19" s="277"/>
      <c r="V19" s="273"/>
      <c r="W19" s="274"/>
      <c r="X19" s="275"/>
      <c r="Y19" s="276"/>
      <c r="Z19" s="274"/>
      <c r="AA19" s="277"/>
      <c r="AB19" s="273"/>
      <c r="AC19" s="274"/>
      <c r="AD19" s="275"/>
      <c r="AE19" s="278">
        <f t="shared" si="1"/>
        <v>0</v>
      </c>
      <c r="AF19" s="279">
        <f t="shared" si="0"/>
        <v>0</v>
      </c>
      <c r="AG19" s="280">
        <f t="shared" si="0"/>
        <v>0</v>
      </c>
    </row>
    <row r="20" spans="1:33" ht="23.1" customHeight="1" x14ac:dyDescent="0.2">
      <c r="A20" s="270" t="s">
        <v>305</v>
      </c>
      <c r="B20" s="281" t="s">
        <v>496</v>
      </c>
      <c r="C20" s="272"/>
      <c r="D20" s="273"/>
      <c r="E20" s="274"/>
      <c r="F20" s="275"/>
      <c r="G20" s="276"/>
      <c r="H20" s="274"/>
      <c r="I20" s="277"/>
      <c r="J20" s="273"/>
      <c r="K20" s="274"/>
      <c r="L20" s="275"/>
      <c r="M20" s="276"/>
      <c r="N20" s="274"/>
      <c r="O20" s="277"/>
      <c r="P20" s="273"/>
      <c r="Q20" s="274"/>
      <c r="R20" s="275"/>
      <c r="S20" s="276"/>
      <c r="T20" s="274"/>
      <c r="U20" s="277"/>
      <c r="V20" s="273"/>
      <c r="W20" s="274"/>
      <c r="X20" s="275"/>
      <c r="Y20" s="276"/>
      <c r="Z20" s="274"/>
      <c r="AA20" s="277"/>
      <c r="AB20" s="273"/>
      <c r="AC20" s="274"/>
      <c r="AD20" s="275"/>
      <c r="AE20" s="278">
        <f t="shared" si="1"/>
        <v>0</v>
      </c>
      <c r="AF20" s="279">
        <f t="shared" si="0"/>
        <v>0</v>
      </c>
      <c r="AG20" s="280">
        <f t="shared" si="0"/>
        <v>0</v>
      </c>
    </row>
    <row r="21" spans="1:33" ht="23.1" customHeight="1" x14ac:dyDescent="0.2">
      <c r="A21" s="270" t="s">
        <v>304</v>
      </c>
      <c r="B21" s="281" t="s">
        <v>478</v>
      </c>
      <c r="C21" s="272"/>
      <c r="D21" s="273"/>
      <c r="E21" s="274"/>
      <c r="F21" s="275"/>
      <c r="G21" s="276"/>
      <c r="H21" s="274"/>
      <c r="I21" s="277"/>
      <c r="J21" s="273"/>
      <c r="K21" s="274"/>
      <c r="L21" s="275"/>
      <c r="M21" s="276"/>
      <c r="N21" s="274"/>
      <c r="O21" s="277"/>
      <c r="P21" s="273"/>
      <c r="Q21" s="274"/>
      <c r="R21" s="275"/>
      <c r="S21" s="276"/>
      <c r="T21" s="274"/>
      <c r="U21" s="277"/>
      <c r="V21" s="273"/>
      <c r="W21" s="274"/>
      <c r="X21" s="275"/>
      <c r="Y21" s="276"/>
      <c r="Z21" s="274"/>
      <c r="AA21" s="277"/>
      <c r="AB21" s="273"/>
      <c r="AC21" s="274"/>
      <c r="AD21" s="275"/>
      <c r="AE21" s="278">
        <f t="shared" si="1"/>
        <v>0</v>
      </c>
      <c r="AF21" s="279">
        <f>E21+H21+K21+N21+Q21+T21+W21+Z21</f>
        <v>0</v>
      </c>
      <c r="AG21" s="280">
        <f t="shared" si="0"/>
        <v>0</v>
      </c>
    </row>
    <row r="22" spans="1:33" ht="23.1" customHeight="1" x14ac:dyDescent="0.2">
      <c r="A22" s="270" t="s">
        <v>303</v>
      </c>
      <c r="B22" s="281" t="s">
        <v>480</v>
      </c>
      <c r="C22" s="272"/>
      <c r="D22" s="273"/>
      <c r="E22" s="274"/>
      <c r="F22" s="275"/>
      <c r="G22" s="276"/>
      <c r="H22" s="274"/>
      <c r="I22" s="277"/>
      <c r="J22" s="273"/>
      <c r="K22" s="274"/>
      <c r="L22" s="275"/>
      <c r="M22" s="276"/>
      <c r="N22" s="274"/>
      <c r="O22" s="277"/>
      <c r="P22" s="273"/>
      <c r="Q22" s="274"/>
      <c r="R22" s="275"/>
      <c r="S22" s="276"/>
      <c r="T22" s="274"/>
      <c r="U22" s="277"/>
      <c r="V22" s="273"/>
      <c r="W22" s="274"/>
      <c r="X22" s="275"/>
      <c r="Y22" s="276"/>
      <c r="Z22" s="274"/>
      <c r="AA22" s="277"/>
      <c r="AB22" s="273"/>
      <c r="AC22" s="274"/>
      <c r="AD22" s="275"/>
      <c r="AE22" s="278">
        <f t="shared" si="1"/>
        <v>0</v>
      </c>
      <c r="AF22" s="279">
        <f>E22+H22+K22+N22+Q22+T22+W22+Z22</f>
        <v>0</v>
      </c>
      <c r="AG22" s="280">
        <f>F22+I22+L22+O22+R22+U22+X22+AA22</f>
        <v>0</v>
      </c>
    </row>
    <row r="23" spans="1:33" ht="23.1" customHeight="1" x14ac:dyDescent="0.2">
      <c r="A23" s="270" t="s">
        <v>300</v>
      </c>
      <c r="B23" s="281" t="s">
        <v>482</v>
      </c>
      <c r="C23" s="272"/>
      <c r="D23" s="273"/>
      <c r="E23" s="274"/>
      <c r="F23" s="275"/>
      <c r="G23" s="276"/>
      <c r="H23" s="274"/>
      <c r="I23" s="277"/>
      <c r="J23" s="273"/>
      <c r="K23" s="274"/>
      <c r="L23" s="275"/>
      <c r="M23" s="276"/>
      <c r="N23" s="274"/>
      <c r="O23" s="277"/>
      <c r="P23" s="273"/>
      <c r="Q23" s="274"/>
      <c r="R23" s="275"/>
      <c r="S23" s="276"/>
      <c r="T23" s="274"/>
      <c r="U23" s="277"/>
      <c r="V23" s="273"/>
      <c r="W23" s="274"/>
      <c r="X23" s="275"/>
      <c r="Y23" s="276"/>
      <c r="Z23" s="274"/>
      <c r="AA23" s="277"/>
      <c r="AB23" s="273"/>
      <c r="AC23" s="274"/>
      <c r="AD23" s="275"/>
      <c r="AE23" s="278">
        <f t="shared" si="1"/>
        <v>0</v>
      </c>
      <c r="AF23" s="279">
        <f>E23+H23+K23+N23+Q23+T23+W23+Z23</f>
        <v>0</v>
      </c>
      <c r="AG23" s="280">
        <f>F23+I23+L23+O23+R23+U23+X23+AA23</f>
        <v>0</v>
      </c>
    </row>
    <row r="24" spans="1:33" ht="23.1" customHeight="1" x14ac:dyDescent="0.2">
      <c r="A24" s="270" t="s">
        <v>297</v>
      </c>
      <c r="B24" s="271" t="s">
        <v>492</v>
      </c>
      <c r="C24" s="272"/>
      <c r="D24" s="273"/>
      <c r="E24" s="274"/>
      <c r="F24" s="275"/>
      <c r="G24" s="276"/>
      <c r="H24" s="274"/>
      <c r="I24" s="277"/>
      <c r="J24" s="273"/>
      <c r="K24" s="274"/>
      <c r="L24" s="275"/>
      <c r="M24" s="276"/>
      <c r="N24" s="274"/>
      <c r="O24" s="277"/>
      <c r="P24" s="273"/>
      <c r="Q24" s="274"/>
      <c r="R24" s="275"/>
      <c r="S24" s="276"/>
      <c r="T24" s="274"/>
      <c r="U24" s="277"/>
      <c r="V24" s="273"/>
      <c r="W24" s="274"/>
      <c r="X24" s="275"/>
      <c r="Y24" s="276"/>
      <c r="Z24" s="274"/>
      <c r="AA24" s="277"/>
      <c r="AB24" s="273"/>
      <c r="AC24" s="274"/>
      <c r="AD24" s="275"/>
      <c r="AE24" s="278">
        <f t="shared" si="1"/>
        <v>0</v>
      </c>
      <c r="AF24" s="279">
        <f>E24+H24+K24+N24+Q24+T24+W24+Z24</f>
        <v>0</v>
      </c>
      <c r="AG24" s="280">
        <f>F24+I24+L24+O24+R24+U24+X24+AA24</f>
        <v>0</v>
      </c>
    </row>
    <row r="25" spans="1:33" ht="23.1" customHeight="1" x14ac:dyDescent="0.2">
      <c r="A25" s="270" t="s">
        <v>294</v>
      </c>
      <c r="B25" s="281" t="s">
        <v>483</v>
      </c>
      <c r="C25" s="272"/>
      <c r="D25" s="273"/>
      <c r="E25" s="274"/>
      <c r="F25" s="275"/>
      <c r="G25" s="276"/>
      <c r="H25" s="274"/>
      <c r="I25" s="277"/>
      <c r="J25" s="273"/>
      <c r="K25" s="274"/>
      <c r="L25" s="275"/>
      <c r="M25" s="276"/>
      <c r="N25" s="274"/>
      <c r="O25" s="277"/>
      <c r="P25" s="273"/>
      <c r="Q25" s="274"/>
      <c r="R25" s="275"/>
      <c r="S25" s="276"/>
      <c r="T25" s="274"/>
      <c r="U25" s="277"/>
      <c r="V25" s="273"/>
      <c r="W25" s="274"/>
      <c r="X25" s="275"/>
      <c r="Y25" s="276"/>
      <c r="Z25" s="274"/>
      <c r="AA25" s="277"/>
      <c r="AB25" s="273"/>
      <c r="AC25" s="274"/>
      <c r="AD25" s="275"/>
      <c r="AE25" s="278">
        <f t="shared" si="1"/>
        <v>0</v>
      </c>
      <c r="AF25" s="279">
        <f>E25+H25+K25+N25+Q25+T25+W25+Z25</f>
        <v>0</v>
      </c>
      <c r="AG25" s="280">
        <f>F25+I25+L25+O25+R25+U25+X25+AA25</f>
        <v>0</v>
      </c>
    </row>
    <row r="26" spans="1:33" ht="23.1" customHeight="1" x14ac:dyDescent="0.2">
      <c r="A26" s="270" t="s">
        <v>291</v>
      </c>
      <c r="B26" s="281" t="s">
        <v>484</v>
      </c>
      <c r="C26" s="272"/>
      <c r="D26" s="273"/>
      <c r="E26" s="274"/>
      <c r="F26" s="275"/>
      <c r="G26" s="276"/>
      <c r="H26" s="274"/>
      <c r="I26" s="277"/>
      <c r="J26" s="273"/>
      <c r="K26" s="274"/>
      <c r="L26" s="275"/>
      <c r="M26" s="276"/>
      <c r="N26" s="274"/>
      <c r="O26" s="277"/>
      <c r="P26" s="273"/>
      <c r="Q26" s="274"/>
      <c r="R26" s="275"/>
      <c r="S26" s="276"/>
      <c r="T26" s="274"/>
      <c r="U26" s="277"/>
      <c r="V26" s="273"/>
      <c r="W26" s="274"/>
      <c r="X26" s="275"/>
      <c r="Y26" s="276"/>
      <c r="Z26" s="274"/>
      <c r="AA26" s="277"/>
      <c r="AB26" s="273"/>
      <c r="AC26" s="274"/>
      <c r="AD26" s="275"/>
      <c r="AE26" s="278">
        <f>M26</f>
        <v>0</v>
      </c>
      <c r="AF26" s="279">
        <f t="shared" ref="AE26:AG30" si="2">E26+H26+K26+N26+Q26+T26+W26+Z26</f>
        <v>0</v>
      </c>
      <c r="AG26" s="280">
        <f t="shared" si="2"/>
        <v>0</v>
      </c>
    </row>
    <row r="27" spans="1:33" ht="23.1" customHeight="1" x14ac:dyDescent="0.2">
      <c r="A27" s="270" t="s">
        <v>288</v>
      </c>
      <c r="B27" s="271" t="s">
        <v>485</v>
      </c>
      <c r="C27" s="272"/>
      <c r="D27" s="273"/>
      <c r="E27" s="274"/>
      <c r="F27" s="275"/>
      <c r="G27" s="276"/>
      <c r="H27" s="274"/>
      <c r="I27" s="277"/>
      <c r="J27" s="273"/>
      <c r="K27" s="274"/>
      <c r="L27" s="275"/>
      <c r="M27" s="276"/>
      <c r="N27" s="274"/>
      <c r="O27" s="277"/>
      <c r="P27" s="273"/>
      <c r="Q27" s="274"/>
      <c r="R27" s="275"/>
      <c r="S27" s="276"/>
      <c r="T27" s="274"/>
      <c r="U27" s="277"/>
      <c r="V27" s="273"/>
      <c r="W27" s="274"/>
      <c r="X27" s="275"/>
      <c r="Y27" s="276"/>
      <c r="Z27" s="274"/>
      <c r="AA27" s="277"/>
      <c r="AB27" s="273"/>
      <c r="AC27" s="274"/>
      <c r="AD27" s="275"/>
      <c r="AE27" s="278">
        <f t="shared" si="2"/>
        <v>0</v>
      </c>
      <c r="AF27" s="279">
        <f t="shared" si="2"/>
        <v>0</v>
      </c>
      <c r="AG27" s="280">
        <f t="shared" si="2"/>
        <v>0</v>
      </c>
    </row>
    <row r="28" spans="1:33" ht="23.1" customHeight="1" x14ac:dyDescent="0.2">
      <c r="A28" s="270" t="s">
        <v>285</v>
      </c>
      <c r="B28" s="271" t="s">
        <v>486</v>
      </c>
      <c r="C28" s="272"/>
      <c r="D28" s="273"/>
      <c r="E28" s="274"/>
      <c r="F28" s="275"/>
      <c r="G28" s="276"/>
      <c r="H28" s="274"/>
      <c r="I28" s="277"/>
      <c r="J28" s="273"/>
      <c r="K28" s="274"/>
      <c r="L28" s="275"/>
      <c r="M28" s="276"/>
      <c r="N28" s="274"/>
      <c r="O28" s="277"/>
      <c r="P28" s="273"/>
      <c r="Q28" s="274"/>
      <c r="R28" s="275"/>
      <c r="S28" s="276"/>
      <c r="T28" s="274"/>
      <c r="U28" s="277"/>
      <c r="V28" s="273"/>
      <c r="W28" s="274"/>
      <c r="X28" s="275"/>
      <c r="Y28" s="276"/>
      <c r="Z28" s="274"/>
      <c r="AA28" s="277"/>
      <c r="AB28" s="273"/>
      <c r="AC28" s="274"/>
      <c r="AD28" s="275"/>
      <c r="AE28" s="278">
        <f t="shared" si="2"/>
        <v>0</v>
      </c>
      <c r="AF28" s="279">
        <f t="shared" si="2"/>
        <v>0</v>
      </c>
      <c r="AG28" s="280">
        <f t="shared" si="2"/>
        <v>0</v>
      </c>
    </row>
    <row r="29" spans="1:33" ht="23.1" customHeight="1" x14ac:dyDescent="0.2">
      <c r="A29" s="270" t="s">
        <v>282</v>
      </c>
      <c r="B29" s="281" t="s">
        <v>487</v>
      </c>
      <c r="C29" s="272"/>
      <c r="D29" s="273"/>
      <c r="E29" s="274"/>
      <c r="F29" s="275"/>
      <c r="G29" s="276"/>
      <c r="H29" s="274"/>
      <c r="I29" s="277"/>
      <c r="J29" s="273"/>
      <c r="K29" s="274"/>
      <c r="L29" s="275"/>
      <c r="M29" s="276"/>
      <c r="N29" s="274"/>
      <c r="O29" s="277"/>
      <c r="P29" s="273"/>
      <c r="Q29" s="274"/>
      <c r="R29" s="275"/>
      <c r="S29" s="276"/>
      <c r="T29" s="274"/>
      <c r="U29" s="277"/>
      <c r="V29" s="273"/>
      <c r="W29" s="274"/>
      <c r="X29" s="275"/>
      <c r="Y29" s="276"/>
      <c r="Z29" s="274"/>
      <c r="AA29" s="277"/>
      <c r="AB29" s="273"/>
      <c r="AC29" s="274"/>
      <c r="AD29" s="275"/>
      <c r="AE29" s="278">
        <f t="shared" si="2"/>
        <v>0</v>
      </c>
      <c r="AF29" s="279">
        <f t="shared" si="2"/>
        <v>0</v>
      </c>
      <c r="AG29" s="280">
        <f t="shared" si="2"/>
        <v>0</v>
      </c>
    </row>
    <row r="30" spans="1:33" ht="25.5" customHeight="1" x14ac:dyDescent="0.2">
      <c r="A30" s="270" t="s">
        <v>279</v>
      </c>
      <c r="B30" s="281" t="s">
        <v>488</v>
      </c>
      <c r="C30" s="272"/>
      <c r="D30" s="273"/>
      <c r="E30" s="274"/>
      <c r="F30" s="275"/>
      <c r="G30" s="276"/>
      <c r="H30" s="274"/>
      <c r="I30" s="277"/>
      <c r="J30" s="273"/>
      <c r="K30" s="274"/>
      <c r="L30" s="275"/>
      <c r="M30" s="276"/>
      <c r="N30" s="274"/>
      <c r="O30" s="277"/>
      <c r="P30" s="273"/>
      <c r="Q30" s="274"/>
      <c r="R30" s="275"/>
      <c r="S30" s="276"/>
      <c r="T30" s="274"/>
      <c r="U30" s="277"/>
      <c r="V30" s="273"/>
      <c r="W30" s="274"/>
      <c r="X30" s="275"/>
      <c r="Y30" s="276"/>
      <c r="Z30" s="274"/>
      <c r="AA30" s="277"/>
      <c r="AB30" s="273"/>
      <c r="AC30" s="274"/>
      <c r="AD30" s="275"/>
      <c r="AE30" s="289">
        <f t="shared" si="2"/>
        <v>0</v>
      </c>
      <c r="AF30" s="290">
        <f t="shared" si="2"/>
        <v>0</v>
      </c>
      <c r="AG30" s="291">
        <f t="shared" si="2"/>
        <v>0</v>
      </c>
    </row>
    <row r="31" spans="1:33" ht="26.25" customHeight="1" thickBot="1" x14ac:dyDescent="0.25">
      <c r="A31" s="309" t="s">
        <v>276</v>
      </c>
      <c r="B31" s="310" t="s">
        <v>529</v>
      </c>
      <c r="C31" s="306">
        <v>44</v>
      </c>
      <c r="D31" s="311"/>
      <c r="E31" s="312"/>
      <c r="F31" s="313">
        <v>124567449</v>
      </c>
      <c r="G31" s="314"/>
      <c r="H31" s="312"/>
      <c r="I31" s="315">
        <v>25987427</v>
      </c>
      <c r="J31" s="311"/>
      <c r="K31" s="312"/>
      <c r="L31" s="313">
        <v>53552581</v>
      </c>
      <c r="M31" s="314"/>
      <c r="N31" s="312"/>
      <c r="O31" s="315">
        <v>201000</v>
      </c>
      <c r="P31" s="311"/>
      <c r="Q31" s="312">
        <v>0</v>
      </c>
      <c r="R31" s="313">
        <v>130654</v>
      </c>
      <c r="S31" s="314"/>
      <c r="T31" s="312"/>
      <c r="U31" s="315"/>
      <c r="V31" s="311"/>
      <c r="W31" s="312"/>
      <c r="X31" s="313">
        <v>1968283</v>
      </c>
      <c r="Y31" s="314"/>
      <c r="Z31" s="312"/>
      <c r="AA31" s="315"/>
      <c r="AB31" s="311"/>
      <c r="AC31" s="312"/>
      <c r="AD31" s="313"/>
      <c r="AE31" s="289">
        <f>D31+G31+J31+M31+P31+S31+V31+Y31</f>
        <v>0</v>
      </c>
      <c r="AF31" s="290">
        <f>E31+H31+K31+N31+Q31+T31+W31+Z31</f>
        <v>0</v>
      </c>
      <c r="AG31" s="291">
        <f>F31+I31+L31+O31+R31+U31+X31+AA31</f>
        <v>206407394</v>
      </c>
    </row>
    <row r="32" spans="1:33" s="164" customFormat="1" ht="23.1" customHeight="1" thickBot="1" x14ac:dyDescent="0.25">
      <c r="A32" s="292"/>
      <c r="B32" s="293" t="s">
        <v>489</v>
      </c>
      <c r="C32" s="294">
        <f t="shared" ref="C32:AG32" si="3">SUM(C10:C31)</f>
        <v>44</v>
      </c>
      <c r="D32" s="292">
        <f t="shared" si="3"/>
        <v>0</v>
      </c>
      <c r="E32" s="295">
        <f t="shared" si="3"/>
        <v>0</v>
      </c>
      <c r="F32" s="293">
        <f t="shared" si="3"/>
        <v>124567449</v>
      </c>
      <c r="G32" s="296">
        <f t="shared" si="3"/>
        <v>0</v>
      </c>
      <c r="H32" s="297">
        <f t="shared" si="3"/>
        <v>0</v>
      </c>
      <c r="I32" s="298">
        <f t="shared" si="3"/>
        <v>25987427</v>
      </c>
      <c r="J32" s="299">
        <f t="shared" si="3"/>
        <v>0</v>
      </c>
      <c r="K32" s="295">
        <f t="shared" si="3"/>
        <v>0</v>
      </c>
      <c r="L32" s="293">
        <f t="shared" si="3"/>
        <v>53552581</v>
      </c>
      <c r="M32" s="300">
        <f t="shared" si="3"/>
        <v>0</v>
      </c>
      <c r="N32" s="295">
        <f t="shared" si="3"/>
        <v>0</v>
      </c>
      <c r="O32" s="301">
        <f t="shared" si="3"/>
        <v>201000</v>
      </c>
      <c r="P32" s="292">
        <f t="shared" si="3"/>
        <v>0</v>
      </c>
      <c r="Q32" s="297">
        <f t="shared" si="3"/>
        <v>0</v>
      </c>
      <c r="R32" s="302">
        <f t="shared" si="3"/>
        <v>130654</v>
      </c>
      <c r="S32" s="300">
        <f t="shared" si="3"/>
        <v>0</v>
      </c>
      <c r="T32" s="295">
        <f t="shared" si="3"/>
        <v>0</v>
      </c>
      <c r="U32" s="301">
        <f t="shared" si="3"/>
        <v>0</v>
      </c>
      <c r="V32" s="292">
        <f t="shared" si="3"/>
        <v>0</v>
      </c>
      <c r="W32" s="295">
        <f t="shared" si="3"/>
        <v>0</v>
      </c>
      <c r="X32" s="293">
        <f t="shared" si="3"/>
        <v>1968283</v>
      </c>
      <c r="Y32" s="300">
        <f t="shared" si="3"/>
        <v>0</v>
      </c>
      <c r="Z32" s="295">
        <f t="shared" si="3"/>
        <v>0</v>
      </c>
      <c r="AA32" s="301">
        <f t="shared" si="3"/>
        <v>0</v>
      </c>
      <c r="AB32" s="292">
        <f t="shared" si="3"/>
        <v>0</v>
      </c>
      <c r="AC32" s="295">
        <f t="shared" si="3"/>
        <v>0</v>
      </c>
      <c r="AD32" s="293">
        <f t="shared" si="3"/>
        <v>0</v>
      </c>
      <c r="AE32" s="300">
        <f t="shared" si="3"/>
        <v>0</v>
      </c>
      <c r="AF32" s="295">
        <f t="shared" si="3"/>
        <v>0</v>
      </c>
      <c r="AG32" s="293">
        <f t="shared" si="3"/>
        <v>206407394</v>
      </c>
    </row>
    <row r="33" spans="1:33" x14ac:dyDescent="0.2">
      <c r="A33" s="171"/>
      <c r="B33" s="171"/>
      <c r="C33" s="303"/>
      <c r="D33" s="304"/>
      <c r="E33" s="304"/>
      <c r="F33" s="304"/>
      <c r="G33" s="304"/>
      <c r="H33" s="304"/>
      <c r="I33" s="304"/>
      <c r="J33" s="304"/>
      <c r="K33" s="304"/>
      <c r="L33" s="304"/>
      <c r="M33" s="304"/>
      <c r="N33" s="304"/>
      <c r="O33" s="304"/>
      <c r="P33" s="304"/>
      <c r="Q33" s="304"/>
      <c r="R33" s="304"/>
      <c r="S33" s="304"/>
      <c r="T33" s="304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5"/>
      <c r="AF33" s="305"/>
      <c r="AG33" s="305"/>
    </row>
    <row r="34" spans="1:33" x14ac:dyDescent="0.2">
      <c r="A34" s="166"/>
      <c r="B34" s="166"/>
      <c r="C34" s="306"/>
      <c r="D34" s="307"/>
      <c r="E34" s="307"/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166"/>
      <c r="U34" s="166"/>
      <c r="V34" s="166"/>
      <c r="W34" s="166"/>
      <c r="X34" s="307"/>
      <c r="Y34" s="307"/>
      <c r="Z34" s="307"/>
      <c r="AA34" s="307"/>
      <c r="AB34" s="307"/>
      <c r="AC34" s="307"/>
      <c r="AD34" s="307"/>
      <c r="AE34" s="308"/>
      <c r="AF34" s="308"/>
      <c r="AG34" s="308"/>
    </row>
    <row r="35" spans="1:33" x14ac:dyDescent="0.2">
      <c r="A35" s="166"/>
      <c r="B35" s="166"/>
      <c r="C35" s="306"/>
      <c r="D35" s="307"/>
      <c r="E35" s="307"/>
      <c r="F35" s="307"/>
      <c r="G35" s="307"/>
      <c r="H35" s="307"/>
      <c r="I35" s="307"/>
      <c r="J35" s="307"/>
      <c r="K35" s="307"/>
      <c r="L35" s="307"/>
      <c r="M35" s="307"/>
      <c r="N35" s="307"/>
      <c r="O35" s="307"/>
      <c r="P35" s="307"/>
      <c r="Q35" s="307"/>
      <c r="R35" s="307"/>
      <c r="S35" s="307"/>
      <c r="T35" s="307"/>
      <c r="U35" s="307"/>
      <c r="V35" s="307"/>
      <c r="W35" s="307"/>
      <c r="X35" s="307"/>
      <c r="Y35" s="307"/>
      <c r="Z35" s="307"/>
      <c r="AA35" s="307"/>
      <c r="AB35" s="307"/>
      <c r="AC35" s="307"/>
      <c r="AD35" s="307"/>
      <c r="AE35" s="308"/>
      <c r="AF35" s="308"/>
      <c r="AG35" s="308"/>
    </row>
    <row r="36" spans="1:33" x14ac:dyDescent="0.2">
      <c r="A36" s="166"/>
      <c r="B36" s="166"/>
      <c r="C36" s="306"/>
      <c r="D36" s="307"/>
      <c r="E36" s="307"/>
      <c r="F36" s="307"/>
      <c r="G36" s="307"/>
      <c r="H36" s="307"/>
      <c r="I36" s="307"/>
      <c r="J36" s="307"/>
      <c r="K36" s="307"/>
      <c r="L36" s="307"/>
      <c r="M36" s="307"/>
      <c r="N36" s="307"/>
      <c r="O36" s="307"/>
      <c r="P36" s="307"/>
      <c r="Q36" s="307"/>
      <c r="R36" s="307"/>
      <c r="S36" s="307"/>
      <c r="T36" s="307"/>
      <c r="U36" s="307"/>
      <c r="V36" s="307"/>
      <c r="W36" s="307"/>
      <c r="X36" s="307"/>
      <c r="Y36" s="307"/>
      <c r="Z36" s="307"/>
      <c r="AA36" s="307"/>
      <c r="AB36" s="307"/>
      <c r="AC36" s="307"/>
      <c r="AD36" s="307"/>
      <c r="AE36" s="308"/>
      <c r="AF36" s="308"/>
      <c r="AG36" s="308"/>
    </row>
  </sheetData>
  <mergeCells count="13">
    <mergeCell ref="AE8:AG8"/>
    <mergeCell ref="M8:O8"/>
    <mergeCell ref="P8:R8"/>
    <mergeCell ref="S8:U8"/>
    <mergeCell ref="V8:X8"/>
    <mergeCell ref="Y8:AA8"/>
    <mergeCell ref="AB8:AD8"/>
    <mergeCell ref="J8:L8"/>
    <mergeCell ref="A8:A9"/>
    <mergeCell ref="B8:B9"/>
    <mergeCell ref="C8:C9"/>
    <mergeCell ref="D8:F8"/>
    <mergeCell ref="G8:I8"/>
  </mergeCells>
  <pageMargins left="0.22" right="0.21" top="1.02" bottom="0.36" header="0.48" footer="0.21"/>
  <pageSetup paperSize="8" fitToWidth="2" orientation="landscape" r:id="rId1"/>
  <headerFooter alignWithMargins="0">
    <oddHeader>&amp;C&amp;"Times New Roman CE,Félkövér"&amp;12Időskorúak Szociális Otthona Bársonyos 2018. évi foglalkozatott létszáma, működési és felhalmozái kiadásai&amp;R
3.1. melléklet  az 4./2019. (V.30.)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AG35"/>
  <sheetViews>
    <sheetView showGridLines="0" view="pageLayout" zoomScaleNormal="64" workbookViewId="0">
      <selection activeCell="I3" sqref="I3"/>
    </sheetView>
  </sheetViews>
  <sheetFormatPr defaultRowHeight="12.75" x14ac:dyDescent="0.2"/>
  <cols>
    <col min="1" max="1" width="7.5" customWidth="1"/>
    <col min="2" max="2" width="31.6640625" customWidth="1"/>
    <col min="3" max="3" width="12.83203125" style="214" customWidth="1"/>
    <col min="4" max="4" width="12.5" hidden="1" customWidth="1"/>
    <col min="5" max="5" width="0.5" hidden="1" customWidth="1"/>
    <col min="6" max="6" width="10.1640625" bestFit="1" customWidth="1"/>
    <col min="7" max="7" width="9.1640625" hidden="1" customWidth="1"/>
    <col min="8" max="8" width="9.33203125" hidden="1" customWidth="1"/>
    <col min="9" max="9" width="9.1640625" customWidth="1"/>
    <col min="10" max="10" width="9.33203125" hidden="1" customWidth="1"/>
    <col min="11" max="11" width="0.1640625" hidden="1" customWidth="1"/>
    <col min="13" max="13" width="1.1640625" customWidth="1"/>
    <col min="14" max="14" width="9.33203125" hidden="1" customWidth="1"/>
    <col min="16" max="16" width="0.1640625" customWidth="1"/>
    <col min="17" max="17" width="2.33203125" hidden="1" customWidth="1"/>
    <col min="18" max="18" width="9.33203125" customWidth="1"/>
    <col min="19" max="20" width="0.1640625" customWidth="1"/>
    <col min="22" max="22" width="0.33203125" customWidth="1"/>
    <col min="23" max="23" width="0.33203125" hidden="1" customWidth="1"/>
    <col min="25" max="25" width="0.6640625" customWidth="1"/>
    <col min="26" max="26" width="0.1640625" customWidth="1"/>
    <col min="28" max="28" width="0.6640625" customWidth="1"/>
    <col min="29" max="29" width="9.33203125" hidden="1" customWidth="1"/>
    <col min="31" max="31" width="0.6640625" style="162" customWidth="1"/>
    <col min="32" max="32" width="11.5" style="162" hidden="1" customWidth="1"/>
    <col min="33" max="33" width="11.5" style="162" bestFit="1" customWidth="1"/>
    <col min="247" max="247" width="7.5" customWidth="1"/>
    <col min="248" max="248" width="31.6640625" customWidth="1"/>
    <col min="249" max="249" width="13" customWidth="1"/>
    <col min="250" max="250" width="12.5" customWidth="1"/>
    <col min="277" max="277" width="9.6640625" bestFit="1" customWidth="1"/>
    <col min="503" max="503" width="7.5" customWidth="1"/>
    <col min="504" max="504" width="31.6640625" customWidth="1"/>
    <col min="505" max="505" width="13" customWidth="1"/>
    <col min="506" max="506" width="12.5" customWidth="1"/>
    <col min="533" max="533" width="9.6640625" bestFit="1" customWidth="1"/>
    <col min="759" max="759" width="7.5" customWidth="1"/>
    <col min="760" max="760" width="31.6640625" customWidth="1"/>
    <col min="761" max="761" width="13" customWidth="1"/>
    <col min="762" max="762" width="12.5" customWidth="1"/>
    <col min="789" max="789" width="9.6640625" bestFit="1" customWidth="1"/>
    <col min="1015" max="1015" width="7.5" customWidth="1"/>
    <col min="1016" max="1016" width="31.6640625" customWidth="1"/>
    <col min="1017" max="1017" width="13" customWidth="1"/>
    <col min="1018" max="1018" width="12.5" customWidth="1"/>
    <col min="1045" max="1045" width="9.6640625" bestFit="1" customWidth="1"/>
    <col min="1271" max="1271" width="7.5" customWidth="1"/>
    <col min="1272" max="1272" width="31.6640625" customWidth="1"/>
    <col min="1273" max="1273" width="13" customWidth="1"/>
    <col min="1274" max="1274" width="12.5" customWidth="1"/>
    <col min="1301" max="1301" width="9.6640625" bestFit="1" customWidth="1"/>
    <col min="1527" max="1527" width="7.5" customWidth="1"/>
    <col min="1528" max="1528" width="31.6640625" customWidth="1"/>
    <col min="1529" max="1529" width="13" customWidth="1"/>
    <col min="1530" max="1530" width="12.5" customWidth="1"/>
    <col min="1557" max="1557" width="9.6640625" bestFit="1" customWidth="1"/>
    <col min="1783" max="1783" width="7.5" customWidth="1"/>
    <col min="1784" max="1784" width="31.6640625" customWidth="1"/>
    <col min="1785" max="1785" width="13" customWidth="1"/>
    <col min="1786" max="1786" width="12.5" customWidth="1"/>
    <col min="1813" max="1813" width="9.6640625" bestFit="1" customWidth="1"/>
    <col min="2039" max="2039" width="7.5" customWidth="1"/>
    <col min="2040" max="2040" width="31.6640625" customWidth="1"/>
    <col min="2041" max="2041" width="13" customWidth="1"/>
    <col min="2042" max="2042" width="12.5" customWidth="1"/>
    <col min="2069" max="2069" width="9.6640625" bestFit="1" customWidth="1"/>
    <col min="2295" max="2295" width="7.5" customWidth="1"/>
    <col min="2296" max="2296" width="31.6640625" customWidth="1"/>
    <col min="2297" max="2297" width="13" customWidth="1"/>
    <col min="2298" max="2298" width="12.5" customWidth="1"/>
    <col min="2325" max="2325" width="9.6640625" bestFit="1" customWidth="1"/>
    <col min="2551" max="2551" width="7.5" customWidth="1"/>
    <col min="2552" max="2552" width="31.6640625" customWidth="1"/>
    <col min="2553" max="2553" width="13" customWidth="1"/>
    <col min="2554" max="2554" width="12.5" customWidth="1"/>
    <col min="2581" max="2581" width="9.6640625" bestFit="1" customWidth="1"/>
    <col min="2807" max="2807" width="7.5" customWidth="1"/>
    <col min="2808" max="2808" width="31.6640625" customWidth="1"/>
    <col min="2809" max="2809" width="13" customWidth="1"/>
    <col min="2810" max="2810" width="12.5" customWidth="1"/>
    <col min="2837" max="2837" width="9.6640625" bestFit="1" customWidth="1"/>
    <col min="3063" max="3063" width="7.5" customWidth="1"/>
    <col min="3064" max="3064" width="31.6640625" customWidth="1"/>
    <col min="3065" max="3065" width="13" customWidth="1"/>
    <col min="3066" max="3066" width="12.5" customWidth="1"/>
    <col min="3093" max="3093" width="9.6640625" bestFit="1" customWidth="1"/>
    <col min="3319" max="3319" width="7.5" customWidth="1"/>
    <col min="3320" max="3320" width="31.6640625" customWidth="1"/>
    <col min="3321" max="3321" width="13" customWidth="1"/>
    <col min="3322" max="3322" width="12.5" customWidth="1"/>
    <col min="3349" max="3349" width="9.6640625" bestFit="1" customWidth="1"/>
    <col min="3575" max="3575" width="7.5" customWidth="1"/>
    <col min="3576" max="3576" width="31.6640625" customWidth="1"/>
    <col min="3577" max="3577" width="13" customWidth="1"/>
    <col min="3578" max="3578" width="12.5" customWidth="1"/>
    <col min="3605" max="3605" width="9.6640625" bestFit="1" customWidth="1"/>
    <col min="3831" max="3831" width="7.5" customWidth="1"/>
    <col min="3832" max="3832" width="31.6640625" customWidth="1"/>
    <col min="3833" max="3833" width="13" customWidth="1"/>
    <col min="3834" max="3834" width="12.5" customWidth="1"/>
    <col min="3861" max="3861" width="9.6640625" bestFit="1" customWidth="1"/>
    <col min="4087" max="4087" width="7.5" customWidth="1"/>
    <col min="4088" max="4088" width="31.6640625" customWidth="1"/>
    <col min="4089" max="4089" width="13" customWidth="1"/>
    <col min="4090" max="4090" width="12.5" customWidth="1"/>
    <col min="4117" max="4117" width="9.6640625" bestFit="1" customWidth="1"/>
    <col min="4343" max="4343" width="7.5" customWidth="1"/>
    <col min="4344" max="4344" width="31.6640625" customWidth="1"/>
    <col min="4345" max="4345" width="13" customWidth="1"/>
    <col min="4346" max="4346" width="12.5" customWidth="1"/>
    <col min="4373" max="4373" width="9.6640625" bestFit="1" customWidth="1"/>
    <col min="4599" max="4599" width="7.5" customWidth="1"/>
    <col min="4600" max="4600" width="31.6640625" customWidth="1"/>
    <col min="4601" max="4601" width="13" customWidth="1"/>
    <col min="4602" max="4602" width="12.5" customWidth="1"/>
    <col min="4629" max="4629" width="9.6640625" bestFit="1" customWidth="1"/>
    <col min="4855" max="4855" width="7.5" customWidth="1"/>
    <col min="4856" max="4856" width="31.6640625" customWidth="1"/>
    <col min="4857" max="4857" width="13" customWidth="1"/>
    <col min="4858" max="4858" width="12.5" customWidth="1"/>
    <col min="4885" max="4885" width="9.6640625" bestFit="1" customWidth="1"/>
    <col min="5111" max="5111" width="7.5" customWidth="1"/>
    <col min="5112" max="5112" width="31.6640625" customWidth="1"/>
    <col min="5113" max="5113" width="13" customWidth="1"/>
    <col min="5114" max="5114" width="12.5" customWidth="1"/>
    <col min="5141" max="5141" width="9.6640625" bestFit="1" customWidth="1"/>
    <col min="5367" max="5367" width="7.5" customWidth="1"/>
    <col min="5368" max="5368" width="31.6640625" customWidth="1"/>
    <col min="5369" max="5369" width="13" customWidth="1"/>
    <col min="5370" max="5370" width="12.5" customWidth="1"/>
    <col min="5397" max="5397" width="9.6640625" bestFit="1" customWidth="1"/>
    <col min="5623" max="5623" width="7.5" customWidth="1"/>
    <col min="5624" max="5624" width="31.6640625" customWidth="1"/>
    <col min="5625" max="5625" width="13" customWidth="1"/>
    <col min="5626" max="5626" width="12.5" customWidth="1"/>
    <col min="5653" max="5653" width="9.6640625" bestFit="1" customWidth="1"/>
    <col min="5879" max="5879" width="7.5" customWidth="1"/>
    <col min="5880" max="5880" width="31.6640625" customWidth="1"/>
    <col min="5881" max="5881" width="13" customWidth="1"/>
    <col min="5882" max="5882" width="12.5" customWidth="1"/>
    <col min="5909" max="5909" width="9.6640625" bestFit="1" customWidth="1"/>
    <col min="6135" max="6135" width="7.5" customWidth="1"/>
    <col min="6136" max="6136" width="31.6640625" customWidth="1"/>
    <col min="6137" max="6137" width="13" customWidth="1"/>
    <col min="6138" max="6138" width="12.5" customWidth="1"/>
    <col min="6165" max="6165" width="9.6640625" bestFit="1" customWidth="1"/>
    <col min="6391" max="6391" width="7.5" customWidth="1"/>
    <col min="6392" max="6392" width="31.6640625" customWidth="1"/>
    <col min="6393" max="6393" width="13" customWidth="1"/>
    <col min="6394" max="6394" width="12.5" customWidth="1"/>
    <col min="6421" max="6421" width="9.6640625" bestFit="1" customWidth="1"/>
    <col min="6647" max="6647" width="7.5" customWidth="1"/>
    <col min="6648" max="6648" width="31.6640625" customWidth="1"/>
    <col min="6649" max="6649" width="13" customWidth="1"/>
    <col min="6650" max="6650" width="12.5" customWidth="1"/>
    <col min="6677" max="6677" width="9.6640625" bestFit="1" customWidth="1"/>
    <col min="6903" max="6903" width="7.5" customWidth="1"/>
    <col min="6904" max="6904" width="31.6640625" customWidth="1"/>
    <col min="6905" max="6905" width="13" customWidth="1"/>
    <col min="6906" max="6906" width="12.5" customWidth="1"/>
    <col min="6933" max="6933" width="9.6640625" bestFit="1" customWidth="1"/>
    <col min="7159" max="7159" width="7.5" customWidth="1"/>
    <col min="7160" max="7160" width="31.6640625" customWidth="1"/>
    <col min="7161" max="7161" width="13" customWidth="1"/>
    <col min="7162" max="7162" width="12.5" customWidth="1"/>
    <col min="7189" max="7189" width="9.6640625" bestFit="1" customWidth="1"/>
    <col min="7415" max="7415" width="7.5" customWidth="1"/>
    <col min="7416" max="7416" width="31.6640625" customWidth="1"/>
    <col min="7417" max="7417" width="13" customWidth="1"/>
    <col min="7418" max="7418" width="12.5" customWidth="1"/>
    <col min="7445" max="7445" width="9.6640625" bestFit="1" customWidth="1"/>
    <col min="7671" max="7671" width="7.5" customWidth="1"/>
    <col min="7672" max="7672" width="31.6640625" customWidth="1"/>
    <col min="7673" max="7673" width="13" customWidth="1"/>
    <col min="7674" max="7674" width="12.5" customWidth="1"/>
    <col min="7701" max="7701" width="9.6640625" bestFit="1" customWidth="1"/>
    <col min="7927" max="7927" width="7.5" customWidth="1"/>
    <col min="7928" max="7928" width="31.6640625" customWidth="1"/>
    <col min="7929" max="7929" width="13" customWidth="1"/>
    <col min="7930" max="7930" width="12.5" customWidth="1"/>
    <col min="7957" max="7957" width="9.6640625" bestFit="1" customWidth="1"/>
    <col min="8183" max="8183" width="7.5" customWidth="1"/>
    <col min="8184" max="8184" width="31.6640625" customWidth="1"/>
    <col min="8185" max="8185" width="13" customWidth="1"/>
    <col min="8186" max="8186" width="12.5" customWidth="1"/>
    <col min="8213" max="8213" width="9.6640625" bestFit="1" customWidth="1"/>
    <col min="8439" max="8439" width="7.5" customWidth="1"/>
    <col min="8440" max="8440" width="31.6640625" customWidth="1"/>
    <col min="8441" max="8441" width="13" customWidth="1"/>
    <col min="8442" max="8442" width="12.5" customWidth="1"/>
    <col min="8469" max="8469" width="9.6640625" bestFit="1" customWidth="1"/>
    <col min="8695" max="8695" width="7.5" customWidth="1"/>
    <col min="8696" max="8696" width="31.6640625" customWidth="1"/>
    <col min="8697" max="8697" width="13" customWidth="1"/>
    <col min="8698" max="8698" width="12.5" customWidth="1"/>
    <col min="8725" max="8725" width="9.6640625" bestFit="1" customWidth="1"/>
    <col min="8951" max="8951" width="7.5" customWidth="1"/>
    <col min="8952" max="8952" width="31.6640625" customWidth="1"/>
    <col min="8953" max="8953" width="13" customWidth="1"/>
    <col min="8954" max="8954" width="12.5" customWidth="1"/>
    <col min="8981" max="8981" width="9.6640625" bestFit="1" customWidth="1"/>
    <col min="9207" max="9207" width="7.5" customWidth="1"/>
    <col min="9208" max="9208" width="31.6640625" customWidth="1"/>
    <col min="9209" max="9209" width="13" customWidth="1"/>
    <col min="9210" max="9210" width="12.5" customWidth="1"/>
    <col min="9237" max="9237" width="9.6640625" bestFit="1" customWidth="1"/>
    <col min="9463" max="9463" width="7.5" customWidth="1"/>
    <col min="9464" max="9464" width="31.6640625" customWidth="1"/>
    <col min="9465" max="9465" width="13" customWidth="1"/>
    <col min="9466" max="9466" width="12.5" customWidth="1"/>
    <col min="9493" max="9493" width="9.6640625" bestFit="1" customWidth="1"/>
    <col min="9719" max="9719" width="7.5" customWidth="1"/>
    <col min="9720" max="9720" width="31.6640625" customWidth="1"/>
    <col min="9721" max="9721" width="13" customWidth="1"/>
    <col min="9722" max="9722" width="12.5" customWidth="1"/>
    <col min="9749" max="9749" width="9.6640625" bestFit="1" customWidth="1"/>
    <col min="9975" max="9975" width="7.5" customWidth="1"/>
    <col min="9976" max="9976" width="31.6640625" customWidth="1"/>
    <col min="9977" max="9977" width="13" customWidth="1"/>
    <col min="9978" max="9978" width="12.5" customWidth="1"/>
    <col min="10005" max="10005" width="9.6640625" bestFit="1" customWidth="1"/>
    <col min="10231" max="10231" width="7.5" customWidth="1"/>
    <col min="10232" max="10232" width="31.6640625" customWidth="1"/>
    <col min="10233" max="10233" width="13" customWidth="1"/>
    <col min="10234" max="10234" width="12.5" customWidth="1"/>
    <col min="10261" max="10261" width="9.6640625" bestFit="1" customWidth="1"/>
    <col min="10487" max="10487" width="7.5" customWidth="1"/>
    <col min="10488" max="10488" width="31.6640625" customWidth="1"/>
    <col min="10489" max="10489" width="13" customWidth="1"/>
    <col min="10490" max="10490" width="12.5" customWidth="1"/>
    <col min="10517" max="10517" width="9.6640625" bestFit="1" customWidth="1"/>
    <col min="10743" max="10743" width="7.5" customWidth="1"/>
    <col min="10744" max="10744" width="31.6640625" customWidth="1"/>
    <col min="10745" max="10745" width="13" customWidth="1"/>
    <col min="10746" max="10746" width="12.5" customWidth="1"/>
    <col min="10773" max="10773" width="9.6640625" bestFit="1" customWidth="1"/>
    <col min="10999" max="10999" width="7.5" customWidth="1"/>
    <col min="11000" max="11000" width="31.6640625" customWidth="1"/>
    <col min="11001" max="11001" width="13" customWidth="1"/>
    <col min="11002" max="11002" width="12.5" customWidth="1"/>
    <col min="11029" max="11029" width="9.6640625" bestFit="1" customWidth="1"/>
    <col min="11255" max="11255" width="7.5" customWidth="1"/>
    <col min="11256" max="11256" width="31.6640625" customWidth="1"/>
    <col min="11257" max="11257" width="13" customWidth="1"/>
    <col min="11258" max="11258" width="12.5" customWidth="1"/>
    <col min="11285" max="11285" width="9.6640625" bestFit="1" customWidth="1"/>
    <col min="11511" max="11511" width="7.5" customWidth="1"/>
    <col min="11512" max="11512" width="31.6640625" customWidth="1"/>
    <col min="11513" max="11513" width="13" customWidth="1"/>
    <col min="11514" max="11514" width="12.5" customWidth="1"/>
    <col min="11541" max="11541" width="9.6640625" bestFit="1" customWidth="1"/>
    <col min="11767" max="11767" width="7.5" customWidth="1"/>
    <col min="11768" max="11768" width="31.6640625" customWidth="1"/>
    <col min="11769" max="11769" width="13" customWidth="1"/>
    <col min="11770" max="11770" width="12.5" customWidth="1"/>
    <col min="11797" max="11797" width="9.6640625" bestFit="1" customWidth="1"/>
    <col min="12023" max="12023" width="7.5" customWidth="1"/>
    <col min="12024" max="12024" width="31.6640625" customWidth="1"/>
    <col min="12025" max="12025" width="13" customWidth="1"/>
    <col min="12026" max="12026" width="12.5" customWidth="1"/>
    <col min="12053" max="12053" width="9.6640625" bestFit="1" customWidth="1"/>
    <col min="12279" max="12279" width="7.5" customWidth="1"/>
    <col min="12280" max="12280" width="31.6640625" customWidth="1"/>
    <col min="12281" max="12281" width="13" customWidth="1"/>
    <col min="12282" max="12282" width="12.5" customWidth="1"/>
    <col min="12309" max="12309" width="9.6640625" bestFit="1" customWidth="1"/>
    <col min="12535" max="12535" width="7.5" customWidth="1"/>
    <col min="12536" max="12536" width="31.6640625" customWidth="1"/>
    <col min="12537" max="12537" width="13" customWidth="1"/>
    <col min="12538" max="12538" width="12.5" customWidth="1"/>
    <col min="12565" max="12565" width="9.6640625" bestFit="1" customWidth="1"/>
    <col min="12791" max="12791" width="7.5" customWidth="1"/>
    <col min="12792" max="12792" width="31.6640625" customWidth="1"/>
    <col min="12793" max="12793" width="13" customWidth="1"/>
    <col min="12794" max="12794" width="12.5" customWidth="1"/>
    <col min="12821" max="12821" width="9.6640625" bestFit="1" customWidth="1"/>
    <col min="13047" max="13047" width="7.5" customWidth="1"/>
    <col min="13048" max="13048" width="31.6640625" customWidth="1"/>
    <col min="13049" max="13049" width="13" customWidth="1"/>
    <col min="13050" max="13050" width="12.5" customWidth="1"/>
    <col min="13077" max="13077" width="9.6640625" bestFit="1" customWidth="1"/>
    <col min="13303" max="13303" width="7.5" customWidth="1"/>
    <col min="13304" max="13304" width="31.6640625" customWidth="1"/>
    <col min="13305" max="13305" width="13" customWidth="1"/>
    <col min="13306" max="13306" width="12.5" customWidth="1"/>
    <col min="13333" max="13333" width="9.6640625" bestFit="1" customWidth="1"/>
    <col min="13559" max="13559" width="7.5" customWidth="1"/>
    <col min="13560" max="13560" width="31.6640625" customWidth="1"/>
    <col min="13561" max="13561" width="13" customWidth="1"/>
    <col min="13562" max="13562" width="12.5" customWidth="1"/>
    <col min="13589" max="13589" width="9.6640625" bestFit="1" customWidth="1"/>
    <col min="13815" max="13815" width="7.5" customWidth="1"/>
    <col min="13816" max="13816" width="31.6640625" customWidth="1"/>
    <col min="13817" max="13817" width="13" customWidth="1"/>
    <col min="13818" max="13818" width="12.5" customWidth="1"/>
    <col min="13845" max="13845" width="9.6640625" bestFit="1" customWidth="1"/>
    <col min="14071" max="14071" width="7.5" customWidth="1"/>
    <col min="14072" max="14072" width="31.6640625" customWidth="1"/>
    <col min="14073" max="14073" width="13" customWidth="1"/>
    <col min="14074" max="14074" width="12.5" customWidth="1"/>
    <col min="14101" max="14101" width="9.6640625" bestFit="1" customWidth="1"/>
    <col min="14327" max="14327" width="7.5" customWidth="1"/>
    <col min="14328" max="14328" width="31.6640625" customWidth="1"/>
    <col min="14329" max="14329" width="13" customWidth="1"/>
    <col min="14330" max="14330" width="12.5" customWidth="1"/>
    <col min="14357" max="14357" width="9.6640625" bestFit="1" customWidth="1"/>
    <col min="14583" max="14583" width="7.5" customWidth="1"/>
    <col min="14584" max="14584" width="31.6640625" customWidth="1"/>
    <col min="14585" max="14585" width="13" customWidth="1"/>
    <col min="14586" max="14586" width="12.5" customWidth="1"/>
    <col min="14613" max="14613" width="9.6640625" bestFit="1" customWidth="1"/>
    <col min="14839" max="14839" width="7.5" customWidth="1"/>
    <col min="14840" max="14840" width="31.6640625" customWidth="1"/>
    <col min="14841" max="14841" width="13" customWidth="1"/>
    <col min="14842" max="14842" width="12.5" customWidth="1"/>
    <col min="14869" max="14869" width="9.6640625" bestFit="1" customWidth="1"/>
    <col min="15095" max="15095" width="7.5" customWidth="1"/>
    <col min="15096" max="15096" width="31.6640625" customWidth="1"/>
    <col min="15097" max="15097" width="13" customWidth="1"/>
    <col min="15098" max="15098" width="12.5" customWidth="1"/>
    <col min="15125" max="15125" width="9.6640625" bestFit="1" customWidth="1"/>
    <col min="15351" max="15351" width="7.5" customWidth="1"/>
    <col min="15352" max="15352" width="31.6640625" customWidth="1"/>
    <col min="15353" max="15353" width="13" customWidth="1"/>
    <col min="15354" max="15354" width="12.5" customWidth="1"/>
    <col min="15381" max="15381" width="9.6640625" bestFit="1" customWidth="1"/>
    <col min="15607" max="15607" width="7.5" customWidth="1"/>
    <col min="15608" max="15608" width="31.6640625" customWidth="1"/>
    <col min="15609" max="15609" width="13" customWidth="1"/>
    <col min="15610" max="15610" width="12.5" customWidth="1"/>
    <col min="15637" max="15637" width="9.6640625" bestFit="1" customWidth="1"/>
    <col min="15863" max="15863" width="7.5" customWidth="1"/>
    <col min="15864" max="15864" width="31.6640625" customWidth="1"/>
    <col min="15865" max="15865" width="13" customWidth="1"/>
    <col min="15866" max="15866" width="12.5" customWidth="1"/>
    <col min="15893" max="15893" width="9.6640625" bestFit="1" customWidth="1"/>
    <col min="16119" max="16119" width="7.5" customWidth="1"/>
    <col min="16120" max="16120" width="31.6640625" customWidth="1"/>
    <col min="16121" max="16121" width="13" customWidth="1"/>
    <col min="16122" max="16122" width="12.5" customWidth="1"/>
    <col min="16149" max="16149" width="9.6640625" bestFit="1" customWidth="1"/>
  </cols>
  <sheetData>
    <row r="1" spans="1:33" s="319" customFormat="1" ht="11.25" customHeight="1" x14ac:dyDescent="0.2">
      <c r="AE1" s="320"/>
      <c r="AF1" s="320"/>
      <c r="AG1" s="320"/>
    </row>
    <row r="3" spans="1:33" x14ac:dyDescent="0.2">
      <c r="X3" t="s">
        <v>550</v>
      </c>
    </row>
    <row r="7" spans="1:33" ht="13.5" thickBot="1" x14ac:dyDescent="0.25"/>
    <row r="8" spans="1:33" ht="13.5" customHeight="1" thickBot="1" x14ac:dyDescent="0.25">
      <c r="A8" s="346" t="s">
        <v>339</v>
      </c>
      <c r="B8" s="347" t="s">
        <v>453</v>
      </c>
      <c r="C8" s="347" t="s">
        <v>454</v>
      </c>
      <c r="D8" s="345" t="s">
        <v>455</v>
      </c>
      <c r="E8" s="345"/>
      <c r="F8" s="345"/>
      <c r="G8" s="345" t="s">
        <v>456</v>
      </c>
      <c r="H8" s="345"/>
      <c r="I8" s="345"/>
      <c r="J8" s="345" t="s">
        <v>457</v>
      </c>
      <c r="K8" s="345"/>
      <c r="L8" s="345"/>
      <c r="M8" s="345" t="s">
        <v>458</v>
      </c>
      <c r="N8" s="345"/>
      <c r="O8" s="350"/>
      <c r="P8" s="345" t="s">
        <v>459</v>
      </c>
      <c r="Q8" s="345"/>
      <c r="R8" s="345"/>
      <c r="S8" s="351" t="s">
        <v>460</v>
      </c>
      <c r="T8" s="345"/>
      <c r="U8" s="350"/>
      <c r="V8" s="345" t="s">
        <v>199</v>
      </c>
      <c r="W8" s="345"/>
      <c r="X8" s="345"/>
      <c r="Y8" s="351" t="s">
        <v>462</v>
      </c>
      <c r="Z8" s="345"/>
      <c r="AA8" s="345"/>
      <c r="AB8" s="345" t="s">
        <v>463</v>
      </c>
      <c r="AC8" s="345"/>
      <c r="AD8" s="345"/>
      <c r="AE8" s="349" t="s">
        <v>464</v>
      </c>
      <c r="AF8" s="349"/>
      <c r="AG8" s="349"/>
    </row>
    <row r="9" spans="1:33" ht="13.5" thickBot="1" x14ac:dyDescent="0.25">
      <c r="A9" s="346"/>
      <c r="B9" s="347"/>
      <c r="C9" s="348"/>
      <c r="D9" s="254" t="s">
        <v>514</v>
      </c>
      <c r="E9" s="254" t="s">
        <v>466</v>
      </c>
      <c r="F9" s="254" t="s">
        <v>154</v>
      </c>
      <c r="G9" s="255" t="s">
        <v>465</v>
      </c>
      <c r="H9" s="254" t="s">
        <v>466</v>
      </c>
      <c r="I9" s="256" t="s">
        <v>154</v>
      </c>
      <c r="J9" s="254" t="s">
        <v>465</v>
      </c>
      <c r="K9" s="254" t="s">
        <v>466</v>
      </c>
      <c r="L9" s="254" t="s">
        <v>154</v>
      </c>
      <c r="M9" s="255" t="s">
        <v>465</v>
      </c>
      <c r="N9" s="254" t="s">
        <v>466</v>
      </c>
      <c r="O9" s="256" t="s">
        <v>154</v>
      </c>
      <c r="P9" s="254" t="s">
        <v>465</v>
      </c>
      <c r="Q9" s="254" t="s">
        <v>466</v>
      </c>
      <c r="R9" s="254" t="s">
        <v>154</v>
      </c>
      <c r="S9" s="255" t="s">
        <v>465</v>
      </c>
      <c r="T9" s="254" t="s">
        <v>466</v>
      </c>
      <c r="U9" s="256" t="s">
        <v>154</v>
      </c>
      <c r="V9" s="254" t="s">
        <v>465</v>
      </c>
      <c r="W9" s="254" t="s">
        <v>466</v>
      </c>
      <c r="X9" s="254" t="s">
        <v>154</v>
      </c>
      <c r="Y9" s="255" t="s">
        <v>465</v>
      </c>
      <c r="Z9" s="254" t="s">
        <v>466</v>
      </c>
      <c r="AA9" s="256" t="s">
        <v>154</v>
      </c>
      <c r="AB9" s="254" t="s">
        <v>465</v>
      </c>
      <c r="AC9" s="254" t="s">
        <v>466</v>
      </c>
      <c r="AD9" s="254" t="s">
        <v>154</v>
      </c>
      <c r="AE9" s="257" t="s">
        <v>465</v>
      </c>
      <c r="AF9" s="258" t="s">
        <v>466</v>
      </c>
      <c r="AG9" s="258" t="s">
        <v>154</v>
      </c>
    </row>
    <row r="10" spans="1:33" ht="23.1" customHeight="1" x14ac:dyDescent="0.2">
      <c r="A10" s="259" t="s">
        <v>9</v>
      </c>
      <c r="B10" s="260" t="s">
        <v>467</v>
      </c>
      <c r="C10" s="261"/>
      <c r="D10" s="262"/>
      <c r="E10" s="263"/>
      <c r="F10" s="264"/>
      <c r="G10" s="265"/>
      <c r="H10" s="263"/>
      <c r="I10" s="266"/>
      <c r="J10" s="262"/>
      <c r="K10" s="263"/>
      <c r="L10" s="264"/>
      <c r="M10" s="265"/>
      <c r="N10" s="263"/>
      <c r="O10" s="266"/>
      <c r="P10" s="262"/>
      <c r="Q10" s="263"/>
      <c r="R10" s="264"/>
      <c r="S10" s="265"/>
      <c r="T10" s="263"/>
      <c r="U10" s="266"/>
      <c r="V10" s="262"/>
      <c r="W10" s="263"/>
      <c r="X10" s="264"/>
      <c r="Y10" s="265"/>
      <c r="Z10" s="263"/>
      <c r="AA10" s="266"/>
      <c r="AB10" s="262"/>
      <c r="AC10" s="263"/>
      <c r="AD10" s="264"/>
      <c r="AE10" s="267">
        <f>D10+G10+J10+M10+P10+S10+V10+Y10+AB10</f>
        <v>0</v>
      </c>
      <c r="AF10" s="268">
        <f t="shared" ref="AF10:AG21" si="0">E10+H10+K10+N10+Q10+T10+W10+Z10+AC10</f>
        <v>0</v>
      </c>
      <c r="AG10" s="269">
        <f t="shared" si="0"/>
        <v>0</v>
      </c>
    </row>
    <row r="11" spans="1:33" ht="23.1" customHeight="1" x14ac:dyDescent="0.2">
      <c r="A11" s="270" t="s">
        <v>23</v>
      </c>
      <c r="B11" s="271" t="s">
        <v>468</v>
      </c>
      <c r="C11" s="272"/>
      <c r="D11" s="273"/>
      <c r="E11" s="274"/>
      <c r="F11" s="275"/>
      <c r="G11" s="276"/>
      <c r="H11" s="274"/>
      <c r="I11" s="277"/>
      <c r="J11" s="273"/>
      <c r="K11" s="274"/>
      <c r="L11" s="275"/>
      <c r="M11" s="276"/>
      <c r="N11" s="274"/>
      <c r="O11" s="277"/>
      <c r="P11" s="273"/>
      <c r="Q11" s="274"/>
      <c r="R11" s="275"/>
      <c r="S11" s="276"/>
      <c r="T11" s="274"/>
      <c r="U11" s="277"/>
      <c r="V11" s="273"/>
      <c r="W11" s="274"/>
      <c r="X11" s="275"/>
      <c r="Y11" s="276"/>
      <c r="Z11" s="274"/>
      <c r="AA11" s="277"/>
      <c r="AB11" s="273"/>
      <c r="AC11" s="274"/>
      <c r="AD11" s="275"/>
      <c r="AE11" s="278">
        <f t="shared" ref="AE11:AE25" si="1">D11+G11+J11+M11+P11+S11+V11+Y11</f>
        <v>0</v>
      </c>
      <c r="AF11" s="279">
        <f t="shared" si="0"/>
        <v>0</v>
      </c>
      <c r="AG11" s="280">
        <f t="shared" si="0"/>
        <v>0</v>
      </c>
    </row>
    <row r="12" spans="1:33" ht="23.1" customHeight="1" x14ac:dyDescent="0.2">
      <c r="A12" s="270" t="s">
        <v>35</v>
      </c>
      <c r="B12" s="281" t="s">
        <v>469</v>
      </c>
      <c r="C12" s="272"/>
      <c r="D12" s="273"/>
      <c r="E12" s="274"/>
      <c r="F12" s="275"/>
      <c r="G12" s="276"/>
      <c r="H12" s="274"/>
      <c r="I12" s="277"/>
      <c r="J12" s="273"/>
      <c r="K12" s="274"/>
      <c r="L12" s="275"/>
      <c r="M12" s="276"/>
      <c r="N12" s="274"/>
      <c r="O12" s="277"/>
      <c r="P12" s="273"/>
      <c r="Q12" s="274"/>
      <c r="R12" s="275"/>
      <c r="S12" s="276"/>
      <c r="T12" s="274"/>
      <c r="U12" s="277"/>
      <c r="V12" s="273"/>
      <c r="W12" s="274"/>
      <c r="X12" s="275"/>
      <c r="Y12" s="276"/>
      <c r="Z12" s="274"/>
      <c r="AA12" s="277"/>
      <c r="AB12" s="273"/>
      <c r="AC12" s="274"/>
      <c r="AD12" s="275"/>
      <c r="AE12" s="278">
        <f t="shared" si="1"/>
        <v>0</v>
      </c>
      <c r="AF12" s="279">
        <f>AC12</f>
        <v>0</v>
      </c>
      <c r="AG12" s="280">
        <f>AD12</f>
        <v>0</v>
      </c>
    </row>
    <row r="13" spans="1:33" ht="23.1" customHeight="1" x14ac:dyDescent="0.2">
      <c r="A13" s="270" t="s">
        <v>310</v>
      </c>
      <c r="B13" s="271" t="s">
        <v>470</v>
      </c>
      <c r="C13" s="272"/>
      <c r="D13" s="273"/>
      <c r="E13" s="274"/>
      <c r="F13" s="275"/>
      <c r="G13" s="276"/>
      <c r="H13" s="274"/>
      <c r="I13" s="277"/>
      <c r="J13" s="273"/>
      <c r="K13" s="274"/>
      <c r="L13" s="275"/>
      <c r="M13" s="276"/>
      <c r="N13" s="274"/>
      <c r="O13" s="277"/>
      <c r="P13" s="273"/>
      <c r="Q13" s="274"/>
      <c r="R13" s="275"/>
      <c r="S13" s="276"/>
      <c r="T13" s="274"/>
      <c r="U13" s="277"/>
      <c r="V13" s="273"/>
      <c r="W13" s="274"/>
      <c r="X13" s="275"/>
      <c r="Y13" s="276"/>
      <c r="Z13" s="274"/>
      <c r="AA13" s="277"/>
      <c r="AB13" s="273"/>
      <c r="AC13" s="274"/>
      <c r="AD13" s="275"/>
      <c r="AE13" s="278">
        <f t="shared" si="1"/>
        <v>0</v>
      </c>
      <c r="AF13" s="279">
        <f t="shared" si="0"/>
        <v>0</v>
      </c>
      <c r="AG13" s="280">
        <f t="shared" si="0"/>
        <v>0</v>
      </c>
    </row>
    <row r="14" spans="1:33" ht="23.1" customHeight="1" x14ac:dyDescent="0.2">
      <c r="A14" s="270" t="s">
        <v>61</v>
      </c>
      <c r="B14" s="281" t="s">
        <v>495</v>
      </c>
      <c r="C14" s="272"/>
      <c r="D14" s="273"/>
      <c r="E14" s="274"/>
      <c r="F14" s="275"/>
      <c r="G14" s="276"/>
      <c r="H14" s="274"/>
      <c r="I14" s="277"/>
      <c r="J14" s="273"/>
      <c r="K14" s="274"/>
      <c r="L14" s="275"/>
      <c r="M14" s="276"/>
      <c r="N14" s="274"/>
      <c r="O14" s="277"/>
      <c r="P14" s="273"/>
      <c r="Q14" s="274"/>
      <c r="R14" s="275"/>
      <c r="S14" s="276"/>
      <c r="T14" s="274"/>
      <c r="U14" s="277"/>
      <c r="V14" s="273"/>
      <c r="W14" s="274"/>
      <c r="X14" s="275"/>
      <c r="Y14" s="276"/>
      <c r="Z14" s="274"/>
      <c r="AA14" s="277"/>
      <c r="AB14" s="273"/>
      <c r="AC14" s="274"/>
      <c r="AD14" s="275"/>
      <c r="AE14" s="278">
        <f t="shared" si="1"/>
        <v>0</v>
      </c>
      <c r="AF14" s="279">
        <f t="shared" si="0"/>
        <v>0</v>
      </c>
      <c r="AG14" s="280">
        <f t="shared" si="0"/>
        <v>0</v>
      </c>
    </row>
    <row r="15" spans="1:33" ht="23.1" customHeight="1" x14ac:dyDescent="0.2">
      <c r="A15" s="270" t="s">
        <v>83</v>
      </c>
      <c r="B15" s="271" t="s">
        <v>473</v>
      </c>
      <c r="C15" s="272"/>
      <c r="D15" s="273"/>
      <c r="E15" s="274"/>
      <c r="F15" s="275"/>
      <c r="G15" s="276"/>
      <c r="H15" s="274"/>
      <c r="I15" s="277"/>
      <c r="J15" s="273"/>
      <c r="K15" s="274"/>
      <c r="L15" s="275"/>
      <c r="M15" s="276"/>
      <c r="N15" s="274"/>
      <c r="O15" s="277"/>
      <c r="P15" s="273"/>
      <c r="Q15" s="274"/>
      <c r="R15" s="275"/>
      <c r="S15" s="276"/>
      <c r="T15" s="274"/>
      <c r="U15" s="277"/>
      <c r="V15" s="273"/>
      <c r="W15" s="274"/>
      <c r="X15" s="275"/>
      <c r="Y15" s="276"/>
      <c r="Z15" s="274"/>
      <c r="AA15" s="277"/>
      <c r="AB15" s="273"/>
      <c r="AC15" s="274"/>
      <c r="AD15" s="275"/>
      <c r="AE15" s="278">
        <f t="shared" si="1"/>
        <v>0</v>
      </c>
      <c r="AF15" s="279">
        <f t="shared" si="0"/>
        <v>0</v>
      </c>
      <c r="AG15" s="280">
        <f t="shared" si="0"/>
        <v>0</v>
      </c>
    </row>
    <row r="16" spans="1:33" ht="23.1" customHeight="1" x14ac:dyDescent="0.2">
      <c r="A16" s="270" t="s">
        <v>246</v>
      </c>
      <c r="B16" s="271" t="s">
        <v>474</v>
      </c>
      <c r="C16" s="272"/>
      <c r="D16" s="273"/>
      <c r="E16" s="274"/>
      <c r="F16" s="275"/>
      <c r="G16" s="276"/>
      <c r="H16" s="274"/>
      <c r="I16" s="277"/>
      <c r="J16" s="273"/>
      <c r="K16" s="274"/>
      <c r="L16" s="275"/>
      <c r="M16" s="276"/>
      <c r="N16" s="274"/>
      <c r="O16" s="277"/>
      <c r="P16" s="273"/>
      <c r="Q16" s="274"/>
      <c r="R16" s="275"/>
      <c r="S16" s="276"/>
      <c r="T16" s="274"/>
      <c r="U16" s="277"/>
      <c r="V16" s="273"/>
      <c r="W16" s="274"/>
      <c r="X16" s="275"/>
      <c r="Y16" s="276"/>
      <c r="Z16" s="274"/>
      <c r="AA16" s="277"/>
      <c r="AB16" s="273"/>
      <c r="AC16" s="274"/>
      <c r="AD16" s="275"/>
      <c r="AE16" s="278">
        <f t="shared" si="1"/>
        <v>0</v>
      </c>
      <c r="AF16" s="279">
        <f t="shared" si="0"/>
        <v>0</v>
      </c>
      <c r="AG16" s="280">
        <f t="shared" si="0"/>
        <v>0</v>
      </c>
    </row>
    <row r="17" spans="1:33" ht="23.1" customHeight="1" x14ac:dyDescent="0.2">
      <c r="A17" s="270" t="s">
        <v>103</v>
      </c>
      <c r="B17" s="281" t="s">
        <v>475</v>
      </c>
      <c r="C17" s="272"/>
      <c r="D17" s="273"/>
      <c r="E17" s="274"/>
      <c r="F17" s="275"/>
      <c r="G17" s="276"/>
      <c r="H17" s="274"/>
      <c r="I17" s="277"/>
      <c r="J17" s="273"/>
      <c r="K17" s="274"/>
      <c r="L17" s="275"/>
      <c r="M17" s="276"/>
      <c r="N17" s="274"/>
      <c r="O17" s="277"/>
      <c r="P17" s="273"/>
      <c r="Q17" s="274"/>
      <c r="R17" s="275"/>
      <c r="S17" s="276"/>
      <c r="T17" s="274"/>
      <c r="U17" s="277"/>
      <c r="V17" s="273"/>
      <c r="W17" s="274"/>
      <c r="X17" s="275"/>
      <c r="Y17" s="276"/>
      <c r="Z17" s="274"/>
      <c r="AA17" s="277"/>
      <c r="AB17" s="273"/>
      <c r="AC17" s="274"/>
      <c r="AD17" s="275"/>
      <c r="AE17" s="278">
        <f t="shared" si="1"/>
        <v>0</v>
      </c>
      <c r="AF17" s="279">
        <f t="shared" si="0"/>
        <v>0</v>
      </c>
      <c r="AG17" s="280">
        <f t="shared" si="0"/>
        <v>0</v>
      </c>
    </row>
    <row r="18" spans="1:33" ht="23.1" customHeight="1" x14ac:dyDescent="0.2">
      <c r="A18" s="270" t="s">
        <v>111</v>
      </c>
      <c r="B18" s="281" t="s">
        <v>500</v>
      </c>
      <c r="C18" s="272">
        <v>3</v>
      </c>
      <c r="D18" s="273"/>
      <c r="E18" s="274"/>
      <c r="F18" s="275">
        <v>10432153</v>
      </c>
      <c r="G18" s="276"/>
      <c r="H18" s="274"/>
      <c r="I18" s="277">
        <v>2070943</v>
      </c>
      <c r="J18" s="273"/>
      <c r="K18" s="274"/>
      <c r="L18" s="275">
        <v>528632</v>
      </c>
      <c r="M18" s="276"/>
      <c r="N18" s="274"/>
      <c r="O18" s="277"/>
      <c r="P18" s="273"/>
      <c r="Q18" s="274"/>
      <c r="R18" s="275"/>
      <c r="S18" s="276"/>
      <c r="T18" s="274"/>
      <c r="U18" s="277"/>
      <c r="V18" s="273"/>
      <c r="W18" s="274"/>
      <c r="X18" s="275">
        <v>125000</v>
      </c>
      <c r="Y18" s="276"/>
      <c r="Z18" s="274"/>
      <c r="AA18" s="277"/>
      <c r="AB18" s="273"/>
      <c r="AC18" s="274"/>
      <c r="AD18" s="275"/>
      <c r="AE18" s="278">
        <f t="shared" si="1"/>
        <v>0</v>
      </c>
      <c r="AF18" s="279">
        <f t="shared" si="0"/>
        <v>0</v>
      </c>
      <c r="AG18" s="280">
        <f t="shared" si="0"/>
        <v>13156728</v>
      </c>
    </row>
    <row r="19" spans="1:33" ht="23.1" customHeight="1" x14ac:dyDescent="0.2">
      <c r="A19" s="270" t="s">
        <v>306</v>
      </c>
      <c r="B19" s="281" t="s">
        <v>501</v>
      </c>
      <c r="C19" s="272"/>
      <c r="D19" s="273"/>
      <c r="E19" s="274"/>
      <c r="F19" s="275"/>
      <c r="G19" s="276"/>
      <c r="H19" s="274"/>
      <c r="I19" s="277"/>
      <c r="J19" s="273"/>
      <c r="K19" s="274"/>
      <c r="L19" s="275">
        <v>1991482</v>
      </c>
      <c r="M19" s="276"/>
      <c r="N19" s="274"/>
      <c r="O19" s="277"/>
      <c r="P19" s="273"/>
      <c r="Q19" s="274"/>
      <c r="R19" s="275"/>
      <c r="S19" s="276"/>
      <c r="T19" s="274"/>
      <c r="U19" s="277"/>
      <c r="V19" s="273"/>
      <c r="W19" s="274"/>
      <c r="X19" s="275"/>
      <c r="Y19" s="276"/>
      <c r="Z19" s="274"/>
      <c r="AA19" s="277"/>
      <c r="AB19" s="273"/>
      <c r="AC19" s="274"/>
      <c r="AD19" s="275"/>
      <c r="AE19" s="278">
        <f t="shared" si="1"/>
        <v>0</v>
      </c>
      <c r="AF19" s="279">
        <f t="shared" si="0"/>
        <v>0</v>
      </c>
      <c r="AG19" s="280">
        <f t="shared" si="0"/>
        <v>1991482</v>
      </c>
    </row>
    <row r="20" spans="1:33" ht="23.1" customHeight="1" x14ac:dyDescent="0.2">
      <c r="A20" s="270" t="s">
        <v>305</v>
      </c>
      <c r="B20" s="281" t="s">
        <v>541</v>
      </c>
      <c r="C20" s="272"/>
      <c r="D20" s="273"/>
      <c r="E20" s="274"/>
      <c r="F20" s="275">
        <v>292645</v>
      </c>
      <c r="G20" s="276"/>
      <c r="H20" s="274"/>
      <c r="I20" s="277">
        <v>53249</v>
      </c>
      <c r="J20" s="273"/>
      <c r="K20" s="274"/>
      <c r="L20" s="275">
        <v>2200</v>
      </c>
      <c r="M20" s="276"/>
      <c r="N20" s="274"/>
      <c r="O20" s="277"/>
      <c r="P20" s="273"/>
      <c r="Q20" s="274"/>
      <c r="R20" s="275"/>
      <c r="S20" s="276"/>
      <c r="T20" s="274"/>
      <c r="U20" s="277"/>
      <c r="V20" s="273"/>
      <c r="W20" s="274"/>
      <c r="X20" s="275"/>
      <c r="Y20" s="276"/>
      <c r="Z20" s="274"/>
      <c r="AA20" s="277"/>
      <c r="AB20" s="273"/>
      <c r="AC20" s="274"/>
      <c r="AD20" s="275"/>
      <c r="AE20" s="278">
        <f t="shared" si="1"/>
        <v>0</v>
      </c>
      <c r="AF20" s="279">
        <f t="shared" si="0"/>
        <v>0</v>
      </c>
      <c r="AG20" s="280">
        <f t="shared" si="0"/>
        <v>348094</v>
      </c>
    </row>
    <row r="21" spans="1:33" ht="23.1" customHeight="1" x14ac:dyDescent="0.2">
      <c r="A21" s="270" t="s">
        <v>304</v>
      </c>
      <c r="B21" s="281" t="s">
        <v>478</v>
      </c>
      <c r="C21" s="272"/>
      <c r="D21" s="273"/>
      <c r="E21" s="274"/>
      <c r="F21" s="275"/>
      <c r="G21" s="276"/>
      <c r="H21" s="274"/>
      <c r="I21" s="277"/>
      <c r="J21" s="273"/>
      <c r="K21" s="274"/>
      <c r="L21" s="275"/>
      <c r="M21" s="276"/>
      <c r="N21" s="274"/>
      <c r="O21" s="277"/>
      <c r="P21" s="273"/>
      <c r="Q21" s="274"/>
      <c r="R21" s="275"/>
      <c r="S21" s="276"/>
      <c r="T21" s="274"/>
      <c r="U21" s="277"/>
      <c r="V21" s="273"/>
      <c r="W21" s="274"/>
      <c r="X21" s="275"/>
      <c r="Y21" s="276"/>
      <c r="Z21" s="274"/>
      <c r="AA21" s="277"/>
      <c r="AB21" s="273"/>
      <c r="AC21" s="274"/>
      <c r="AD21" s="275"/>
      <c r="AE21" s="278">
        <f t="shared" si="1"/>
        <v>0</v>
      </c>
      <c r="AF21" s="279">
        <f>E21+H21+K21+N21+Q21+T21+W21+Z21</f>
        <v>0</v>
      </c>
      <c r="AG21" s="280">
        <f t="shared" si="0"/>
        <v>0</v>
      </c>
    </row>
    <row r="22" spans="1:33" ht="23.1" customHeight="1" x14ac:dyDescent="0.2">
      <c r="A22" s="270" t="s">
        <v>303</v>
      </c>
      <c r="B22" s="281" t="s">
        <v>480</v>
      </c>
      <c r="C22" s="272"/>
      <c r="D22" s="273"/>
      <c r="E22" s="274"/>
      <c r="F22" s="275">
        <v>1195208</v>
      </c>
      <c r="G22" s="276"/>
      <c r="H22" s="274"/>
      <c r="I22" s="277">
        <v>268793</v>
      </c>
      <c r="J22" s="273"/>
      <c r="K22" s="274"/>
      <c r="L22" s="275">
        <v>4378312</v>
      </c>
      <c r="M22" s="276"/>
      <c r="N22" s="274"/>
      <c r="O22" s="277"/>
      <c r="P22" s="273"/>
      <c r="Q22" s="274"/>
      <c r="R22" s="275"/>
      <c r="S22" s="276"/>
      <c r="T22" s="274"/>
      <c r="U22" s="277"/>
      <c r="V22" s="273"/>
      <c r="W22" s="274"/>
      <c r="X22" s="275"/>
      <c r="Y22" s="276"/>
      <c r="Z22" s="274"/>
      <c r="AA22" s="277"/>
      <c r="AB22" s="273"/>
      <c r="AC22" s="274"/>
      <c r="AD22" s="275"/>
      <c r="AE22" s="278">
        <f t="shared" si="1"/>
        <v>0</v>
      </c>
      <c r="AF22" s="279">
        <f>E22+H22+K22+N22+Q22+T22+W22+Z22</f>
        <v>0</v>
      </c>
      <c r="AG22" s="280">
        <f>F22+I22+L22+O22+R22+U22+X22+AA22</f>
        <v>5842313</v>
      </c>
    </row>
    <row r="23" spans="1:33" ht="23.1" customHeight="1" x14ac:dyDescent="0.2">
      <c r="A23" s="270" t="s">
        <v>300</v>
      </c>
      <c r="B23" s="281" t="s">
        <v>530</v>
      </c>
      <c r="C23" s="272"/>
      <c r="D23" s="273"/>
      <c r="E23" s="274"/>
      <c r="F23" s="275"/>
      <c r="G23" s="276"/>
      <c r="H23" s="274"/>
      <c r="I23" s="277"/>
      <c r="J23" s="273"/>
      <c r="K23" s="274"/>
      <c r="L23" s="275">
        <v>896965</v>
      </c>
      <c r="M23" s="276"/>
      <c r="N23" s="274"/>
      <c r="O23" s="277"/>
      <c r="P23" s="273"/>
      <c r="Q23" s="274"/>
      <c r="R23" s="275"/>
      <c r="S23" s="276"/>
      <c r="T23" s="274"/>
      <c r="U23" s="277"/>
      <c r="V23" s="273"/>
      <c r="W23" s="274"/>
      <c r="X23" s="275"/>
      <c r="Y23" s="276"/>
      <c r="Z23" s="274"/>
      <c r="AA23" s="277"/>
      <c r="AB23" s="273"/>
      <c r="AC23" s="274"/>
      <c r="AD23" s="275"/>
      <c r="AE23" s="278">
        <f t="shared" si="1"/>
        <v>0</v>
      </c>
      <c r="AF23" s="279">
        <f>E23+H23+K23+N23+Q23+T23+W23+Z23</f>
        <v>0</v>
      </c>
      <c r="AG23" s="280">
        <f>F23+I23+L23+O23+R23+U23+X23+AA23</f>
        <v>896965</v>
      </c>
    </row>
    <row r="24" spans="1:33" ht="23.1" customHeight="1" x14ac:dyDescent="0.2">
      <c r="A24" s="270" t="s">
        <v>297</v>
      </c>
      <c r="B24" s="271" t="s">
        <v>492</v>
      </c>
      <c r="C24" s="272"/>
      <c r="D24" s="273"/>
      <c r="E24" s="274"/>
      <c r="F24" s="275"/>
      <c r="G24" s="276"/>
      <c r="H24" s="274"/>
      <c r="I24" s="277"/>
      <c r="J24" s="273"/>
      <c r="K24" s="274"/>
      <c r="L24" s="275"/>
      <c r="M24" s="276"/>
      <c r="N24" s="274"/>
      <c r="O24" s="277"/>
      <c r="P24" s="273"/>
      <c r="Q24" s="274"/>
      <c r="R24" s="275"/>
      <c r="S24" s="276"/>
      <c r="T24" s="274"/>
      <c r="U24" s="277"/>
      <c r="V24" s="273"/>
      <c r="W24" s="274"/>
      <c r="X24" s="275"/>
      <c r="Y24" s="276"/>
      <c r="Z24" s="274"/>
      <c r="AA24" s="277"/>
      <c r="AB24" s="273"/>
      <c r="AC24" s="274"/>
      <c r="AD24" s="275"/>
      <c r="AE24" s="278">
        <f t="shared" si="1"/>
        <v>0</v>
      </c>
      <c r="AF24" s="279">
        <f>E24+H24+K24+N24+Q24+T24+W24+Z24</f>
        <v>0</v>
      </c>
      <c r="AG24" s="280">
        <f>F24+I24+L24+O24+R24+U24+X24+AA24</f>
        <v>0</v>
      </c>
    </row>
    <row r="25" spans="1:33" ht="23.1" customHeight="1" x14ac:dyDescent="0.2">
      <c r="A25" s="270" t="s">
        <v>294</v>
      </c>
      <c r="B25" s="281" t="s">
        <v>483</v>
      </c>
      <c r="C25" s="272"/>
      <c r="D25" s="273"/>
      <c r="E25" s="274"/>
      <c r="F25" s="275"/>
      <c r="G25" s="276"/>
      <c r="H25" s="274"/>
      <c r="I25" s="277"/>
      <c r="J25" s="273"/>
      <c r="K25" s="274"/>
      <c r="L25" s="275"/>
      <c r="M25" s="276"/>
      <c r="N25" s="274"/>
      <c r="O25" s="277"/>
      <c r="P25" s="273"/>
      <c r="Q25" s="274"/>
      <c r="R25" s="275"/>
      <c r="S25" s="276"/>
      <c r="T25" s="274"/>
      <c r="U25" s="277"/>
      <c r="V25" s="273"/>
      <c r="W25" s="274"/>
      <c r="X25" s="275"/>
      <c r="Y25" s="276"/>
      <c r="Z25" s="274"/>
      <c r="AA25" s="277"/>
      <c r="AB25" s="273"/>
      <c r="AC25" s="274"/>
      <c r="AD25" s="275"/>
      <c r="AE25" s="278">
        <f t="shared" si="1"/>
        <v>0</v>
      </c>
      <c r="AF25" s="279">
        <f>E25+H25+K25+N25+Q25+T25+W25+Z25</f>
        <v>0</v>
      </c>
      <c r="AG25" s="280">
        <f>F25+I25+L25+O25+R25+U25+X25+AA25</f>
        <v>0</v>
      </c>
    </row>
    <row r="26" spans="1:33" ht="23.1" customHeight="1" x14ac:dyDescent="0.2">
      <c r="A26" s="270" t="s">
        <v>291</v>
      </c>
      <c r="B26" s="281" t="s">
        <v>484</v>
      </c>
      <c r="C26" s="272"/>
      <c r="D26" s="273"/>
      <c r="E26" s="274"/>
      <c r="F26" s="275"/>
      <c r="G26" s="276"/>
      <c r="H26" s="274"/>
      <c r="I26" s="277"/>
      <c r="J26" s="273"/>
      <c r="K26" s="274"/>
      <c r="L26" s="275"/>
      <c r="M26" s="276"/>
      <c r="N26" s="274"/>
      <c r="O26" s="277"/>
      <c r="P26" s="273"/>
      <c r="Q26" s="274"/>
      <c r="R26" s="275"/>
      <c r="S26" s="276"/>
      <c r="T26" s="274"/>
      <c r="U26" s="277"/>
      <c r="V26" s="273"/>
      <c r="W26" s="274"/>
      <c r="X26" s="275"/>
      <c r="Y26" s="276"/>
      <c r="Z26" s="274"/>
      <c r="AA26" s="277"/>
      <c r="AB26" s="273"/>
      <c r="AC26" s="274"/>
      <c r="AD26" s="275"/>
      <c r="AE26" s="278">
        <f>M26</f>
        <v>0</v>
      </c>
      <c r="AF26" s="279">
        <f t="shared" ref="AE26:AG30" si="2">E26+H26+K26+N26+Q26+T26+W26+Z26</f>
        <v>0</v>
      </c>
      <c r="AG26" s="280">
        <f t="shared" si="2"/>
        <v>0</v>
      </c>
    </row>
    <row r="27" spans="1:33" ht="23.1" customHeight="1" x14ac:dyDescent="0.2">
      <c r="A27" s="270" t="s">
        <v>288</v>
      </c>
      <c r="B27" s="271" t="s">
        <v>485</v>
      </c>
      <c r="C27" s="272"/>
      <c r="D27" s="273"/>
      <c r="E27" s="274"/>
      <c r="F27" s="275"/>
      <c r="G27" s="276"/>
      <c r="H27" s="274"/>
      <c r="I27" s="277"/>
      <c r="J27" s="273"/>
      <c r="K27" s="274"/>
      <c r="L27" s="275"/>
      <c r="M27" s="276"/>
      <c r="N27" s="274"/>
      <c r="O27" s="277"/>
      <c r="P27" s="273"/>
      <c r="Q27" s="274"/>
      <c r="R27" s="275"/>
      <c r="S27" s="276"/>
      <c r="T27" s="274"/>
      <c r="U27" s="277"/>
      <c r="V27" s="273"/>
      <c r="W27" s="274"/>
      <c r="X27" s="275"/>
      <c r="Y27" s="276"/>
      <c r="Z27" s="274"/>
      <c r="AA27" s="277"/>
      <c r="AB27" s="273"/>
      <c r="AC27" s="274"/>
      <c r="AD27" s="275"/>
      <c r="AE27" s="278">
        <f t="shared" si="2"/>
        <v>0</v>
      </c>
      <c r="AF27" s="279">
        <f t="shared" si="2"/>
        <v>0</v>
      </c>
      <c r="AG27" s="280">
        <f t="shared" si="2"/>
        <v>0</v>
      </c>
    </row>
    <row r="28" spans="1:33" ht="23.1" customHeight="1" x14ac:dyDescent="0.2">
      <c r="A28" s="270" t="s">
        <v>285</v>
      </c>
      <c r="B28" s="271" t="s">
        <v>486</v>
      </c>
      <c r="C28" s="272"/>
      <c r="D28" s="273"/>
      <c r="E28" s="274"/>
      <c r="F28" s="275"/>
      <c r="G28" s="276"/>
      <c r="H28" s="274"/>
      <c r="I28" s="277"/>
      <c r="J28" s="273"/>
      <c r="K28" s="274"/>
      <c r="L28" s="275"/>
      <c r="M28" s="276"/>
      <c r="N28" s="274"/>
      <c r="O28" s="277"/>
      <c r="P28" s="273"/>
      <c r="Q28" s="274"/>
      <c r="R28" s="275"/>
      <c r="S28" s="276"/>
      <c r="T28" s="274"/>
      <c r="U28" s="277"/>
      <c r="V28" s="273"/>
      <c r="W28" s="274"/>
      <c r="X28" s="275"/>
      <c r="Y28" s="276"/>
      <c r="Z28" s="274"/>
      <c r="AA28" s="277"/>
      <c r="AB28" s="273"/>
      <c r="AC28" s="274"/>
      <c r="AD28" s="275"/>
      <c r="AE28" s="278">
        <f t="shared" si="2"/>
        <v>0</v>
      </c>
      <c r="AF28" s="279">
        <f t="shared" si="2"/>
        <v>0</v>
      </c>
      <c r="AG28" s="280">
        <f t="shared" si="2"/>
        <v>0</v>
      </c>
    </row>
    <row r="29" spans="1:33" ht="23.1" customHeight="1" x14ac:dyDescent="0.2">
      <c r="A29" s="270" t="s">
        <v>282</v>
      </c>
      <c r="B29" s="281" t="s">
        <v>487</v>
      </c>
      <c r="C29" s="272"/>
      <c r="D29" s="273"/>
      <c r="E29" s="274"/>
      <c r="F29" s="275"/>
      <c r="G29" s="276"/>
      <c r="H29" s="274"/>
      <c r="I29" s="277"/>
      <c r="J29" s="273"/>
      <c r="K29" s="274"/>
      <c r="L29" s="275"/>
      <c r="M29" s="276"/>
      <c r="N29" s="274"/>
      <c r="O29" s="277"/>
      <c r="P29" s="273"/>
      <c r="Q29" s="274"/>
      <c r="R29" s="275"/>
      <c r="S29" s="276"/>
      <c r="T29" s="274"/>
      <c r="U29" s="277"/>
      <c r="V29" s="273"/>
      <c r="W29" s="274"/>
      <c r="X29" s="275"/>
      <c r="Y29" s="276"/>
      <c r="Z29" s="274"/>
      <c r="AA29" s="277"/>
      <c r="AB29" s="273"/>
      <c r="AC29" s="274"/>
      <c r="AD29" s="275"/>
      <c r="AE29" s="278">
        <f t="shared" si="2"/>
        <v>0</v>
      </c>
      <c r="AF29" s="279">
        <f t="shared" si="2"/>
        <v>0</v>
      </c>
      <c r="AG29" s="280">
        <f t="shared" si="2"/>
        <v>0</v>
      </c>
    </row>
    <row r="30" spans="1:33" ht="23.1" customHeight="1" thickBot="1" x14ac:dyDescent="0.25">
      <c r="A30" s="270" t="s">
        <v>279</v>
      </c>
      <c r="B30" s="282" t="s">
        <v>488</v>
      </c>
      <c r="C30" s="283"/>
      <c r="D30" s="284"/>
      <c r="E30" s="285"/>
      <c r="F30" s="286"/>
      <c r="G30" s="287"/>
      <c r="H30" s="285"/>
      <c r="I30" s="288"/>
      <c r="J30" s="284"/>
      <c r="K30" s="285"/>
      <c r="L30" s="286"/>
      <c r="M30" s="287"/>
      <c r="N30" s="285"/>
      <c r="O30" s="288"/>
      <c r="P30" s="284"/>
      <c r="Q30" s="285"/>
      <c r="R30" s="286"/>
      <c r="S30" s="287"/>
      <c r="T30" s="285"/>
      <c r="U30" s="288"/>
      <c r="V30" s="284"/>
      <c r="W30" s="285"/>
      <c r="X30" s="286"/>
      <c r="Y30" s="287"/>
      <c r="Z30" s="285"/>
      <c r="AA30" s="288"/>
      <c r="AB30" s="284"/>
      <c r="AC30" s="285"/>
      <c r="AD30" s="286"/>
      <c r="AE30" s="289">
        <f t="shared" si="2"/>
        <v>0</v>
      </c>
      <c r="AF30" s="290">
        <f t="shared" si="2"/>
        <v>0</v>
      </c>
      <c r="AG30" s="291">
        <f t="shared" si="2"/>
        <v>0</v>
      </c>
    </row>
    <row r="31" spans="1:33" s="164" customFormat="1" ht="23.1" customHeight="1" thickBot="1" x14ac:dyDescent="0.25">
      <c r="A31" s="292"/>
      <c r="B31" s="293" t="s">
        <v>489</v>
      </c>
      <c r="C31" s="294">
        <f>SUM(C10:C30)</f>
        <v>3</v>
      </c>
      <c r="D31" s="292">
        <f t="shared" ref="D31:AG31" si="3">SUM(D10:D30)</f>
        <v>0</v>
      </c>
      <c r="E31" s="295">
        <f t="shared" si="3"/>
        <v>0</v>
      </c>
      <c r="F31" s="293">
        <f t="shared" si="3"/>
        <v>11920006</v>
      </c>
      <c r="G31" s="296">
        <f t="shared" si="3"/>
        <v>0</v>
      </c>
      <c r="H31" s="297">
        <f t="shared" si="3"/>
        <v>0</v>
      </c>
      <c r="I31" s="298">
        <f t="shared" si="3"/>
        <v>2392985</v>
      </c>
      <c r="J31" s="299">
        <f t="shared" si="3"/>
        <v>0</v>
      </c>
      <c r="K31" s="295">
        <f t="shared" si="3"/>
        <v>0</v>
      </c>
      <c r="L31" s="293">
        <f t="shared" si="3"/>
        <v>7797591</v>
      </c>
      <c r="M31" s="300">
        <f t="shared" si="3"/>
        <v>0</v>
      </c>
      <c r="N31" s="295">
        <f t="shared" si="3"/>
        <v>0</v>
      </c>
      <c r="O31" s="301">
        <f t="shared" si="3"/>
        <v>0</v>
      </c>
      <c r="P31" s="292">
        <f t="shared" si="3"/>
        <v>0</v>
      </c>
      <c r="Q31" s="297">
        <f t="shared" si="3"/>
        <v>0</v>
      </c>
      <c r="R31" s="302">
        <f t="shared" si="3"/>
        <v>0</v>
      </c>
      <c r="S31" s="300">
        <f t="shared" si="3"/>
        <v>0</v>
      </c>
      <c r="T31" s="295">
        <f t="shared" si="3"/>
        <v>0</v>
      </c>
      <c r="U31" s="301">
        <f t="shared" si="3"/>
        <v>0</v>
      </c>
      <c r="V31" s="292">
        <f t="shared" si="3"/>
        <v>0</v>
      </c>
      <c r="W31" s="295">
        <f t="shared" si="3"/>
        <v>0</v>
      </c>
      <c r="X31" s="293">
        <f t="shared" si="3"/>
        <v>125000</v>
      </c>
      <c r="Y31" s="300">
        <f t="shared" si="3"/>
        <v>0</v>
      </c>
      <c r="Z31" s="295">
        <f t="shared" si="3"/>
        <v>0</v>
      </c>
      <c r="AA31" s="301">
        <f t="shared" si="3"/>
        <v>0</v>
      </c>
      <c r="AB31" s="292">
        <f t="shared" si="3"/>
        <v>0</v>
      </c>
      <c r="AC31" s="295">
        <f t="shared" si="3"/>
        <v>0</v>
      </c>
      <c r="AD31" s="293">
        <f t="shared" si="3"/>
        <v>0</v>
      </c>
      <c r="AE31" s="300">
        <f t="shared" si="3"/>
        <v>0</v>
      </c>
      <c r="AF31" s="295">
        <f t="shared" si="3"/>
        <v>0</v>
      </c>
      <c r="AG31" s="293">
        <f t="shared" si="3"/>
        <v>22235582</v>
      </c>
    </row>
    <row r="32" spans="1:33" x14ac:dyDescent="0.2">
      <c r="A32" s="171"/>
      <c r="B32" s="171"/>
      <c r="C32" s="303"/>
      <c r="D32" s="304"/>
      <c r="E32" s="304"/>
      <c r="F32" s="304"/>
      <c r="G32" s="304"/>
      <c r="H32" s="304"/>
      <c r="I32" s="304"/>
      <c r="J32" s="304"/>
      <c r="K32" s="304"/>
      <c r="L32" s="304"/>
      <c r="M32" s="304"/>
      <c r="N32" s="304"/>
      <c r="O32" s="304"/>
      <c r="P32" s="304"/>
      <c r="Q32" s="304"/>
      <c r="R32" s="304"/>
      <c r="S32" s="304"/>
      <c r="T32" s="304"/>
      <c r="U32" s="304"/>
      <c r="V32" s="304"/>
      <c r="W32" s="304"/>
      <c r="X32" s="304"/>
      <c r="Y32" s="304"/>
      <c r="Z32" s="304"/>
      <c r="AA32" s="304"/>
      <c r="AB32" s="304"/>
      <c r="AC32" s="304"/>
      <c r="AD32" s="304"/>
      <c r="AE32" s="305"/>
      <c r="AF32" s="305"/>
      <c r="AG32" s="305"/>
    </row>
    <row r="33" spans="1:33" x14ac:dyDescent="0.2">
      <c r="A33" s="166"/>
      <c r="B33" s="166"/>
      <c r="C33" s="306"/>
      <c r="D33" s="307"/>
      <c r="E33" s="307"/>
      <c r="F33" s="307"/>
      <c r="G33" s="307"/>
      <c r="H33" s="307"/>
      <c r="I33" s="307"/>
      <c r="J33" s="307"/>
      <c r="K33" s="307"/>
      <c r="L33" s="307"/>
      <c r="M33" s="307"/>
      <c r="N33" s="307"/>
      <c r="O33" s="307"/>
      <c r="P33" s="307"/>
      <c r="Q33" s="307"/>
      <c r="R33" s="307"/>
      <c r="S33" s="307"/>
      <c r="T33" s="166"/>
      <c r="U33" s="166"/>
      <c r="V33" s="166"/>
      <c r="W33" s="166"/>
      <c r="X33" s="307"/>
      <c r="Y33" s="307"/>
      <c r="Z33" s="307"/>
      <c r="AA33" s="307"/>
      <c r="AB33" s="307"/>
      <c r="AC33" s="307"/>
      <c r="AD33" s="307"/>
      <c r="AE33" s="308"/>
      <c r="AF33" s="308"/>
      <c r="AG33" s="308"/>
    </row>
    <row r="34" spans="1:33" x14ac:dyDescent="0.2">
      <c r="A34" s="166"/>
      <c r="B34" s="166"/>
      <c r="C34" s="306"/>
      <c r="D34" s="307"/>
      <c r="E34" s="307"/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  <c r="AE34" s="308"/>
      <c r="AF34" s="308"/>
      <c r="AG34" s="308"/>
    </row>
    <row r="35" spans="1:33" x14ac:dyDescent="0.2">
      <c r="A35" s="166"/>
      <c r="B35" s="166"/>
      <c r="C35" s="306"/>
      <c r="D35" s="307"/>
      <c r="E35" s="307"/>
      <c r="F35" s="307"/>
      <c r="G35" s="307"/>
      <c r="H35" s="307"/>
      <c r="I35" s="307"/>
      <c r="J35" s="307"/>
      <c r="K35" s="307"/>
      <c r="L35" s="307"/>
      <c r="M35" s="307"/>
      <c r="N35" s="307"/>
      <c r="O35" s="307"/>
      <c r="P35" s="307"/>
      <c r="Q35" s="307"/>
      <c r="R35" s="307"/>
      <c r="S35" s="307"/>
      <c r="T35" s="307"/>
      <c r="U35" s="307"/>
      <c r="V35" s="307"/>
      <c r="W35" s="307"/>
      <c r="X35" s="307"/>
      <c r="Y35" s="307"/>
      <c r="Z35" s="307"/>
      <c r="AA35" s="307"/>
      <c r="AB35" s="307"/>
      <c r="AC35" s="307"/>
      <c r="AD35" s="307"/>
      <c r="AE35" s="308"/>
      <c r="AF35" s="308"/>
      <c r="AG35" s="308"/>
    </row>
  </sheetData>
  <mergeCells count="13">
    <mergeCell ref="J8:L8"/>
    <mergeCell ref="A8:A9"/>
    <mergeCell ref="B8:B9"/>
    <mergeCell ref="C8:C9"/>
    <mergeCell ref="D8:F8"/>
    <mergeCell ref="G8:I8"/>
    <mergeCell ref="AE8:AG8"/>
    <mergeCell ref="M8:O8"/>
    <mergeCell ref="P8:R8"/>
    <mergeCell ref="S8:U8"/>
    <mergeCell ref="V8:X8"/>
    <mergeCell ref="Y8:AA8"/>
    <mergeCell ref="AB8:AD8"/>
  </mergeCells>
  <pageMargins left="0.23622047244094491" right="0.19685039370078741" top="1.0236220472440944" bottom="0.35433070866141736" header="0.47244094488188981" footer="0.19685039370078741"/>
  <pageSetup paperSize="8" fitToWidth="2" orientation="landscape" r:id="rId1"/>
  <headerFooter scaleWithDoc="0" alignWithMargins="0">
    <oddHeader>&amp;C&amp;"Times New Roman CE,Félkövér"Bóbita Óvoda Bársonyos 2018. évi foglalkozatott létszáma, működési és felhalmozái kiadásai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view="pageLayout" workbookViewId="0">
      <selection activeCell="C1" sqref="C1"/>
    </sheetView>
  </sheetViews>
  <sheetFormatPr defaultRowHeight="12.75" x14ac:dyDescent="0.2"/>
  <cols>
    <col min="1" max="1" width="7.6640625" style="132" customWidth="1"/>
    <col min="2" max="2" width="60.83203125" style="132" customWidth="1"/>
    <col min="3" max="3" width="25.6640625" style="133" customWidth="1"/>
    <col min="4" max="4" width="10.1640625" style="132" bestFit="1" customWidth="1"/>
    <col min="5" max="16384" width="9.33203125" style="132"/>
  </cols>
  <sheetData>
    <row r="1" spans="1:8" ht="15" x14ac:dyDescent="0.25">
      <c r="C1" s="157" t="s">
        <v>551</v>
      </c>
    </row>
    <row r="2" spans="1:8" ht="15" x14ac:dyDescent="0.25">
      <c r="C2" s="157"/>
    </row>
    <row r="3" spans="1:8" ht="14.25" x14ac:dyDescent="0.2">
      <c r="A3" s="156"/>
      <c r="B3" s="156"/>
      <c r="C3" s="155"/>
    </row>
    <row r="4" spans="1:8" ht="33.75" customHeight="1" x14ac:dyDescent="0.2">
      <c r="A4" s="352" t="s">
        <v>340</v>
      </c>
      <c r="B4" s="352"/>
      <c r="C4" s="352"/>
    </row>
    <row r="5" spans="1:8" ht="33.75" customHeight="1" x14ac:dyDescent="0.2">
      <c r="A5" s="154"/>
      <c r="B5" s="154"/>
      <c r="C5" s="153"/>
    </row>
    <row r="6" spans="1:8" ht="13.5" thickBot="1" x14ac:dyDescent="0.25">
      <c r="C6" s="152"/>
    </row>
    <row r="7" spans="1:8" ht="43.5" customHeight="1" thickBot="1" x14ac:dyDescent="0.25">
      <c r="A7" s="151" t="s">
        <v>339</v>
      </c>
      <c r="B7" s="150" t="s">
        <v>318</v>
      </c>
      <c r="C7" s="149" t="s">
        <v>512</v>
      </c>
    </row>
    <row r="8" spans="1:8" ht="24.95" customHeight="1" x14ac:dyDescent="0.2">
      <c r="A8" s="147" t="s">
        <v>9</v>
      </c>
      <c r="B8" s="146" t="s">
        <v>338</v>
      </c>
      <c r="C8" s="148"/>
    </row>
    <row r="9" spans="1:8" ht="24.95" customHeight="1" thickBot="1" x14ac:dyDescent="0.25">
      <c r="A9" s="144" t="s">
        <v>23</v>
      </c>
      <c r="B9" s="143" t="s">
        <v>337</v>
      </c>
      <c r="C9" s="142"/>
    </row>
    <row r="10" spans="1:8" ht="24.95" customHeight="1" thickBot="1" x14ac:dyDescent="0.25">
      <c r="A10" s="136" t="s">
        <v>336</v>
      </c>
      <c r="B10" s="135" t="s">
        <v>335</v>
      </c>
      <c r="C10" s="137">
        <f>+C8-C9</f>
        <v>0</v>
      </c>
    </row>
    <row r="11" spans="1:8" ht="24.95" customHeight="1" x14ac:dyDescent="0.2">
      <c r="A11" s="147" t="s">
        <v>35</v>
      </c>
      <c r="B11" s="146" t="s">
        <v>334</v>
      </c>
      <c r="C11" s="145"/>
    </row>
    <row r="12" spans="1:8" ht="24.95" customHeight="1" thickBot="1" x14ac:dyDescent="0.25">
      <c r="A12" s="144" t="s">
        <v>310</v>
      </c>
      <c r="B12" s="143" t="s">
        <v>333</v>
      </c>
      <c r="C12" s="142"/>
    </row>
    <row r="13" spans="1:8" ht="24.95" customHeight="1" thickBot="1" x14ac:dyDescent="0.25">
      <c r="A13" s="141" t="s">
        <v>332</v>
      </c>
      <c r="B13" s="140" t="s">
        <v>331</v>
      </c>
      <c r="C13" s="139">
        <f>SUM(C11-C12)</f>
        <v>0</v>
      </c>
      <c r="H13" s="132" t="s">
        <v>167</v>
      </c>
    </row>
    <row r="14" spans="1:8" ht="24.95" customHeight="1" thickBot="1" x14ac:dyDescent="0.25">
      <c r="A14" s="136" t="s">
        <v>330</v>
      </c>
      <c r="B14" s="135" t="s">
        <v>329</v>
      </c>
      <c r="C14" s="138">
        <f>SUM(C10+C13)</f>
        <v>0</v>
      </c>
    </row>
    <row r="15" spans="1:8" ht="24.95" customHeight="1" thickBot="1" x14ac:dyDescent="0.25">
      <c r="A15" s="136" t="s">
        <v>323</v>
      </c>
      <c r="B15" s="135" t="s">
        <v>328</v>
      </c>
      <c r="C15" s="137">
        <v>0</v>
      </c>
    </row>
    <row r="16" spans="1:8" ht="24.95" customHeight="1" thickBot="1" x14ac:dyDescent="0.25">
      <c r="A16" s="136" t="s">
        <v>327</v>
      </c>
      <c r="B16" s="135" t="s">
        <v>326</v>
      </c>
      <c r="C16" s="137">
        <f>SUM(C14+C15)</f>
        <v>0</v>
      </c>
    </row>
    <row r="17" spans="1:3" ht="24.95" customHeight="1" thickBot="1" x14ac:dyDescent="0.25">
      <c r="A17" s="136" t="s">
        <v>325</v>
      </c>
      <c r="B17" s="135" t="s">
        <v>324</v>
      </c>
      <c r="C17" s="137"/>
    </row>
    <row r="18" spans="1:3" ht="24.95" customHeight="1" thickBot="1" x14ac:dyDescent="0.25">
      <c r="A18" s="136" t="s">
        <v>323</v>
      </c>
      <c r="B18" s="135" t="s">
        <v>322</v>
      </c>
      <c r="C18" s="134">
        <f>SUM(C16-C17)</f>
        <v>0</v>
      </c>
    </row>
  </sheetData>
  <mergeCells count="1">
    <mergeCell ref="A4:C4"/>
  </mergeCells>
  <conditionalFormatting sqref="C13">
    <cfRule type="cellIs" dxfId="6" priority="1" stopIfTrue="1" operator="notEqual">
      <formula>SUM(C14:C18)</formula>
    </cfRule>
  </conditionalFormatting>
  <pageMargins left="0.75" right="0.75" top="1" bottom="1" header="0.5" footer="0.5"/>
  <pageSetup paperSize="9" orientation="portrait" horizontalDpi="300" verticalDpi="300" r:id="rId1"/>
  <headerFooter alignWithMargins="0">
    <oddHeader>&amp;C&amp;"Times New Roman CE,Félkövér"&amp;12Bársonyos Községi ÖnkormányzatÖnkormányzati szinten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view="pageLayout" zoomScaleNormal="106" zoomScaleSheetLayoutView="100" workbookViewId="0">
      <selection sqref="A1:E1"/>
    </sheetView>
  </sheetViews>
  <sheetFormatPr defaultRowHeight="12.75" x14ac:dyDescent="0.2"/>
  <cols>
    <col min="1" max="1" width="9.5" style="1" customWidth="1"/>
    <col min="2" max="2" width="60.83203125" style="1" customWidth="1"/>
    <col min="3" max="5" width="15.83203125" style="78" customWidth="1"/>
    <col min="6" max="256" width="9.33203125" style="1"/>
    <col min="257" max="257" width="9.5" style="1" customWidth="1"/>
    <col min="258" max="258" width="60.83203125" style="1" customWidth="1"/>
    <col min="259" max="261" width="15.83203125" style="1" customWidth="1"/>
    <col min="262" max="512" width="9.33203125" style="1"/>
    <col min="513" max="513" width="9.5" style="1" customWidth="1"/>
    <col min="514" max="514" width="60.83203125" style="1" customWidth="1"/>
    <col min="515" max="517" width="15.83203125" style="1" customWidth="1"/>
    <col min="518" max="768" width="9.33203125" style="1"/>
    <col min="769" max="769" width="9.5" style="1" customWidth="1"/>
    <col min="770" max="770" width="60.83203125" style="1" customWidth="1"/>
    <col min="771" max="773" width="15.83203125" style="1" customWidth="1"/>
    <col min="774" max="1024" width="9.33203125" style="1"/>
    <col min="1025" max="1025" width="9.5" style="1" customWidth="1"/>
    <col min="1026" max="1026" width="60.83203125" style="1" customWidth="1"/>
    <col min="1027" max="1029" width="15.83203125" style="1" customWidth="1"/>
    <col min="1030" max="1280" width="9.33203125" style="1"/>
    <col min="1281" max="1281" width="9.5" style="1" customWidth="1"/>
    <col min="1282" max="1282" width="60.83203125" style="1" customWidth="1"/>
    <col min="1283" max="1285" width="15.83203125" style="1" customWidth="1"/>
    <col min="1286" max="1536" width="9.33203125" style="1"/>
    <col min="1537" max="1537" width="9.5" style="1" customWidth="1"/>
    <col min="1538" max="1538" width="60.83203125" style="1" customWidth="1"/>
    <col min="1539" max="1541" width="15.83203125" style="1" customWidth="1"/>
    <col min="1542" max="1792" width="9.33203125" style="1"/>
    <col min="1793" max="1793" width="9.5" style="1" customWidth="1"/>
    <col min="1794" max="1794" width="60.83203125" style="1" customWidth="1"/>
    <col min="1795" max="1797" width="15.83203125" style="1" customWidth="1"/>
    <col min="1798" max="2048" width="9.33203125" style="1"/>
    <col min="2049" max="2049" width="9.5" style="1" customWidth="1"/>
    <col min="2050" max="2050" width="60.83203125" style="1" customWidth="1"/>
    <col min="2051" max="2053" width="15.83203125" style="1" customWidth="1"/>
    <col min="2054" max="2304" width="9.33203125" style="1"/>
    <col min="2305" max="2305" width="9.5" style="1" customWidth="1"/>
    <col min="2306" max="2306" width="60.83203125" style="1" customWidth="1"/>
    <col min="2307" max="2309" width="15.83203125" style="1" customWidth="1"/>
    <col min="2310" max="2560" width="9.33203125" style="1"/>
    <col min="2561" max="2561" width="9.5" style="1" customWidth="1"/>
    <col min="2562" max="2562" width="60.83203125" style="1" customWidth="1"/>
    <col min="2563" max="2565" width="15.83203125" style="1" customWidth="1"/>
    <col min="2566" max="2816" width="9.33203125" style="1"/>
    <col min="2817" max="2817" width="9.5" style="1" customWidth="1"/>
    <col min="2818" max="2818" width="60.83203125" style="1" customWidth="1"/>
    <col min="2819" max="2821" width="15.83203125" style="1" customWidth="1"/>
    <col min="2822" max="3072" width="9.33203125" style="1"/>
    <col min="3073" max="3073" width="9.5" style="1" customWidth="1"/>
    <col min="3074" max="3074" width="60.83203125" style="1" customWidth="1"/>
    <col min="3075" max="3077" width="15.83203125" style="1" customWidth="1"/>
    <col min="3078" max="3328" width="9.33203125" style="1"/>
    <col min="3329" max="3329" width="9.5" style="1" customWidth="1"/>
    <col min="3330" max="3330" width="60.83203125" style="1" customWidth="1"/>
    <col min="3331" max="3333" width="15.83203125" style="1" customWidth="1"/>
    <col min="3334" max="3584" width="9.33203125" style="1"/>
    <col min="3585" max="3585" width="9.5" style="1" customWidth="1"/>
    <col min="3586" max="3586" width="60.83203125" style="1" customWidth="1"/>
    <col min="3587" max="3589" width="15.83203125" style="1" customWidth="1"/>
    <col min="3590" max="3840" width="9.33203125" style="1"/>
    <col min="3841" max="3841" width="9.5" style="1" customWidth="1"/>
    <col min="3842" max="3842" width="60.83203125" style="1" customWidth="1"/>
    <col min="3843" max="3845" width="15.83203125" style="1" customWidth="1"/>
    <col min="3846" max="4096" width="9.33203125" style="1"/>
    <col min="4097" max="4097" width="9.5" style="1" customWidth="1"/>
    <col min="4098" max="4098" width="60.83203125" style="1" customWidth="1"/>
    <col min="4099" max="4101" width="15.83203125" style="1" customWidth="1"/>
    <col min="4102" max="4352" width="9.33203125" style="1"/>
    <col min="4353" max="4353" width="9.5" style="1" customWidth="1"/>
    <col min="4354" max="4354" width="60.83203125" style="1" customWidth="1"/>
    <col min="4355" max="4357" width="15.83203125" style="1" customWidth="1"/>
    <col min="4358" max="4608" width="9.33203125" style="1"/>
    <col min="4609" max="4609" width="9.5" style="1" customWidth="1"/>
    <col min="4610" max="4610" width="60.83203125" style="1" customWidth="1"/>
    <col min="4611" max="4613" width="15.83203125" style="1" customWidth="1"/>
    <col min="4614" max="4864" width="9.33203125" style="1"/>
    <col min="4865" max="4865" width="9.5" style="1" customWidth="1"/>
    <col min="4866" max="4866" width="60.83203125" style="1" customWidth="1"/>
    <col min="4867" max="4869" width="15.83203125" style="1" customWidth="1"/>
    <col min="4870" max="5120" width="9.33203125" style="1"/>
    <col min="5121" max="5121" width="9.5" style="1" customWidth="1"/>
    <col min="5122" max="5122" width="60.83203125" style="1" customWidth="1"/>
    <col min="5123" max="5125" width="15.83203125" style="1" customWidth="1"/>
    <col min="5126" max="5376" width="9.33203125" style="1"/>
    <col min="5377" max="5377" width="9.5" style="1" customWidth="1"/>
    <col min="5378" max="5378" width="60.83203125" style="1" customWidth="1"/>
    <col min="5379" max="5381" width="15.83203125" style="1" customWidth="1"/>
    <col min="5382" max="5632" width="9.33203125" style="1"/>
    <col min="5633" max="5633" width="9.5" style="1" customWidth="1"/>
    <col min="5634" max="5634" width="60.83203125" style="1" customWidth="1"/>
    <col min="5635" max="5637" width="15.83203125" style="1" customWidth="1"/>
    <col min="5638" max="5888" width="9.33203125" style="1"/>
    <col min="5889" max="5889" width="9.5" style="1" customWidth="1"/>
    <col min="5890" max="5890" width="60.83203125" style="1" customWidth="1"/>
    <col min="5891" max="5893" width="15.83203125" style="1" customWidth="1"/>
    <col min="5894" max="6144" width="9.33203125" style="1"/>
    <col min="6145" max="6145" width="9.5" style="1" customWidth="1"/>
    <col min="6146" max="6146" width="60.83203125" style="1" customWidth="1"/>
    <col min="6147" max="6149" width="15.83203125" style="1" customWidth="1"/>
    <col min="6150" max="6400" width="9.33203125" style="1"/>
    <col min="6401" max="6401" width="9.5" style="1" customWidth="1"/>
    <col min="6402" max="6402" width="60.83203125" style="1" customWidth="1"/>
    <col min="6403" max="6405" width="15.83203125" style="1" customWidth="1"/>
    <col min="6406" max="6656" width="9.33203125" style="1"/>
    <col min="6657" max="6657" width="9.5" style="1" customWidth="1"/>
    <col min="6658" max="6658" width="60.83203125" style="1" customWidth="1"/>
    <col min="6659" max="6661" width="15.83203125" style="1" customWidth="1"/>
    <col min="6662" max="6912" width="9.33203125" style="1"/>
    <col min="6913" max="6913" width="9.5" style="1" customWidth="1"/>
    <col min="6914" max="6914" width="60.83203125" style="1" customWidth="1"/>
    <col min="6915" max="6917" width="15.83203125" style="1" customWidth="1"/>
    <col min="6918" max="7168" width="9.33203125" style="1"/>
    <col min="7169" max="7169" width="9.5" style="1" customWidth="1"/>
    <col min="7170" max="7170" width="60.83203125" style="1" customWidth="1"/>
    <col min="7171" max="7173" width="15.83203125" style="1" customWidth="1"/>
    <col min="7174" max="7424" width="9.33203125" style="1"/>
    <col min="7425" max="7425" width="9.5" style="1" customWidth="1"/>
    <col min="7426" max="7426" width="60.83203125" style="1" customWidth="1"/>
    <col min="7427" max="7429" width="15.83203125" style="1" customWidth="1"/>
    <col min="7430" max="7680" width="9.33203125" style="1"/>
    <col min="7681" max="7681" width="9.5" style="1" customWidth="1"/>
    <col min="7682" max="7682" width="60.83203125" style="1" customWidth="1"/>
    <col min="7683" max="7685" width="15.83203125" style="1" customWidth="1"/>
    <col min="7686" max="7936" width="9.33203125" style="1"/>
    <col min="7937" max="7937" width="9.5" style="1" customWidth="1"/>
    <col min="7938" max="7938" width="60.83203125" style="1" customWidth="1"/>
    <col min="7939" max="7941" width="15.83203125" style="1" customWidth="1"/>
    <col min="7942" max="8192" width="9.33203125" style="1"/>
    <col min="8193" max="8193" width="9.5" style="1" customWidth="1"/>
    <col min="8194" max="8194" width="60.83203125" style="1" customWidth="1"/>
    <col min="8195" max="8197" width="15.83203125" style="1" customWidth="1"/>
    <col min="8198" max="8448" width="9.33203125" style="1"/>
    <col min="8449" max="8449" width="9.5" style="1" customWidth="1"/>
    <col min="8450" max="8450" width="60.83203125" style="1" customWidth="1"/>
    <col min="8451" max="8453" width="15.83203125" style="1" customWidth="1"/>
    <col min="8454" max="8704" width="9.33203125" style="1"/>
    <col min="8705" max="8705" width="9.5" style="1" customWidth="1"/>
    <col min="8706" max="8706" width="60.83203125" style="1" customWidth="1"/>
    <col min="8707" max="8709" width="15.83203125" style="1" customWidth="1"/>
    <col min="8710" max="8960" width="9.33203125" style="1"/>
    <col min="8961" max="8961" width="9.5" style="1" customWidth="1"/>
    <col min="8962" max="8962" width="60.83203125" style="1" customWidth="1"/>
    <col min="8963" max="8965" width="15.83203125" style="1" customWidth="1"/>
    <col min="8966" max="9216" width="9.33203125" style="1"/>
    <col min="9217" max="9217" width="9.5" style="1" customWidth="1"/>
    <col min="9218" max="9218" width="60.83203125" style="1" customWidth="1"/>
    <col min="9219" max="9221" width="15.83203125" style="1" customWidth="1"/>
    <col min="9222" max="9472" width="9.33203125" style="1"/>
    <col min="9473" max="9473" width="9.5" style="1" customWidth="1"/>
    <col min="9474" max="9474" width="60.83203125" style="1" customWidth="1"/>
    <col min="9475" max="9477" width="15.83203125" style="1" customWidth="1"/>
    <col min="9478" max="9728" width="9.33203125" style="1"/>
    <col min="9729" max="9729" width="9.5" style="1" customWidth="1"/>
    <col min="9730" max="9730" width="60.83203125" style="1" customWidth="1"/>
    <col min="9731" max="9733" width="15.83203125" style="1" customWidth="1"/>
    <col min="9734" max="9984" width="9.33203125" style="1"/>
    <col min="9985" max="9985" width="9.5" style="1" customWidth="1"/>
    <col min="9986" max="9986" width="60.83203125" style="1" customWidth="1"/>
    <col min="9987" max="9989" width="15.83203125" style="1" customWidth="1"/>
    <col min="9990" max="10240" width="9.33203125" style="1"/>
    <col min="10241" max="10241" width="9.5" style="1" customWidth="1"/>
    <col min="10242" max="10242" width="60.83203125" style="1" customWidth="1"/>
    <col min="10243" max="10245" width="15.83203125" style="1" customWidth="1"/>
    <col min="10246" max="10496" width="9.33203125" style="1"/>
    <col min="10497" max="10497" width="9.5" style="1" customWidth="1"/>
    <col min="10498" max="10498" width="60.83203125" style="1" customWidth="1"/>
    <col min="10499" max="10501" width="15.83203125" style="1" customWidth="1"/>
    <col min="10502" max="10752" width="9.33203125" style="1"/>
    <col min="10753" max="10753" width="9.5" style="1" customWidth="1"/>
    <col min="10754" max="10754" width="60.83203125" style="1" customWidth="1"/>
    <col min="10755" max="10757" width="15.83203125" style="1" customWidth="1"/>
    <col min="10758" max="11008" width="9.33203125" style="1"/>
    <col min="11009" max="11009" width="9.5" style="1" customWidth="1"/>
    <col min="11010" max="11010" width="60.83203125" style="1" customWidth="1"/>
    <col min="11011" max="11013" width="15.83203125" style="1" customWidth="1"/>
    <col min="11014" max="11264" width="9.33203125" style="1"/>
    <col min="11265" max="11265" width="9.5" style="1" customWidth="1"/>
    <col min="11266" max="11266" width="60.83203125" style="1" customWidth="1"/>
    <col min="11267" max="11269" width="15.83203125" style="1" customWidth="1"/>
    <col min="11270" max="11520" width="9.33203125" style="1"/>
    <col min="11521" max="11521" width="9.5" style="1" customWidth="1"/>
    <col min="11522" max="11522" width="60.83203125" style="1" customWidth="1"/>
    <col min="11523" max="11525" width="15.83203125" style="1" customWidth="1"/>
    <col min="11526" max="11776" width="9.33203125" style="1"/>
    <col min="11777" max="11777" width="9.5" style="1" customWidth="1"/>
    <col min="11778" max="11778" width="60.83203125" style="1" customWidth="1"/>
    <col min="11779" max="11781" width="15.83203125" style="1" customWidth="1"/>
    <col min="11782" max="12032" width="9.33203125" style="1"/>
    <col min="12033" max="12033" width="9.5" style="1" customWidth="1"/>
    <col min="12034" max="12034" width="60.83203125" style="1" customWidth="1"/>
    <col min="12035" max="12037" width="15.83203125" style="1" customWidth="1"/>
    <col min="12038" max="12288" width="9.33203125" style="1"/>
    <col min="12289" max="12289" width="9.5" style="1" customWidth="1"/>
    <col min="12290" max="12290" width="60.83203125" style="1" customWidth="1"/>
    <col min="12291" max="12293" width="15.83203125" style="1" customWidth="1"/>
    <col min="12294" max="12544" width="9.33203125" style="1"/>
    <col min="12545" max="12545" width="9.5" style="1" customWidth="1"/>
    <col min="12546" max="12546" width="60.83203125" style="1" customWidth="1"/>
    <col min="12547" max="12549" width="15.83203125" style="1" customWidth="1"/>
    <col min="12550" max="12800" width="9.33203125" style="1"/>
    <col min="12801" max="12801" width="9.5" style="1" customWidth="1"/>
    <col min="12802" max="12802" width="60.83203125" style="1" customWidth="1"/>
    <col min="12803" max="12805" width="15.83203125" style="1" customWidth="1"/>
    <col min="12806" max="13056" width="9.33203125" style="1"/>
    <col min="13057" max="13057" width="9.5" style="1" customWidth="1"/>
    <col min="13058" max="13058" width="60.83203125" style="1" customWidth="1"/>
    <col min="13059" max="13061" width="15.83203125" style="1" customWidth="1"/>
    <col min="13062" max="13312" width="9.33203125" style="1"/>
    <col min="13313" max="13313" width="9.5" style="1" customWidth="1"/>
    <col min="13314" max="13314" width="60.83203125" style="1" customWidth="1"/>
    <col min="13315" max="13317" width="15.83203125" style="1" customWidth="1"/>
    <col min="13318" max="13568" width="9.33203125" style="1"/>
    <col min="13569" max="13569" width="9.5" style="1" customWidth="1"/>
    <col min="13570" max="13570" width="60.83203125" style="1" customWidth="1"/>
    <col min="13571" max="13573" width="15.83203125" style="1" customWidth="1"/>
    <col min="13574" max="13824" width="9.33203125" style="1"/>
    <col min="13825" max="13825" width="9.5" style="1" customWidth="1"/>
    <col min="13826" max="13826" width="60.83203125" style="1" customWidth="1"/>
    <col min="13827" max="13829" width="15.83203125" style="1" customWidth="1"/>
    <col min="13830" max="14080" width="9.33203125" style="1"/>
    <col min="14081" max="14081" width="9.5" style="1" customWidth="1"/>
    <col min="14082" max="14082" width="60.83203125" style="1" customWidth="1"/>
    <col min="14083" max="14085" width="15.83203125" style="1" customWidth="1"/>
    <col min="14086" max="14336" width="9.33203125" style="1"/>
    <col min="14337" max="14337" width="9.5" style="1" customWidth="1"/>
    <col min="14338" max="14338" width="60.83203125" style="1" customWidth="1"/>
    <col min="14339" max="14341" width="15.83203125" style="1" customWidth="1"/>
    <col min="14342" max="14592" width="9.33203125" style="1"/>
    <col min="14593" max="14593" width="9.5" style="1" customWidth="1"/>
    <col min="14594" max="14594" width="60.83203125" style="1" customWidth="1"/>
    <col min="14595" max="14597" width="15.83203125" style="1" customWidth="1"/>
    <col min="14598" max="14848" width="9.33203125" style="1"/>
    <col min="14849" max="14849" width="9.5" style="1" customWidth="1"/>
    <col min="14850" max="14850" width="60.83203125" style="1" customWidth="1"/>
    <col min="14851" max="14853" width="15.83203125" style="1" customWidth="1"/>
    <col min="14854" max="15104" width="9.33203125" style="1"/>
    <col min="15105" max="15105" width="9.5" style="1" customWidth="1"/>
    <col min="15106" max="15106" width="60.83203125" style="1" customWidth="1"/>
    <col min="15107" max="15109" width="15.83203125" style="1" customWidth="1"/>
    <col min="15110" max="15360" width="9.33203125" style="1"/>
    <col min="15361" max="15361" width="9.5" style="1" customWidth="1"/>
    <col min="15362" max="15362" width="60.83203125" style="1" customWidth="1"/>
    <col min="15363" max="15365" width="15.83203125" style="1" customWidth="1"/>
    <col min="15366" max="15616" width="9.33203125" style="1"/>
    <col min="15617" max="15617" width="9.5" style="1" customWidth="1"/>
    <col min="15618" max="15618" width="60.83203125" style="1" customWidth="1"/>
    <col min="15619" max="15621" width="15.83203125" style="1" customWidth="1"/>
    <col min="15622" max="15872" width="9.33203125" style="1"/>
    <col min="15873" max="15873" width="9.5" style="1" customWidth="1"/>
    <col min="15874" max="15874" width="60.83203125" style="1" customWidth="1"/>
    <col min="15875" max="15877" width="15.83203125" style="1" customWidth="1"/>
    <col min="15878" max="16128" width="9.33203125" style="1"/>
    <col min="16129" max="16129" width="9.5" style="1" customWidth="1"/>
    <col min="16130" max="16130" width="60.83203125" style="1" customWidth="1"/>
    <col min="16131" max="16133" width="15.83203125" style="1" customWidth="1"/>
    <col min="16134" max="16384" width="9.33203125" style="1"/>
  </cols>
  <sheetData>
    <row r="1" spans="1:5" ht="15.95" customHeight="1" x14ac:dyDescent="0.2">
      <c r="A1" s="329" t="s">
        <v>0</v>
      </c>
      <c r="B1" s="329"/>
      <c r="C1" s="329"/>
      <c r="D1" s="329"/>
      <c r="E1" s="329"/>
    </row>
    <row r="2" spans="1:5" ht="15.95" customHeight="1" thickBot="1" x14ac:dyDescent="0.25">
      <c r="A2" s="2" t="s">
        <v>1</v>
      </c>
      <c r="B2" s="2"/>
      <c r="C2" s="3"/>
      <c r="D2" s="3"/>
      <c r="E2" s="3" t="s">
        <v>510</v>
      </c>
    </row>
    <row r="3" spans="1:5" ht="15.95" customHeight="1" x14ac:dyDescent="0.2">
      <c r="A3" s="330" t="s">
        <v>3</v>
      </c>
      <c r="B3" s="332" t="s">
        <v>4</v>
      </c>
      <c r="C3" s="334" t="s">
        <v>532</v>
      </c>
      <c r="D3" s="334"/>
      <c r="E3" s="335"/>
    </row>
    <row r="4" spans="1:5" ht="38.1" customHeight="1" thickBot="1" x14ac:dyDescent="0.25">
      <c r="A4" s="331"/>
      <c r="B4" s="333"/>
      <c r="C4" s="5" t="s">
        <v>437</v>
      </c>
      <c r="D4" s="5" t="s">
        <v>438</v>
      </c>
      <c r="E4" s="6" t="s">
        <v>154</v>
      </c>
    </row>
    <row r="5" spans="1:5" s="10" customFormat="1" ht="12" customHeight="1" thickBot="1" x14ac:dyDescent="0.25">
      <c r="A5" s="7" t="s">
        <v>6</v>
      </c>
      <c r="B5" s="8" t="s">
        <v>7</v>
      </c>
      <c r="C5" s="8" t="s">
        <v>439</v>
      </c>
      <c r="D5" s="8" t="s">
        <v>440</v>
      </c>
      <c r="E5" s="9" t="s">
        <v>8</v>
      </c>
    </row>
    <row r="6" spans="1:5" s="10" customFormat="1" ht="12" customHeight="1" thickBot="1" x14ac:dyDescent="0.25">
      <c r="A6" s="11" t="s">
        <v>9</v>
      </c>
      <c r="B6" s="12" t="s">
        <v>10</v>
      </c>
      <c r="C6" s="32">
        <f>SUM(C7:C12)</f>
        <v>115606236</v>
      </c>
      <c r="D6" s="32">
        <f>SUM(D7:D12)</f>
        <v>157781332</v>
      </c>
      <c r="E6" s="13">
        <f>SUM(E7:E12)</f>
        <v>156845549</v>
      </c>
    </row>
    <row r="7" spans="1:5" s="10" customFormat="1" ht="12" customHeight="1" x14ac:dyDescent="0.2">
      <c r="A7" s="14" t="s">
        <v>11</v>
      </c>
      <c r="B7" s="15" t="s">
        <v>12</v>
      </c>
      <c r="C7" s="215">
        <v>18298571</v>
      </c>
      <c r="D7" s="215">
        <v>19098571</v>
      </c>
      <c r="E7" s="16">
        <v>18484621</v>
      </c>
    </row>
    <row r="8" spans="1:5" s="10" customFormat="1" ht="12" customHeight="1" x14ac:dyDescent="0.2">
      <c r="A8" s="17" t="s">
        <v>13</v>
      </c>
      <c r="B8" s="18" t="s">
        <v>14</v>
      </c>
      <c r="C8" s="216">
        <v>12873800</v>
      </c>
      <c r="D8" s="216">
        <v>12873800</v>
      </c>
      <c r="E8" s="19">
        <v>12551967</v>
      </c>
    </row>
    <row r="9" spans="1:5" s="10" customFormat="1" ht="12" customHeight="1" x14ac:dyDescent="0.2">
      <c r="A9" s="17" t="s">
        <v>15</v>
      </c>
      <c r="B9" s="18" t="s">
        <v>16</v>
      </c>
      <c r="C9" s="216">
        <v>82633865</v>
      </c>
      <c r="D9" s="216">
        <v>119803550</v>
      </c>
      <c r="E9" s="19">
        <v>119803550</v>
      </c>
    </row>
    <row r="10" spans="1:5" s="10" customFormat="1" ht="12" customHeight="1" x14ac:dyDescent="0.2">
      <c r="A10" s="17" t="s">
        <v>17</v>
      </c>
      <c r="B10" s="18" t="s">
        <v>18</v>
      </c>
      <c r="C10" s="216">
        <v>1800000</v>
      </c>
      <c r="D10" s="216">
        <v>1800000</v>
      </c>
      <c r="E10" s="19">
        <v>1800000</v>
      </c>
    </row>
    <row r="11" spans="1:5" s="10" customFormat="1" ht="12" customHeight="1" x14ac:dyDescent="0.2">
      <c r="A11" s="17" t="s">
        <v>19</v>
      </c>
      <c r="B11" s="18" t="s">
        <v>20</v>
      </c>
      <c r="C11" s="216"/>
      <c r="D11" s="216">
        <v>4205411</v>
      </c>
      <c r="E11" s="19">
        <v>4205411</v>
      </c>
    </row>
    <row r="12" spans="1:5" s="10" customFormat="1" ht="12" customHeight="1" thickBot="1" x14ac:dyDescent="0.25">
      <c r="A12" s="20" t="s">
        <v>21</v>
      </c>
      <c r="B12" s="21" t="s">
        <v>22</v>
      </c>
      <c r="C12" s="52"/>
      <c r="D12" s="52"/>
      <c r="E12" s="22"/>
    </row>
    <row r="13" spans="1:5" s="10" customFormat="1" ht="12" customHeight="1" thickBot="1" x14ac:dyDescent="0.25">
      <c r="A13" s="11" t="s">
        <v>23</v>
      </c>
      <c r="B13" s="23" t="s">
        <v>24</v>
      </c>
      <c r="C13" s="32">
        <f>SUM(C14:C18)</f>
        <v>0</v>
      </c>
      <c r="D13" s="32">
        <f>SUM(D14:D18)</f>
        <v>9624948</v>
      </c>
      <c r="E13" s="13">
        <f>SUM(E14:E18)</f>
        <v>9375785</v>
      </c>
    </row>
    <row r="14" spans="1:5" s="10" customFormat="1" ht="12" customHeight="1" x14ac:dyDescent="0.2">
      <c r="A14" s="14" t="s">
        <v>25</v>
      </c>
      <c r="B14" s="15" t="s">
        <v>26</v>
      </c>
      <c r="C14" s="215"/>
      <c r="D14" s="215"/>
      <c r="E14" s="16"/>
    </row>
    <row r="15" spans="1:5" s="10" customFormat="1" ht="12" customHeight="1" x14ac:dyDescent="0.2">
      <c r="A15" s="17" t="s">
        <v>27</v>
      </c>
      <c r="B15" s="18" t="s">
        <v>28</v>
      </c>
      <c r="C15" s="216"/>
      <c r="D15" s="216"/>
      <c r="E15" s="19"/>
    </row>
    <row r="16" spans="1:5" s="10" customFormat="1" ht="12" customHeight="1" x14ac:dyDescent="0.2">
      <c r="A16" s="17" t="s">
        <v>29</v>
      </c>
      <c r="B16" s="18" t="s">
        <v>30</v>
      </c>
      <c r="C16" s="216"/>
      <c r="D16" s="216"/>
      <c r="E16" s="19"/>
    </row>
    <row r="17" spans="1:5" s="10" customFormat="1" ht="12" customHeight="1" x14ac:dyDescent="0.2">
      <c r="A17" s="17" t="s">
        <v>31</v>
      </c>
      <c r="B17" s="18" t="s">
        <v>32</v>
      </c>
      <c r="C17" s="216"/>
      <c r="D17" s="216"/>
      <c r="E17" s="19"/>
    </row>
    <row r="18" spans="1:5" s="10" customFormat="1" ht="12" customHeight="1" thickBot="1" x14ac:dyDescent="0.25">
      <c r="A18" s="17" t="s">
        <v>33</v>
      </c>
      <c r="B18" s="18" t="s">
        <v>34</v>
      </c>
      <c r="C18" s="216"/>
      <c r="D18" s="216">
        <v>9624948</v>
      </c>
      <c r="E18" s="19">
        <v>9375785</v>
      </c>
    </row>
    <row r="19" spans="1:5" s="10" customFormat="1" ht="12" customHeight="1" thickBot="1" x14ac:dyDescent="0.25">
      <c r="A19" s="11" t="s">
        <v>35</v>
      </c>
      <c r="B19" s="12" t="s">
        <v>36</v>
      </c>
      <c r="C19" s="32">
        <f>SUM(C20:C24)</f>
        <v>0</v>
      </c>
      <c r="D19" s="32">
        <f>SUM(D20:D24)</f>
        <v>15000000</v>
      </c>
      <c r="E19" s="13">
        <f>SUM(E20:E24)</f>
        <v>15000000</v>
      </c>
    </row>
    <row r="20" spans="1:5" s="10" customFormat="1" ht="12" customHeight="1" x14ac:dyDescent="0.2">
      <c r="A20" s="14" t="s">
        <v>37</v>
      </c>
      <c r="B20" s="15" t="s">
        <v>38</v>
      </c>
      <c r="C20" s="215"/>
      <c r="D20" s="215">
        <v>15000000</v>
      </c>
      <c r="E20" s="16">
        <v>15000000</v>
      </c>
    </row>
    <row r="21" spans="1:5" s="10" customFormat="1" ht="12" customHeight="1" x14ac:dyDescent="0.2">
      <c r="A21" s="17" t="s">
        <v>39</v>
      </c>
      <c r="B21" s="18" t="s">
        <v>40</v>
      </c>
      <c r="C21" s="216"/>
      <c r="D21" s="216"/>
      <c r="E21" s="19"/>
    </row>
    <row r="22" spans="1:5" s="10" customFormat="1" ht="12" customHeight="1" x14ac:dyDescent="0.2">
      <c r="A22" s="17" t="s">
        <v>41</v>
      </c>
      <c r="B22" s="18" t="s">
        <v>42</v>
      </c>
      <c r="C22" s="216"/>
      <c r="D22" s="216"/>
      <c r="E22" s="19"/>
    </row>
    <row r="23" spans="1:5" s="10" customFormat="1" ht="12" customHeight="1" x14ac:dyDescent="0.2">
      <c r="A23" s="17" t="s">
        <v>43</v>
      </c>
      <c r="B23" s="18" t="s">
        <v>44</v>
      </c>
      <c r="C23" s="216"/>
      <c r="D23" s="216"/>
      <c r="E23" s="19"/>
    </row>
    <row r="24" spans="1:5" s="10" customFormat="1" ht="12" customHeight="1" thickBot="1" x14ac:dyDescent="0.25">
      <c r="A24" s="17" t="s">
        <v>45</v>
      </c>
      <c r="B24" s="18" t="s">
        <v>46</v>
      </c>
      <c r="C24" s="216"/>
      <c r="D24" s="216"/>
      <c r="E24" s="19"/>
    </row>
    <row r="25" spans="1:5" s="10" customFormat="1" ht="12" customHeight="1" thickBot="1" x14ac:dyDescent="0.25">
      <c r="A25" s="11" t="s">
        <v>47</v>
      </c>
      <c r="B25" s="12" t="s">
        <v>48</v>
      </c>
      <c r="C25" s="71">
        <f>+C26+C29+C30+C31</f>
        <v>8217327</v>
      </c>
      <c r="D25" s="71">
        <f>+D26+D29+D30+D31</f>
        <v>9559005</v>
      </c>
      <c r="E25" s="24">
        <f>+E26+E29+E30+E31</f>
        <v>9464781</v>
      </c>
    </row>
    <row r="26" spans="1:5" s="10" customFormat="1" ht="12" customHeight="1" x14ac:dyDescent="0.2">
      <c r="A26" s="14" t="s">
        <v>49</v>
      </c>
      <c r="B26" s="15" t="s">
        <v>50</v>
      </c>
      <c r="C26" s="217">
        <f>C28+C27</f>
        <v>6660498</v>
      </c>
      <c r="D26" s="217">
        <f>D28+D27</f>
        <v>7583841</v>
      </c>
      <c r="E26" s="217">
        <f>E28+E27</f>
        <v>7489617</v>
      </c>
    </row>
    <row r="27" spans="1:5" s="10" customFormat="1" ht="12" customHeight="1" x14ac:dyDescent="0.2">
      <c r="A27" s="17" t="s">
        <v>51</v>
      </c>
      <c r="B27" s="18" t="s">
        <v>52</v>
      </c>
      <c r="C27" s="216">
        <v>1883992</v>
      </c>
      <c r="D27" s="216">
        <v>1883992</v>
      </c>
      <c r="E27" s="19">
        <v>1789768</v>
      </c>
    </row>
    <row r="28" spans="1:5" s="10" customFormat="1" ht="12" customHeight="1" x14ac:dyDescent="0.2">
      <c r="A28" s="17" t="s">
        <v>53</v>
      </c>
      <c r="B28" s="18" t="s">
        <v>54</v>
      </c>
      <c r="C28" s="216">
        <v>4776506</v>
      </c>
      <c r="D28" s="216">
        <v>5699849</v>
      </c>
      <c r="E28" s="19">
        <v>5699849</v>
      </c>
    </row>
    <row r="29" spans="1:5" s="10" customFormat="1" ht="12" customHeight="1" x14ac:dyDescent="0.2">
      <c r="A29" s="17" t="s">
        <v>55</v>
      </c>
      <c r="B29" s="18" t="s">
        <v>56</v>
      </c>
      <c r="C29" s="216">
        <v>1456829</v>
      </c>
      <c r="D29" s="216">
        <v>1669314</v>
      </c>
      <c r="E29" s="19">
        <v>1669314</v>
      </c>
    </row>
    <row r="30" spans="1:5" s="10" customFormat="1" ht="12" customHeight="1" x14ac:dyDescent="0.2">
      <c r="A30" s="17" t="s">
        <v>57</v>
      </c>
      <c r="B30" s="18" t="s">
        <v>58</v>
      </c>
      <c r="C30" s="216"/>
      <c r="D30" s="216"/>
      <c r="E30" s="19"/>
    </row>
    <row r="31" spans="1:5" s="10" customFormat="1" ht="12" customHeight="1" thickBot="1" x14ac:dyDescent="0.25">
      <c r="A31" s="20" t="s">
        <v>59</v>
      </c>
      <c r="B31" s="26" t="s">
        <v>60</v>
      </c>
      <c r="C31" s="52">
        <v>100000</v>
      </c>
      <c r="D31" s="52">
        <v>305850</v>
      </c>
      <c r="E31" s="22">
        <v>305850</v>
      </c>
    </row>
    <row r="32" spans="1:5" s="10" customFormat="1" ht="12" customHeight="1" thickBot="1" x14ac:dyDescent="0.25">
      <c r="A32" s="11" t="s">
        <v>61</v>
      </c>
      <c r="B32" s="12" t="s">
        <v>62</v>
      </c>
      <c r="C32" s="32">
        <f>SUM(C33:C42)</f>
        <v>5218550</v>
      </c>
      <c r="D32" s="32">
        <f>SUM(D33:D42)</f>
        <v>5809068</v>
      </c>
      <c r="E32" s="13">
        <f>SUM(E33:E42)</f>
        <v>3914222</v>
      </c>
    </row>
    <row r="33" spans="1:5" s="10" customFormat="1" ht="12" customHeight="1" x14ac:dyDescent="0.2">
      <c r="A33" s="14" t="s">
        <v>63</v>
      </c>
      <c r="B33" s="15" t="s">
        <v>64</v>
      </c>
      <c r="C33" s="215"/>
      <c r="D33" s="215"/>
      <c r="E33" s="16"/>
    </row>
    <row r="34" spans="1:5" s="10" customFormat="1" ht="12" customHeight="1" x14ac:dyDescent="0.2">
      <c r="A34" s="17" t="s">
        <v>65</v>
      </c>
      <c r="B34" s="18" t="s">
        <v>66</v>
      </c>
      <c r="C34" s="216">
        <v>50000</v>
      </c>
      <c r="D34" s="216">
        <v>50000</v>
      </c>
      <c r="E34" s="19">
        <v>673000</v>
      </c>
    </row>
    <row r="35" spans="1:5" s="10" customFormat="1" ht="12" customHeight="1" x14ac:dyDescent="0.2">
      <c r="A35" s="17" t="s">
        <v>67</v>
      </c>
      <c r="B35" s="18" t="s">
        <v>68</v>
      </c>
      <c r="C35" s="216">
        <v>1844597</v>
      </c>
      <c r="D35" s="216">
        <v>1939571</v>
      </c>
      <c r="E35" s="19">
        <v>1939571</v>
      </c>
    </row>
    <row r="36" spans="1:5" s="10" customFormat="1" ht="12" customHeight="1" x14ac:dyDescent="0.2">
      <c r="A36" s="17" t="s">
        <v>69</v>
      </c>
      <c r="B36" s="18" t="s">
        <v>70</v>
      </c>
      <c r="C36" s="216">
        <v>876000</v>
      </c>
      <c r="D36" s="216">
        <v>876000</v>
      </c>
      <c r="E36" s="19"/>
    </row>
    <row r="37" spans="1:5" s="10" customFormat="1" ht="12" customHeight="1" x14ac:dyDescent="0.2">
      <c r="A37" s="17" t="s">
        <v>71</v>
      </c>
      <c r="B37" s="18" t="s">
        <v>72</v>
      </c>
      <c r="C37" s="216">
        <v>2447953</v>
      </c>
      <c r="D37" s="216">
        <v>2447953</v>
      </c>
      <c r="E37" s="19">
        <v>806065</v>
      </c>
    </row>
    <row r="38" spans="1:5" s="10" customFormat="1" ht="12" customHeight="1" x14ac:dyDescent="0.2">
      <c r="A38" s="17" t="s">
        <v>73</v>
      </c>
      <c r="B38" s="18" t="s">
        <v>74</v>
      </c>
      <c r="C38" s="216"/>
      <c r="D38" s="216"/>
      <c r="E38" s="19"/>
    </row>
    <row r="39" spans="1:5" s="10" customFormat="1" ht="12" customHeight="1" x14ac:dyDescent="0.2">
      <c r="A39" s="17" t="s">
        <v>75</v>
      </c>
      <c r="B39" s="18" t="s">
        <v>76</v>
      </c>
      <c r="C39" s="216"/>
      <c r="D39" s="216"/>
      <c r="E39" s="19"/>
    </row>
    <row r="40" spans="1:5" s="10" customFormat="1" ht="12" customHeight="1" x14ac:dyDescent="0.2">
      <c r="A40" s="17" t="s">
        <v>77</v>
      </c>
      <c r="B40" s="18" t="s">
        <v>78</v>
      </c>
      <c r="C40" s="216"/>
      <c r="D40" s="216"/>
      <c r="E40" s="19"/>
    </row>
    <row r="41" spans="1:5" s="10" customFormat="1" ht="12" customHeight="1" x14ac:dyDescent="0.2">
      <c r="A41" s="17" t="s">
        <v>79</v>
      </c>
      <c r="B41" s="18" t="s">
        <v>80</v>
      </c>
      <c r="C41" s="218"/>
      <c r="D41" s="218"/>
      <c r="E41" s="27"/>
    </row>
    <row r="42" spans="1:5" s="10" customFormat="1" ht="12" customHeight="1" thickBot="1" x14ac:dyDescent="0.25">
      <c r="A42" s="20" t="s">
        <v>81</v>
      </c>
      <c r="B42" s="21" t="s">
        <v>82</v>
      </c>
      <c r="C42" s="219"/>
      <c r="D42" s="219">
        <v>495544</v>
      </c>
      <c r="E42" s="28">
        <v>495586</v>
      </c>
    </row>
    <row r="43" spans="1:5" s="10" customFormat="1" ht="12" customHeight="1" thickBot="1" x14ac:dyDescent="0.25">
      <c r="A43" s="11" t="s">
        <v>83</v>
      </c>
      <c r="B43" s="12" t="s">
        <v>84</v>
      </c>
      <c r="C43" s="32">
        <f>SUM(C44:C48)</f>
        <v>0</v>
      </c>
      <c r="D43" s="32">
        <f>SUM(D44:D48)</f>
        <v>0</v>
      </c>
      <c r="E43" s="13">
        <f>SUM(E44:E48)</f>
        <v>0</v>
      </c>
    </row>
    <row r="44" spans="1:5" s="10" customFormat="1" ht="12" customHeight="1" x14ac:dyDescent="0.2">
      <c r="A44" s="14" t="s">
        <v>85</v>
      </c>
      <c r="B44" s="15" t="s">
        <v>86</v>
      </c>
      <c r="C44" s="220"/>
      <c r="D44" s="220"/>
      <c r="E44" s="29"/>
    </row>
    <row r="45" spans="1:5" s="10" customFormat="1" ht="12" customHeight="1" x14ac:dyDescent="0.2">
      <c r="A45" s="17" t="s">
        <v>87</v>
      </c>
      <c r="B45" s="18" t="s">
        <v>88</v>
      </c>
      <c r="C45" s="218"/>
      <c r="D45" s="218"/>
      <c r="E45" s="27"/>
    </row>
    <row r="46" spans="1:5" s="10" customFormat="1" ht="12" customHeight="1" x14ac:dyDescent="0.2">
      <c r="A46" s="17" t="s">
        <v>89</v>
      </c>
      <c r="B46" s="18" t="s">
        <v>90</v>
      </c>
      <c r="C46" s="218"/>
      <c r="D46" s="218"/>
      <c r="E46" s="27"/>
    </row>
    <row r="47" spans="1:5" s="10" customFormat="1" ht="12" customHeight="1" x14ac:dyDescent="0.2">
      <c r="A47" s="17" t="s">
        <v>91</v>
      </c>
      <c r="B47" s="18" t="s">
        <v>92</v>
      </c>
      <c r="C47" s="218"/>
      <c r="D47" s="218"/>
      <c r="E47" s="27"/>
    </row>
    <row r="48" spans="1:5" s="10" customFormat="1" ht="12" customHeight="1" thickBot="1" x14ac:dyDescent="0.25">
      <c r="A48" s="20" t="s">
        <v>93</v>
      </c>
      <c r="B48" s="21" t="s">
        <v>94</v>
      </c>
      <c r="C48" s="219"/>
      <c r="D48" s="219"/>
      <c r="E48" s="28"/>
    </row>
    <row r="49" spans="1:5" s="10" customFormat="1" ht="17.25" customHeight="1" thickBot="1" x14ac:dyDescent="0.25">
      <c r="A49" s="11" t="s">
        <v>95</v>
      </c>
      <c r="B49" s="12" t="s">
        <v>96</v>
      </c>
      <c r="C49" s="32">
        <f>SUM(C50:C52)</f>
        <v>84000</v>
      </c>
      <c r="D49" s="32">
        <f>SUM(D50:D52)</f>
        <v>5732297</v>
      </c>
      <c r="E49" s="13">
        <f>SUM(E50:E52)</f>
        <v>5673546</v>
      </c>
    </row>
    <row r="50" spans="1:5" s="10" customFormat="1" ht="12" customHeight="1" x14ac:dyDescent="0.2">
      <c r="A50" s="14" t="s">
        <v>97</v>
      </c>
      <c r="B50" s="15" t="s">
        <v>98</v>
      </c>
      <c r="C50" s="215"/>
      <c r="D50" s="215"/>
      <c r="E50" s="16"/>
    </row>
    <row r="51" spans="1:5" s="10" customFormat="1" ht="12" customHeight="1" x14ac:dyDescent="0.2">
      <c r="A51" s="17" t="s">
        <v>99</v>
      </c>
      <c r="B51" s="18" t="s">
        <v>100</v>
      </c>
      <c r="C51" s="216"/>
      <c r="D51" s="216"/>
      <c r="E51" s="19"/>
    </row>
    <row r="52" spans="1:5" s="10" customFormat="1" ht="12" customHeight="1" thickBot="1" x14ac:dyDescent="0.25">
      <c r="A52" s="17" t="s">
        <v>101</v>
      </c>
      <c r="B52" s="18" t="s">
        <v>102</v>
      </c>
      <c r="C52" s="216">
        <v>84000</v>
      </c>
      <c r="D52" s="216">
        <v>5732297</v>
      </c>
      <c r="E52" s="19">
        <v>5673546</v>
      </c>
    </row>
    <row r="53" spans="1:5" s="10" customFormat="1" ht="12" customHeight="1" thickBot="1" x14ac:dyDescent="0.25">
      <c r="A53" s="11" t="s">
        <v>103</v>
      </c>
      <c r="B53" s="23" t="s">
        <v>104</v>
      </c>
      <c r="C53" s="32">
        <f>SUM(C54:C56)</f>
        <v>0</v>
      </c>
      <c r="D53" s="32">
        <f>SUM(D54:D56)</f>
        <v>0</v>
      </c>
      <c r="E53" s="13">
        <f>SUM(E54:E56)</f>
        <v>0</v>
      </c>
    </row>
    <row r="54" spans="1:5" s="10" customFormat="1" ht="12" customHeight="1" x14ac:dyDescent="0.2">
      <c r="A54" s="14" t="s">
        <v>105</v>
      </c>
      <c r="B54" s="15" t="s">
        <v>106</v>
      </c>
      <c r="C54" s="218"/>
      <c r="D54" s="218"/>
      <c r="E54" s="27"/>
    </row>
    <row r="55" spans="1:5" s="10" customFormat="1" ht="12" customHeight="1" x14ac:dyDescent="0.2">
      <c r="A55" s="17" t="s">
        <v>107</v>
      </c>
      <c r="B55" s="18" t="s">
        <v>108</v>
      </c>
      <c r="C55" s="218"/>
      <c r="D55" s="218"/>
      <c r="E55" s="27"/>
    </row>
    <row r="56" spans="1:5" s="10" customFormat="1" ht="12" customHeight="1" thickBot="1" x14ac:dyDescent="0.25">
      <c r="A56" s="17" t="s">
        <v>109</v>
      </c>
      <c r="B56" s="18" t="s">
        <v>110</v>
      </c>
      <c r="C56" s="218"/>
      <c r="D56" s="218"/>
      <c r="E56" s="27"/>
    </row>
    <row r="57" spans="1:5" s="10" customFormat="1" ht="12" customHeight="1" thickBot="1" x14ac:dyDescent="0.25">
      <c r="A57" s="11" t="s">
        <v>111</v>
      </c>
      <c r="B57" s="12" t="s">
        <v>112</v>
      </c>
      <c r="C57" s="71">
        <f>+C6+C13+C19+C25+C32+C43+C49+C53</f>
        <v>129126113</v>
      </c>
      <c r="D57" s="71">
        <f>+D6+D13+D19+D25+D32+D43+D49+D53</f>
        <v>203506650</v>
      </c>
      <c r="E57" s="24">
        <f>+E6+E13+E19+E25+E32+E43+E49+E53</f>
        <v>200273883</v>
      </c>
    </row>
    <row r="58" spans="1:5" s="10" customFormat="1" ht="12" customHeight="1" thickBot="1" x14ac:dyDescent="0.25">
      <c r="A58" s="30" t="s">
        <v>113</v>
      </c>
      <c r="B58" s="23" t="s">
        <v>114</v>
      </c>
      <c r="C58" s="32">
        <f>+C59+C60+C61</f>
        <v>0</v>
      </c>
      <c r="D58" s="32">
        <f>+D59+D60+D61</f>
        <v>0</v>
      </c>
      <c r="E58" s="13">
        <f>+E59+E60+E61</f>
        <v>0</v>
      </c>
    </row>
    <row r="59" spans="1:5" s="10" customFormat="1" ht="12" customHeight="1" x14ac:dyDescent="0.2">
      <c r="A59" s="14" t="s">
        <v>115</v>
      </c>
      <c r="B59" s="15" t="s">
        <v>116</v>
      </c>
      <c r="C59" s="218"/>
      <c r="D59" s="218"/>
      <c r="E59" s="27"/>
    </row>
    <row r="60" spans="1:5" s="10" customFormat="1" ht="12" customHeight="1" x14ac:dyDescent="0.2">
      <c r="A60" s="17" t="s">
        <v>117</v>
      </c>
      <c r="B60" s="18" t="s">
        <v>118</v>
      </c>
      <c r="C60" s="218"/>
      <c r="D60" s="218"/>
      <c r="E60" s="27"/>
    </row>
    <row r="61" spans="1:5" s="10" customFormat="1" ht="12" customHeight="1" thickBot="1" x14ac:dyDescent="0.25">
      <c r="A61" s="20" t="s">
        <v>119</v>
      </c>
      <c r="B61" s="31" t="s">
        <v>120</v>
      </c>
      <c r="C61" s="218"/>
      <c r="D61" s="218"/>
      <c r="E61" s="27"/>
    </row>
    <row r="62" spans="1:5" s="10" customFormat="1" ht="12" customHeight="1" thickBot="1" x14ac:dyDescent="0.25">
      <c r="A62" s="30" t="s">
        <v>121</v>
      </c>
      <c r="B62" s="23" t="s">
        <v>122</v>
      </c>
      <c r="C62" s="32">
        <f>+C63+C64</f>
        <v>0</v>
      </c>
      <c r="D62" s="32">
        <f>+D63+D64</f>
        <v>0</v>
      </c>
      <c r="E62" s="32">
        <f>+E63+E64</f>
        <v>0</v>
      </c>
    </row>
    <row r="63" spans="1:5" s="10" customFormat="1" ht="13.5" customHeight="1" x14ac:dyDescent="0.2">
      <c r="A63" s="14" t="s">
        <v>123</v>
      </c>
      <c r="B63" s="15" t="s">
        <v>124</v>
      </c>
      <c r="C63" s="218"/>
      <c r="D63" s="218"/>
      <c r="E63" s="27"/>
    </row>
    <row r="64" spans="1:5" s="10" customFormat="1" ht="12" customHeight="1" thickBot="1" x14ac:dyDescent="0.25">
      <c r="A64" s="17" t="s">
        <v>125</v>
      </c>
      <c r="B64" s="18" t="s">
        <v>126</v>
      </c>
      <c r="C64" s="218"/>
      <c r="D64" s="218"/>
      <c r="E64" s="27"/>
    </row>
    <row r="65" spans="1:5" s="10" customFormat="1" ht="12" customHeight="1" thickBot="1" x14ac:dyDescent="0.25">
      <c r="A65" s="30" t="s">
        <v>127</v>
      </c>
      <c r="B65" s="23" t="s">
        <v>128</v>
      </c>
      <c r="C65" s="32">
        <f>+C66+C67</f>
        <v>0</v>
      </c>
      <c r="D65" s="32">
        <f>+D66+D67</f>
        <v>0</v>
      </c>
      <c r="E65" s="13">
        <f>+E66+E67</f>
        <v>0</v>
      </c>
    </row>
    <row r="66" spans="1:5" s="10" customFormat="1" ht="12" customHeight="1" x14ac:dyDescent="0.2">
      <c r="A66" s="14" t="s">
        <v>129</v>
      </c>
      <c r="B66" s="15" t="s">
        <v>130</v>
      </c>
      <c r="C66" s="218"/>
      <c r="D66" s="218"/>
      <c r="E66" s="27"/>
    </row>
    <row r="67" spans="1:5" s="10" customFormat="1" ht="12" customHeight="1" thickBot="1" x14ac:dyDescent="0.25">
      <c r="A67" s="20" t="s">
        <v>131</v>
      </c>
      <c r="B67" s="21" t="s">
        <v>132</v>
      </c>
      <c r="C67" s="218"/>
      <c r="D67" s="218"/>
      <c r="E67" s="27"/>
    </row>
    <row r="68" spans="1:5" s="10" customFormat="1" ht="12" customHeight="1" thickBot="1" x14ac:dyDescent="0.25">
      <c r="A68" s="30" t="s">
        <v>133</v>
      </c>
      <c r="B68" s="23" t="s">
        <v>134</v>
      </c>
      <c r="C68" s="32">
        <f>+C69+C70</f>
        <v>0</v>
      </c>
      <c r="D68" s="32"/>
      <c r="E68" s="32">
        <f>+E69+E70</f>
        <v>0</v>
      </c>
    </row>
    <row r="69" spans="1:5" s="10" customFormat="1" ht="12" customHeight="1" x14ac:dyDescent="0.2">
      <c r="A69" s="14" t="s">
        <v>135</v>
      </c>
      <c r="B69" s="15" t="s">
        <v>136</v>
      </c>
      <c r="C69" s="218"/>
      <c r="D69" s="218"/>
      <c r="E69" s="27"/>
    </row>
    <row r="70" spans="1:5" s="10" customFormat="1" ht="12" customHeight="1" thickBot="1" x14ac:dyDescent="0.25">
      <c r="A70" s="17" t="s">
        <v>137</v>
      </c>
      <c r="B70" s="18" t="s">
        <v>138</v>
      </c>
      <c r="C70" s="218"/>
      <c r="D70" s="218"/>
      <c r="E70" s="27"/>
    </row>
    <row r="71" spans="1:5" s="10" customFormat="1" ht="12" customHeight="1" thickBot="1" x14ac:dyDescent="0.25">
      <c r="A71" s="30" t="s">
        <v>139</v>
      </c>
      <c r="B71" s="23" t="s">
        <v>140</v>
      </c>
      <c r="C71" s="32">
        <f>+C72+C73</f>
        <v>0</v>
      </c>
      <c r="D71" s="32">
        <f>+D72+D73</f>
        <v>0</v>
      </c>
      <c r="E71" s="32">
        <f>+E72+E73</f>
        <v>0</v>
      </c>
    </row>
    <row r="72" spans="1:5" s="10" customFormat="1" ht="12" customHeight="1" x14ac:dyDescent="0.2">
      <c r="A72" s="33" t="s">
        <v>141</v>
      </c>
      <c r="B72" s="15" t="s">
        <v>142</v>
      </c>
      <c r="C72" s="218"/>
      <c r="D72" s="218"/>
      <c r="E72" s="27"/>
    </row>
    <row r="73" spans="1:5" s="10" customFormat="1" ht="12" customHeight="1" thickBot="1" x14ac:dyDescent="0.25">
      <c r="A73" s="34" t="s">
        <v>143</v>
      </c>
      <c r="B73" s="18" t="s">
        <v>144</v>
      </c>
      <c r="C73" s="218"/>
      <c r="D73" s="218"/>
      <c r="E73" s="27"/>
    </row>
    <row r="74" spans="1:5" s="10" customFormat="1" ht="12" customHeight="1" thickBot="1" x14ac:dyDescent="0.25">
      <c r="A74" s="30" t="s">
        <v>145</v>
      </c>
      <c r="B74" s="23" t="s">
        <v>146</v>
      </c>
      <c r="C74" s="221"/>
      <c r="D74" s="221"/>
      <c r="E74" s="35"/>
    </row>
    <row r="75" spans="1:5" s="10" customFormat="1" ht="12" customHeight="1" thickBot="1" x14ac:dyDescent="0.25">
      <c r="A75" s="30" t="s">
        <v>147</v>
      </c>
      <c r="B75" s="36" t="s">
        <v>148</v>
      </c>
      <c r="C75" s="71">
        <f>+C58+C62+C65+C68+C71+C74</f>
        <v>0</v>
      </c>
      <c r="D75" s="71">
        <f>+D58+D62+D65+D68+D71+D74</f>
        <v>0</v>
      </c>
      <c r="E75" s="24">
        <f>+E58+E62+E65+E68+E71+E74</f>
        <v>0</v>
      </c>
    </row>
    <row r="76" spans="1:5" s="10" customFormat="1" ht="15.75" customHeight="1" thickBot="1" x14ac:dyDescent="0.25">
      <c r="A76" s="37" t="s">
        <v>149</v>
      </c>
      <c r="B76" s="38" t="s">
        <v>150</v>
      </c>
      <c r="C76" s="71">
        <f>+C57+C75</f>
        <v>129126113</v>
      </c>
      <c r="D76" s="71">
        <f>+D57+D75</f>
        <v>203506650</v>
      </c>
      <c r="E76" s="24">
        <f>+E57+E75</f>
        <v>200273883</v>
      </c>
    </row>
    <row r="77" spans="1:5" s="10" customFormat="1" ht="12" customHeight="1" x14ac:dyDescent="0.2">
      <c r="A77" s="39"/>
      <c r="B77" s="39"/>
      <c r="C77" s="40"/>
      <c r="D77" s="40"/>
      <c r="E77" s="40"/>
    </row>
    <row r="78" spans="1:5" ht="16.5" customHeight="1" x14ac:dyDescent="0.2">
      <c r="A78" s="329" t="s">
        <v>151</v>
      </c>
      <c r="B78" s="329"/>
      <c r="C78" s="329"/>
      <c r="D78" s="329"/>
      <c r="E78" s="329"/>
    </row>
    <row r="79" spans="1:5" s="43" customFormat="1" ht="16.5" customHeight="1" thickBot="1" x14ac:dyDescent="0.3">
      <c r="A79" s="41" t="s">
        <v>152</v>
      </c>
      <c r="B79" s="41"/>
      <c r="C79" s="42"/>
      <c r="D79" s="42"/>
      <c r="E79" s="42" t="s">
        <v>510</v>
      </c>
    </row>
    <row r="80" spans="1:5" s="43" customFormat="1" ht="16.5" customHeight="1" x14ac:dyDescent="0.2">
      <c r="A80" s="330" t="s">
        <v>3</v>
      </c>
      <c r="B80" s="332" t="s">
        <v>153</v>
      </c>
      <c r="C80" s="334" t="str">
        <f>+C3</f>
        <v>2018. évi</v>
      </c>
      <c r="D80" s="334"/>
      <c r="E80" s="335"/>
    </row>
    <row r="81" spans="1:11" ht="38.1" customHeight="1" thickBot="1" x14ac:dyDescent="0.25">
      <c r="A81" s="331"/>
      <c r="B81" s="333"/>
      <c r="C81" s="5" t="s">
        <v>437</v>
      </c>
      <c r="D81" s="5" t="s">
        <v>438</v>
      </c>
      <c r="E81" s="6" t="s">
        <v>154</v>
      </c>
    </row>
    <row r="82" spans="1:11" s="10" customFormat="1" ht="12" customHeight="1" thickBot="1" x14ac:dyDescent="0.25">
      <c r="A82" s="7" t="s">
        <v>6</v>
      </c>
      <c r="B82" s="8" t="s">
        <v>7</v>
      </c>
      <c r="C82" s="8" t="s">
        <v>439</v>
      </c>
      <c r="D82" s="8" t="s">
        <v>440</v>
      </c>
      <c r="E82" s="44" t="s">
        <v>8</v>
      </c>
    </row>
    <row r="83" spans="1:11" ht="12" customHeight="1" thickBot="1" x14ac:dyDescent="0.25">
      <c r="A83" s="45" t="s">
        <v>9</v>
      </c>
      <c r="B83" s="46" t="s">
        <v>441</v>
      </c>
      <c r="C83" s="47">
        <f>SUM(C84:C86)+C92+C93+C104</f>
        <v>30654039</v>
      </c>
      <c r="D83" s="47">
        <f>SUM(D84:D86)+D92+D93+D104</f>
        <v>54964005</v>
      </c>
      <c r="E83" s="47">
        <f>SUM(E84:E86)+E92+E93+E104</f>
        <v>45189384</v>
      </c>
    </row>
    <row r="84" spans="1:11" ht="12" customHeight="1" x14ac:dyDescent="0.2">
      <c r="A84" s="48" t="s">
        <v>11</v>
      </c>
      <c r="B84" s="49" t="s">
        <v>156</v>
      </c>
      <c r="C84" s="222">
        <v>5762600</v>
      </c>
      <c r="D84" s="222">
        <v>13421612</v>
      </c>
      <c r="E84" s="50">
        <v>12662971</v>
      </c>
    </row>
    <row r="85" spans="1:11" ht="12" customHeight="1" x14ac:dyDescent="0.2">
      <c r="A85" s="17" t="s">
        <v>13</v>
      </c>
      <c r="B85" s="51" t="s">
        <v>157</v>
      </c>
      <c r="C85" s="216">
        <v>1055457</v>
      </c>
      <c r="D85" s="216">
        <v>1952638</v>
      </c>
      <c r="E85" s="19">
        <v>1900431</v>
      </c>
    </row>
    <row r="86" spans="1:11" ht="12" customHeight="1" x14ac:dyDescent="0.2">
      <c r="A86" s="17" t="s">
        <v>15</v>
      </c>
      <c r="B86" s="51" t="s">
        <v>158</v>
      </c>
      <c r="C86" s="322">
        <f>SUM(C87:C91)</f>
        <v>14124056</v>
      </c>
      <c r="D86" s="322">
        <f>SUM(D87:D91)</f>
        <v>20916475</v>
      </c>
      <c r="E86" s="322">
        <f>SUM(E87:E91)</f>
        <v>16949415</v>
      </c>
    </row>
    <row r="87" spans="1:11" ht="12" customHeight="1" x14ac:dyDescent="0.2">
      <c r="A87" s="17" t="s">
        <v>159</v>
      </c>
      <c r="B87" s="53" t="s">
        <v>160</v>
      </c>
      <c r="C87" s="52">
        <v>1480000</v>
      </c>
      <c r="D87" s="52">
        <v>3433720</v>
      </c>
      <c r="E87" s="22">
        <v>2914895</v>
      </c>
    </row>
    <row r="88" spans="1:11" ht="12" customHeight="1" x14ac:dyDescent="0.2">
      <c r="A88" s="17" t="s">
        <v>161</v>
      </c>
      <c r="B88" s="53" t="s">
        <v>162</v>
      </c>
      <c r="C88" s="52">
        <v>90000</v>
      </c>
      <c r="D88" s="52">
        <v>498300</v>
      </c>
      <c r="E88" s="22">
        <v>445217</v>
      </c>
    </row>
    <row r="89" spans="1:11" ht="12" customHeight="1" x14ac:dyDescent="0.2">
      <c r="A89" s="17" t="s">
        <v>163</v>
      </c>
      <c r="B89" s="53" t="s">
        <v>164</v>
      </c>
      <c r="C89" s="52">
        <v>10432556</v>
      </c>
      <c r="D89" s="52">
        <v>13737241</v>
      </c>
      <c r="E89" s="22">
        <v>10579275</v>
      </c>
    </row>
    <row r="90" spans="1:11" ht="12" customHeight="1" x14ac:dyDescent="0.2">
      <c r="A90" s="17" t="s">
        <v>165</v>
      </c>
      <c r="B90" s="53" t="s">
        <v>166</v>
      </c>
      <c r="C90" s="52">
        <v>20000</v>
      </c>
      <c r="D90" s="52">
        <v>20000</v>
      </c>
      <c r="E90" s="22">
        <v>0</v>
      </c>
      <c r="K90" s="1" t="s">
        <v>167</v>
      </c>
    </row>
    <row r="91" spans="1:11" ht="12" customHeight="1" x14ac:dyDescent="0.2">
      <c r="A91" s="17" t="s">
        <v>168</v>
      </c>
      <c r="B91" s="53" t="s">
        <v>169</v>
      </c>
      <c r="C91" s="52">
        <v>2101500</v>
      </c>
      <c r="D91" s="52">
        <v>3227214</v>
      </c>
      <c r="E91" s="22">
        <v>3010028</v>
      </c>
    </row>
    <row r="92" spans="1:11" ht="12" customHeight="1" x14ac:dyDescent="0.2">
      <c r="A92" s="17" t="s">
        <v>17</v>
      </c>
      <c r="B92" s="53" t="s">
        <v>170</v>
      </c>
      <c r="C92" s="52">
        <v>6086000</v>
      </c>
      <c r="D92" s="52">
        <v>6116000</v>
      </c>
      <c r="E92" s="22">
        <v>2052996</v>
      </c>
    </row>
    <row r="93" spans="1:11" ht="12" customHeight="1" x14ac:dyDescent="0.2">
      <c r="A93" s="17" t="s">
        <v>171</v>
      </c>
      <c r="B93" s="54" t="s">
        <v>172</v>
      </c>
      <c r="C93" s="52">
        <v>3625926</v>
      </c>
      <c r="D93" s="52">
        <v>12557280</v>
      </c>
      <c r="E93" s="22">
        <v>11623571</v>
      </c>
      <c r="G93" s="1" t="s">
        <v>167</v>
      </c>
    </row>
    <row r="94" spans="1:11" ht="12" customHeight="1" x14ac:dyDescent="0.2">
      <c r="A94" s="17" t="s">
        <v>21</v>
      </c>
      <c r="B94" s="51" t="s">
        <v>173</v>
      </c>
      <c r="C94" s="52"/>
      <c r="D94" s="52"/>
      <c r="E94" s="22"/>
    </row>
    <row r="95" spans="1:11" ht="12" customHeight="1" x14ac:dyDescent="0.2">
      <c r="A95" s="17" t="s">
        <v>174</v>
      </c>
      <c r="B95" s="55" t="s">
        <v>175</v>
      </c>
      <c r="C95" s="52"/>
      <c r="D95" s="52"/>
      <c r="E95" s="22"/>
    </row>
    <row r="96" spans="1:11" ht="12" customHeight="1" x14ac:dyDescent="0.2">
      <c r="A96" s="17" t="s">
        <v>176</v>
      </c>
      <c r="B96" s="56" t="s">
        <v>177</v>
      </c>
      <c r="C96" s="52"/>
      <c r="D96" s="52">
        <v>377354</v>
      </c>
      <c r="E96" s="22">
        <v>377354</v>
      </c>
    </row>
    <row r="97" spans="1:5" ht="12" customHeight="1" x14ac:dyDescent="0.2">
      <c r="A97" s="17" t="s">
        <v>178</v>
      </c>
      <c r="B97" s="56" t="s">
        <v>179</v>
      </c>
      <c r="C97" s="52"/>
      <c r="D97" s="52"/>
      <c r="E97" s="22"/>
    </row>
    <row r="98" spans="1:5" ht="12" customHeight="1" x14ac:dyDescent="0.2">
      <c r="A98" s="17" t="s">
        <v>180</v>
      </c>
      <c r="B98" s="55" t="s">
        <v>181</v>
      </c>
      <c r="C98" s="52">
        <v>3625926</v>
      </c>
      <c r="D98" s="52">
        <v>12179926</v>
      </c>
      <c r="E98" s="22">
        <v>11246217</v>
      </c>
    </row>
    <row r="99" spans="1:5" ht="12" customHeight="1" x14ac:dyDescent="0.2">
      <c r="A99" s="17" t="s">
        <v>182</v>
      </c>
      <c r="B99" s="55" t="s">
        <v>183</v>
      </c>
      <c r="C99" s="52"/>
      <c r="D99" s="52"/>
      <c r="E99" s="22"/>
    </row>
    <row r="100" spans="1:5" ht="12" customHeight="1" x14ac:dyDescent="0.2">
      <c r="A100" s="17" t="s">
        <v>184</v>
      </c>
      <c r="B100" s="56" t="s">
        <v>185</v>
      </c>
      <c r="C100" s="52"/>
      <c r="D100" s="52"/>
      <c r="E100" s="22"/>
    </row>
    <row r="101" spans="1:5" ht="12" customHeight="1" x14ac:dyDescent="0.2">
      <c r="A101" s="57" t="s">
        <v>186</v>
      </c>
      <c r="B101" s="58" t="s">
        <v>187</v>
      </c>
      <c r="C101" s="52"/>
      <c r="D101" s="52"/>
      <c r="E101" s="22"/>
    </row>
    <row r="102" spans="1:5" ht="12" customHeight="1" x14ac:dyDescent="0.2">
      <c r="A102" s="17" t="s">
        <v>188</v>
      </c>
      <c r="B102" s="58" t="s">
        <v>189</v>
      </c>
      <c r="C102" s="52"/>
      <c r="D102" s="52"/>
      <c r="E102" s="22"/>
    </row>
    <row r="103" spans="1:5" ht="12" customHeight="1" x14ac:dyDescent="0.2">
      <c r="A103" s="20" t="s">
        <v>190</v>
      </c>
      <c r="B103" s="58" t="s">
        <v>191</v>
      </c>
      <c r="C103" s="52"/>
      <c r="D103" s="52"/>
      <c r="E103" s="22"/>
    </row>
    <row r="104" spans="1:5" ht="12" customHeight="1" x14ac:dyDescent="0.2">
      <c r="A104" s="17" t="s">
        <v>192</v>
      </c>
      <c r="B104" s="59" t="s">
        <v>193</v>
      </c>
      <c r="C104" s="216"/>
      <c r="D104" s="216"/>
      <c r="E104" s="60"/>
    </row>
    <row r="105" spans="1:5" ht="12" customHeight="1" x14ac:dyDescent="0.2">
      <c r="A105" s="17" t="s">
        <v>194</v>
      </c>
      <c r="B105" s="51" t="s">
        <v>195</v>
      </c>
      <c r="C105" s="216"/>
      <c r="D105" s="216"/>
      <c r="E105" s="60"/>
    </row>
    <row r="106" spans="1:5" ht="12" customHeight="1" thickBot="1" x14ac:dyDescent="0.25">
      <c r="A106" s="61" t="s">
        <v>196</v>
      </c>
      <c r="B106" s="62" t="s">
        <v>197</v>
      </c>
      <c r="C106" s="223"/>
      <c r="D106" s="223"/>
      <c r="E106" s="63"/>
    </row>
    <row r="107" spans="1:5" ht="12" customHeight="1" thickBot="1" x14ac:dyDescent="0.25">
      <c r="A107" s="11" t="s">
        <v>23</v>
      </c>
      <c r="B107" s="64" t="s">
        <v>442</v>
      </c>
      <c r="C107" s="32">
        <f>+C108+C110+C112</f>
        <v>63425053</v>
      </c>
      <c r="D107" s="32">
        <f>+D108+D110+D112</f>
        <v>113844187</v>
      </c>
      <c r="E107" s="13">
        <f>+E108+E110+E112</f>
        <v>22288156</v>
      </c>
    </row>
    <row r="108" spans="1:5" ht="12" customHeight="1" x14ac:dyDescent="0.2">
      <c r="A108" s="14" t="s">
        <v>25</v>
      </c>
      <c r="B108" s="51" t="s">
        <v>199</v>
      </c>
      <c r="C108" s="215">
        <v>127000</v>
      </c>
      <c r="D108" s="215">
        <v>676501</v>
      </c>
      <c r="E108" s="16">
        <v>578635</v>
      </c>
    </row>
    <row r="109" spans="1:5" ht="12" customHeight="1" x14ac:dyDescent="0.2">
      <c r="A109" s="14" t="s">
        <v>27</v>
      </c>
      <c r="B109" s="65" t="s">
        <v>200</v>
      </c>
      <c r="C109" s="215"/>
      <c r="D109" s="215"/>
      <c r="E109" s="16"/>
    </row>
    <row r="110" spans="1:5" x14ac:dyDescent="0.2">
      <c r="A110" s="14" t="s">
        <v>29</v>
      </c>
      <c r="B110" s="65" t="s">
        <v>201</v>
      </c>
      <c r="C110" s="216">
        <v>63298053</v>
      </c>
      <c r="D110" s="216">
        <v>113167686</v>
      </c>
      <c r="E110" s="19">
        <v>21709521</v>
      </c>
    </row>
    <row r="111" spans="1:5" ht="12" customHeight="1" x14ac:dyDescent="0.2">
      <c r="A111" s="14" t="s">
        <v>31</v>
      </c>
      <c r="B111" s="65" t="s">
        <v>202</v>
      </c>
      <c r="C111" s="216"/>
      <c r="D111" s="216"/>
      <c r="E111" s="19"/>
    </row>
    <row r="112" spans="1:5" ht="12" customHeight="1" x14ac:dyDescent="0.2">
      <c r="A112" s="14" t="s">
        <v>33</v>
      </c>
      <c r="B112" s="26" t="s">
        <v>203</v>
      </c>
      <c r="C112" s="216"/>
      <c r="D112" s="216"/>
      <c r="E112" s="19"/>
    </row>
    <row r="113" spans="1:5" ht="21.75" customHeight="1" x14ac:dyDescent="0.2">
      <c r="A113" s="14" t="s">
        <v>204</v>
      </c>
      <c r="B113" s="66" t="s">
        <v>205</v>
      </c>
      <c r="C113" s="216"/>
      <c r="D113" s="216"/>
      <c r="E113" s="19"/>
    </row>
    <row r="114" spans="1:5" ht="24" customHeight="1" x14ac:dyDescent="0.2">
      <c r="A114" s="14" t="s">
        <v>206</v>
      </c>
      <c r="B114" s="67" t="s">
        <v>207</v>
      </c>
      <c r="C114" s="216"/>
      <c r="D114" s="216"/>
      <c r="E114" s="19"/>
    </row>
    <row r="115" spans="1:5" ht="12" customHeight="1" x14ac:dyDescent="0.2">
      <c r="A115" s="14" t="s">
        <v>208</v>
      </c>
      <c r="B115" s="56" t="s">
        <v>179</v>
      </c>
      <c r="C115" s="216"/>
      <c r="D115" s="216"/>
      <c r="E115" s="19"/>
    </row>
    <row r="116" spans="1:5" ht="12" customHeight="1" x14ac:dyDescent="0.2">
      <c r="A116" s="14" t="s">
        <v>209</v>
      </c>
      <c r="B116" s="56" t="s">
        <v>210</v>
      </c>
      <c r="C116" s="216"/>
      <c r="D116" s="216"/>
      <c r="E116" s="19"/>
    </row>
    <row r="117" spans="1:5" ht="12" customHeight="1" x14ac:dyDescent="0.2">
      <c r="A117" s="14" t="s">
        <v>211</v>
      </c>
      <c r="B117" s="56" t="s">
        <v>212</v>
      </c>
      <c r="C117" s="216"/>
      <c r="D117" s="216"/>
      <c r="E117" s="19"/>
    </row>
    <row r="118" spans="1:5" s="68" customFormat="1" ht="12" customHeight="1" x14ac:dyDescent="0.2">
      <c r="A118" s="14" t="s">
        <v>213</v>
      </c>
      <c r="B118" s="56" t="s">
        <v>185</v>
      </c>
      <c r="C118" s="216"/>
      <c r="D118" s="216"/>
      <c r="E118" s="19"/>
    </row>
    <row r="119" spans="1:5" ht="12" customHeight="1" x14ac:dyDescent="0.2">
      <c r="A119" s="14" t="s">
        <v>214</v>
      </c>
      <c r="B119" s="56" t="s">
        <v>215</v>
      </c>
      <c r="C119" s="216"/>
      <c r="D119" s="216"/>
      <c r="E119" s="19"/>
    </row>
    <row r="120" spans="1:5" ht="12" customHeight="1" thickBot="1" x14ac:dyDescent="0.25">
      <c r="A120" s="57" t="s">
        <v>216</v>
      </c>
      <c r="B120" s="56" t="s">
        <v>217</v>
      </c>
      <c r="C120" s="52"/>
      <c r="D120" s="52"/>
      <c r="E120" s="22"/>
    </row>
    <row r="121" spans="1:5" ht="12" customHeight="1" thickBot="1" x14ac:dyDescent="0.25">
      <c r="A121" s="11" t="s">
        <v>35</v>
      </c>
      <c r="B121" s="69" t="s">
        <v>218</v>
      </c>
      <c r="C121" s="32">
        <f>+C83+C107</f>
        <v>94079092</v>
      </c>
      <c r="D121" s="32">
        <f>+D83+D107</f>
        <v>168808192</v>
      </c>
      <c r="E121" s="32">
        <f>+E83+E107</f>
        <v>67477540</v>
      </c>
    </row>
    <row r="122" spans="1:5" ht="12" customHeight="1" thickBot="1" x14ac:dyDescent="0.25">
      <c r="A122" s="11" t="s">
        <v>61</v>
      </c>
      <c r="B122" s="69" t="s">
        <v>219</v>
      </c>
      <c r="C122" s="32">
        <f>+C123+C124+C125</f>
        <v>0</v>
      </c>
      <c r="D122" s="32">
        <f>+D123+D124+D125</f>
        <v>0</v>
      </c>
      <c r="E122" s="13">
        <f>+E123+E124+E125</f>
        <v>0</v>
      </c>
    </row>
    <row r="123" spans="1:5" ht="12" customHeight="1" x14ac:dyDescent="0.2">
      <c r="A123" s="14" t="s">
        <v>220</v>
      </c>
      <c r="B123" s="70" t="s">
        <v>221</v>
      </c>
      <c r="C123" s="216"/>
      <c r="D123" s="216"/>
      <c r="E123" s="19"/>
    </row>
    <row r="124" spans="1:5" ht="12" customHeight="1" x14ac:dyDescent="0.2">
      <c r="A124" s="14" t="s">
        <v>222</v>
      </c>
      <c r="B124" s="70" t="s">
        <v>223</v>
      </c>
      <c r="C124" s="216"/>
      <c r="D124" s="216"/>
      <c r="E124" s="19"/>
    </row>
    <row r="125" spans="1:5" ht="12" customHeight="1" thickBot="1" x14ac:dyDescent="0.25">
      <c r="A125" s="57" t="s">
        <v>224</v>
      </c>
      <c r="B125" s="62" t="s">
        <v>225</v>
      </c>
      <c r="C125" s="216"/>
      <c r="D125" s="216"/>
      <c r="E125" s="19"/>
    </row>
    <row r="126" spans="1:5" ht="12" customHeight="1" thickBot="1" x14ac:dyDescent="0.25">
      <c r="A126" s="11" t="s">
        <v>61</v>
      </c>
      <c r="B126" s="69" t="s">
        <v>226</v>
      </c>
      <c r="C126" s="32">
        <f>+C127+C128+C130+C129</f>
        <v>0</v>
      </c>
      <c r="D126" s="32">
        <f>+D127+D128+D130+D129</f>
        <v>0</v>
      </c>
      <c r="E126" s="13">
        <f>+E127+E128+E130+E129</f>
        <v>0</v>
      </c>
    </row>
    <row r="127" spans="1:5" ht="12" customHeight="1" x14ac:dyDescent="0.2">
      <c r="A127" s="14" t="s">
        <v>227</v>
      </c>
      <c r="B127" s="70" t="s">
        <v>228</v>
      </c>
      <c r="C127" s="216"/>
      <c r="D127" s="216"/>
      <c r="E127" s="19"/>
    </row>
    <row r="128" spans="1:5" ht="12" customHeight="1" x14ac:dyDescent="0.2">
      <c r="A128" s="14" t="s">
        <v>229</v>
      </c>
      <c r="B128" s="70" t="s">
        <v>230</v>
      </c>
      <c r="C128" s="216"/>
      <c r="D128" s="216"/>
      <c r="E128" s="19"/>
    </row>
    <row r="129" spans="1:9" ht="12" customHeight="1" x14ac:dyDescent="0.2">
      <c r="A129" s="14" t="s">
        <v>231</v>
      </c>
      <c r="B129" s="70" t="s">
        <v>232</v>
      </c>
      <c r="C129" s="216"/>
      <c r="D129" s="216"/>
      <c r="E129" s="19"/>
    </row>
    <row r="130" spans="1:9" ht="12" customHeight="1" thickBot="1" x14ac:dyDescent="0.25">
      <c r="A130" s="14" t="s">
        <v>233</v>
      </c>
      <c r="B130" s="62" t="s">
        <v>234</v>
      </c>
      <c r="C130" s="216"/>
      <c r="D130" s="216"/>
      <c r="E130" s="19"/>
    </row>
    <row r="131" spans="1:9" ht="12" customHeight="1" thickBot="1" x14ac:dyDescent="0.25">
      <c r="A131" s="11">
        <v>6</v>
      </c>
      <c r="B131" s="69" t="s">
        <v>235</v>
      </c>
      <c r="C131" s="71">
        <f>+C132+C133+C134+C135+C136</f>
        <v>0</v>
      </c>
      <c r="D131" s="71">
        <f>+D132+D133+D134+D135+D136</f>
        <v>0</v>
      </c>
      <c r="E131" s="71">
        <f>+E132+E133+E134+E135+E136</f>
        <v>0</v>
      </c>
    </row>
    <row r="132" spans="1:9" ht="12" customHeight="1" x14ac:dyDescent="0.2">
      <c r="A132" s="14" t="s">
        <v>236</v>
      </c>
      <c r="B132" s="70" t="s">
        <v>237</v>
      </c>
      <c r="C132" s="216"/>
      <c r="D132" s="216"/>
      <c r="E132" s="19"/>
    </row>
    <row r="133" spans="1:9" ht="12" customHeight="1" x14ac:dyDescent="0.2">
      <c r="A133" s="14" t="s">
        <v>238</v>
      </c>
      <c r="B133" s="70" t="s">
        <v>239</v>
      </c>
      <c r="C133" s="216"/>
      <c r="D133" s="216"/>
      <c r="E133" s="19"/>
    </row>
    <row r="134" spans="1:9" ht="12" customHeight="1" x14ac:dyDescent="0.2">
      <c r="A134" s="14" t="s">
        <v>240</v>
      </c>
      <c r="B134" s="70" t="s">
        <v>241</v>
      </c>
      <c r="C134" s="216"/>
      <c r="D134" s="216"/>
      <c r="E134" s="19"/>
    </row>
    <row r="135" spans="1:9" ht="12" customHeight="1" x14ac:dyDescent="0.2">
      <c r="A135" s="14" t="s">
        <v>242</v>
      </c>
      <c r="B135" s="70" t="s">
        <v>243</v>
      </c>
      <c r="C135" s="216"/>
      <c r="D135" s="216"/>
      <c r="E135" s="19"/>
    </row>
    <row r="136" spans="1:9" ht="12" customHeight="1" thickBot="1" x14ac:dyDescent="0.25">
      <c r="A136" s="14" t="s">
        <v>244</v>
      </c>
      <c r="B136" s="62" t="s">
        <v>245</v>
      </c>
      <c r="C136" s="216"/>
      <c r="D136" s="216"/>
      <c r="E136" s="19"/>
    </row>
    <row r="137" spans="1:9" ht="15" customHeight="1" thickBot="1" x14ac:dyDescent="0.25">
      <c r="A137" s="11" t="s">
        <v>246</v>
      </c>
      <c r="B137" s="69" t="s">
        <v>247</v>
      </c>
      <c r="C137" s="224">
        <f>+C138+C139+C140+C141</f>
        <v>0</v>
      </c>
      <c r="D137" s="224">
        <f>+D138+D139+D140+D141</f>
        <v>0</v>
      </c>
      <c r="E137" s="72">
        <f>+E138+E139+E140+E141</f>
        <v>0</v>
      </c>
      <c r="F137" s="73"/>
      <c r="G137" s="74"/>
      <c r="H137" s="74"/>
      <c r="I137" s="74"/>
    </row>
    <row r="138" spans="1:9" s="10" customFormat="1" ht="12.95" customHeight="1" x14ac:dyDescent="0.2">
      <c r="A138" s="14" t="s">
        <v>248</v>
      </c>
      <c r="B138" s="70" t="s">
        <v>249</v>
      </c>
      <c r="C138" s="216"/>
      <c r="D138" s="216"/>
      <c r="E138" s="19"/>
    </row>
    <row r="139" spans="1:9" ht="12.75" customHeight="1" x14ac:dyDescent="0.2">
      <c r="A139" s="14" t="s">
        <v>250</v>
      </c>
      <c r="B139" s="70" t="s">
        <v>251</v>
      </c>
      <c r="C139" s="216"/>
      <c r="D139" s="216"/>
      <c r="E139" s="19"/>
    </row>
    <row r="140" spans="1:9" ht="12.75" customHeight="1" x14ac:dyDescent="0.2">
      <c r="A140" s="14" t="s">
        <v>252</v>
      </c>
      <c r="B140" s="70" t="s">
        <v>253</v>
      </c>
      <c r="C140" s="216"/>
      <c r="D140" s="216"/>
      <c r="E140" s="19"/>
    </row>
    <row r="141" spans="1:9" ht="12.75" customHeight="1" thickBot="1" x14ac:dyDescent="0.25">
      <c r="A141" s="14" t="s">
        <v>254</v>
      </c>
      <c r="B141" s="70" t="s">
        <v>255</v>
      </c>
      <c r="C141" s="216"/>
      <c r="D141" s="216"/>
      <c r="E141" s="19"/>
    </row>
    <row r="142" spans="1:9" ht="13.5" thickBot="1" x14ac:dyDescent="0.25">
      <c r="A142" s="11" t="s">
        <v>103</v>
      </c>
      <c r="B142" s="69" t="s">
        <v>256</v>
      </c>
      <c r="C142" s="225">
        <f>+C122+C126+C131+C137</f>
        <v>0</v>
      </c>
      <c r="D142" s="225">
        <f>+D122+D126+D131+D137</f>
        <v>0</v>
      </c>
      <c r="E142" s="75">
        <f>+E122+E126+E131+E137</f>
        <v>0</v>
      </c>
    </row>
    <row r="143" spans="1:9" ht="13.5" thickBot="1" x14ac:dyDescent="0.25">
      <c r="A143" s="76" t="s">
        <v>111</v>
      </c>
      <c r="B143" s="77" t="s">
        <v>257</v>
      </c>
      <c r="C143" s="225">
        <f>+C121+C142</f>
        <v>94079092</v>
      </c>
      <c r="D143" s="225">
        <f>+D121+D142</f>
        <v>168808192</v>
      </c>
      <c r="E143" s="75">
        <f>+E121+E142</f>
        <v>67477540</v>
      </c>
    </row>
    <row r="145" spans="1:5" ht="18.75" customHeight="1" x14ac:dyDescent="0.2">
      <c r="A145" s="328" t="s">
        <v>258</v>
      </c>
      <c r="B145" s="328"/>
      <c r="C145" s="328"/>
      <c r="D145" s="328"/>
      <c r="E145" s="328"/>
    </row>
    <row r="146" spans="1:5" ht="13.5" customHeight="1" thickBot="1" x14ac:dyDescent="0.25">
      <c r="A146" s="79" t="s">
        <v>259</v>
      </c>
      <c r="B146" s="79"/>
      <c r="C146" s="1"/>
      <c r="E146" s="3" t="s">
        <v>510</v>
      </c>
    </row>
    <row r="147" spans="1:5" ht="26.25" thickBot="1" x14ac:dyDescent="0.25">
      <c r="A147" s="11">
        <v>1</v>
      </c>
      <c r="B147" s="64" t="s">
        <v>260</v>
      </c>
      <c r="C147" s="80">
        <f>+C57-C121</f>
        <v>35047021</v>
      </c>
      <c r="D147" s="80">
        <f>+D57-D121</f>
        <v>34698458</v>
      </c>
      <c r="E147" s="80">
        <f>+E57-E121</f>
        <v>132796343</v>
      </c>
    </row>
    <row r="148" spans="1:5" ht="26.25" thickBot="1" x14ac:dyDescent="0.25">
      <c r="A148" s="11" t="s">
        <v>23</v>
      </c>
      <c r="B148" s="64" t="s">
        <v>261</v>
      </c>
      <c r="C148" s="80">
        <f>+C75-C142</f>
        <v>0</v>
      </c>
      <c r="D148" s="80">
        <f>+D75-D142</f>
        <v>0</v>
      </c>
      <c r="E148" s="80">
        <f>+E75-E142</f>
        <v>0</v>
      </c>
    </row>
    <row r="149" spans="1:5" ht="7.5" customHeight="1" x14ac:dyDescent="0.2"/>
    <row r="151" spans="1:5" ht="12.75" customHeight="1" x14ac:dyDescent="0.2"/>
    <row r="152" spans="1:5" ht="12.75" customHeight="1" x14ac:dyDescent="0.2"/>
    <row r="153" spans="1:5" ht="12.75" customHeight="1" x14ac:dyDescent="0.2"/>
    <row r="154" spans="1:5" ht="12.75" customHeight="1" x14ac:dyDescent="0.2"/>
    <row r="155" spans="1:5" ht="12.75" customHeight="1" x14ac:dyDescent="0.2"/>
    <row r="156" spans="1:5" ht="12.75" customHeight="1" x14ac:dyDescent="0.2"/>
    <row r="157" spans="1:5" ht="12.75" customHeight="1" x14ac:dyDescent="0.2"/>
    <row r="158" spans="1:5" ht="12.75" customHeight="1" x14ac:dyDescent="0.2"/>
  </sheetData>
  <mergeCells count="9">
    <mergeCell ref="A145:E145"/>
    <mergeCell ref="A1:E1"/>
    <mergeCell ref="A3:A4"/>
    <mergeCell ref="B3:B4"/>
    <mergeCell ref="C3:E3"/>
    <mergeCell ref="A78:E78"/>
    <mergeCell ref="A80:A81"/>
    <mergeCell ref="B80:B81"/>
    <mergeCell ref="C80:E80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CE,Félkövér"&amp;12Bársonyos Községi Önkormányzat 2018. ÉVI ZÁRSZÁMADÁSÁNAK PÉNZÜGYI MÉRLEGE&amp;R&amp;"Times New Roman CE,Félkövér dőlt"&amp;11
 1.1. melléklet az 4./2019. (V.30.) önkormányzati rendelethez</oddHeader>
  </headerFooter>
  <rowBreaks count="1" manualBreakCount="1">
    <brk id="77" max="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Layout" workbookViewId="0">
      <selection activeCell="C1" sqref="C1"/>
    </sheetView>
  </sheetViews>
  <sheetFormatPr defaultRowHeight="12.75" x14ac:dyDescent="0.2"/>
  <cols>
    <col min="1" max="1" width="7.6640625" style="132" customWidth="1"/>
    <col min="2" max="2" width="60.83203125" style="132" customWidth="1"/>
    <col min="3" max="3" width="25.6640625" style="133" customWidth="1"/>
    <col min="4" max="16384" width="9.33203125" style="132"/>
  </cols>
  <sheetData>
    <row r="1" spans="1:8" ht="15" x14ac:dyDescent="0.25">
      <c r="C1" s="157" t="s">
        <v>551</v>
      </c>
    </row>
    <row r="2" spans="1:8" ht="15" x14ac:dyDescent="0.25">
      <c r="C2" s="157"/>
    </row>
    <row r="3" spans="1:8" ht="14.25" x14ac:dyDescent="0.2">
      <c r="A3" s="156"/>
      <c r="B3" s="156"/>
      <c r="C3" s="155"/>
    </row>
    <row r="4" spans="1:8" ht="33.75" customHeight="1" x14ac:dyDescent="0.2">
      <c r="A4" s="352" t="s">
        <v>340</v>
      </c>
      <c r="B4" s="352"/>
      <c r="C4" s="352"/>
    </row>
    <row r="5" spans="1:8" ht="33.75" customHeight="1" x14ac:dyDescent="0.2">
      <c r="A5" s="154"/>
      <c r="B5" s="154"/>
      <c r="C5" s="153"/>
    </row>
    <row r="6" spans="1:8" ht="13.5" thickBot="1" x14ac:dyDescent="0.25">
      <c r="C6" s="152"/>
    </row>
    <row r="7" spans="1:8" ht="43.5" customHeight="1" thickBot="1" x14ac:dyDescent="0.25">
      <c r="A7" s="151" t="s">
        <v>339</v>
      </c>
      <c r="B7" s="150" t="s">
        <v>318</v>
      </c>
      <c r="C7" s="149" t="s">
        <v>512</v>
      </c>
    </row>
    <row r="8" spans="1:8" ht="24.95" customHeight="1" x14ac:dyDescent="0.2">
      <c r="A8" s="147" t="s">
        <v>9</v>
      </c>
      <c r="B8" s="146" t="s">
        <v>338</v>
      </c>
      <c r="C8" s="148">
        <v>200273883</v>
      </c>
    </row>
    <row r="9" spans="1:8" ht="24.95" customHeight="1" thickBot="1" x14ac:dyDescent="0.25">
      <c r="A9" s="144" t="s">
        <v>23</v>
      </c>
      <c r="B9" s="143" t="s">
        <v>337</v>
      </c>
      <c r="C9" s="142">
        <v>67477540</v>
      </c>
    </row>
    <row r="10" spans="1:8" ht="24.95" customHeight="1" thickBot="1" x14ac:dyDescent="0.25">
      <c r="A10" s="136" t="s">
        <v>336</v>
      </c>
      <c r="B10" s="135" t="s">
        <v>335</v>
      </c>
      <c r="C10" s="137">
        <f>C8-C9</f>
        <v>132796343</v>
      </c>
    </row>
    <row r="11" spans="1:8" ht="24.95" customHeight="1" x14ac:dyDescent="0.2">
      <c r="A11" s="147" t="s">
        <v>35</v>
      </c>
      <c r="B11" s="146" t="s">
        <v>334</v>
      </c>
      <c r="C11" s="145">
        <v>100796741</v>
      </c>
    </row>
    <row r="12" spans="1:8" ht="24.95" customHeight="1" thickBot="1" x14ac:dyDescent="0.25">
      <c r="A12" s="144" t="s">
        <v>310</v>
      </c>
      <c r="B12" s="143" t="s">
        <v>333</v>
      </c>
      <c r="C12" s="142">
        <v>133052699</v>
      </c>
    </row>
    <row r="13" spans="1:8" ht="24.95" customHeight="1" thickBot="1" x14ac:dyDescent="0.25">
      <c r="A13" s="141" t="s">
        <v>332</v>
      </c>
      <c r="B13" s="140" t="s">
        <v>331</v>
      </c>
      <c r="C13" s="139">
        <f>C11-C12</f>
        <v>-32255958</v>
      </c>
      <c r="H13" s="132" t="s">
        <v>167</v>
      </c>
    </row>
    <row r="14" spans="1:8" ht="24.95" customHeight="1" thickBot="1" x14ac:dyDescent="0.25">
      <c r="A14" s="136" t="s">
        <v>330</v>
      </c>
      <c r="B14" s="135" t="s">
        <v>329</v>
      </c>
      <c r="C14" s="138">
        <f>C10+C13</f>
        <v>100540385</v>
      </c>
    </row>
    <row r="15" spans="1:8" ht="24.95" customHeight="1" thickBot="1" x14ac:dyDescent="0.25">
      <c r="A15" s="136" t="s">
        <v>323</v>
      </c>
      <c r="B15" s="135" t="s">
        <v>328</v>
      </c>
      <c r="C15" s="137">
        <v>0</v>
      </c>
    </row>
    <row r="16" spans="1:8" ht="24.95" customHeight="1" thickBot="1" x14ac:dyDescent="0.25">
      <c r="A16" s="136" t="s">
        <v>327</v>
      </c>
      <c r="B16" s="135" t="s">
        <v>326</v>
      </c>
      <c r="C16" s="137">
        <f>C14+C15</f>
        <v>100540385</v>
      </c>
    </row>
    <row r="17" spans="1:9" ht="24.95" customHeight="1" thickBot="1" x14ac:dyDescent="0.25">
      <c r="A17" s="136" t="s">
        <v>325</v>
      </c>
      <c r="B17" s="135" t="s">
        <v>324</v>
      </c>
      <c r="C17" s="137">
        <v>56692214</v>
      </c>
      <c r="I17" s="132" t="s">
        <v>167</v>
      </c>
    </row>
    <row r="18" spans="1:9" ht="24.95" customHeight="1" thickBot="1" x14ac:dyDescent="0.25">
      <c r="A18" s="136" t="s">
        <v>323</v>
      </c>
      <c r="B18" s="135" t="s">
        <v>322</v>
      </c>
      <c r="C18" s="134">
        <f>C14-C17</f>
        <v>43848171</v>
      </c>
    </row>
  </sheetData>
  <mergeCells count="1">
    <mergeCell ref="A4:C4"/>
  </mergeCells>
  <conditionalFormatting sqref="C13">
    <cfRule type="cellIs" dxfId="5" priority="1" stopIfTrue="1" operator="notEqual">
      <formula>SUM(C14:C18)</formula>
    </cfRule>
  </conditionalFormatting>
  <pageMargins left="0.7" right="0.7" top="0.75" bottom="0.75" header="0.3" footer="0.3"/>
  <pageSetup paperSize="9" orientation="portrait" r:id="rId1"/>
  <headerFooter>
    <oddHeader>&amp;C&amp;"Times New Roman CE,Félkövér"&amp;12Bársonyos Községi Önkormányzat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showWhiteSpace="0" view="pageLayout" workbookViewId="0">
      <selection activeCell="C1" sqref="C1"/>
    </sheetView>
  </sheetViews>
  <sheetFormatPr defaultRowHeight="12.75" x14ac:dyDescent="0.2"/>
  <cols>
    <col min="1" max="1" width="7.6640625" style="132" customWidth="1"/>
    <col min="2" max="2" width="60.83203125" style="132" customWidth="1"/>
    <col min="3" max="3" width="25.6640625" style="133" customWidth="1"/>
    <col min="4" max="256" width="9.33203125" style="132"/>
    <col min="257" max="257" width="7.6640625" style="132" customWidth="1"/>
    <col min="258" max="258" width="60.83203125" style="132" customWidth="1"/>
    <col min="259" max="259" width="25.6640625" style="132" customWidth="1"/>
    <col min="260" max="512" width="9.33203125" style="132"/>
    <col min="513" max="513" width="7.6640625" style="132" customWidth="1"/>
    <col min="514" max="514" width="60.83203125" style="132" customWidth="1"/>
    <col min="515" max="515" width="25.6640625" style="132" customWidth="1"/>
    <col min="516" max="768" width="9.33203125" style="132"/>
    <col min="769" max="769" width="7.6640625" style="132" customWidth="1"/>
    <col min="770" max="770" width="60.83203125" style="132" customWidth="1"/>
    <col min="771" max="771" width="25.6640625" style="132" customWidth="1"/>
    <col min="772" max="1024" width="9.33203125" style="132"/>
    <col min="1025" max="1025" width="7.6640625" style="132" customWidth="1"/>
    <col min="1026" max="1026" width="60.83203125" style="132" customWidth="1"/>
    <col min="1027" max="1027" width="25.6640625" style="132" customWidth="1"/>
    <col min="1028" max="1280" width="9.33203125" style="132"/>
    <col min="1281" max="1281" width="7.6640625" style="132" customWidth="1"/>
    <col min="1282" max="1282" width="60.83203125" style="132" customWidth="1"/>
    <col min="1283" max="1283" width="25.6640625" style="132" customWidth="1"/>
    <col min="1284" max="1536" width="9.33203125" style="132"/>
    <col min="1537" max="1537" width="7.6640625" style="132" customWidth="1"/>
    <col min="1538" max="1538" width="60.83203125" style="132" customWidth="1"/>
    <col min="1539" max="1539" width="25.6640625" style="132" customWidth="1"/>
    <col min="1540" max="1792" width="9.33203125" style="132"/>
    <col min="1793" max="1793" width="7.6640625" style="132" customWidth="1"/>
    <col min="1794" max="1794" width="60.83203125" style="132" customWidth="1"/>
    <col min="1795" max="1795" width="25.6640625" style="132" customWidth="1"/>
    <col min="1796" max="2048" width="9.33203125" style="132"/>
    <col min="2049" max="2049" width="7.6640625" style="132" customWidth="1"/>
    <col min="2050" max="2050" width="60.83203125" style="132" customWidth="1"/>
    <col min="2051" max="2051" width="25.6640625" style="132" customWidth="1"/>
    <col min="2052" max="2304" width="9.33203125" style="132"/>
    <col min="2305" max="2305" width="7.6640625" style="132" customWidth="1"/>
    <col min="2306" max="2306" width="60.83203125" style="132" customWidth="1"/>
    <col min="2307" max="2307" width="25.6640625" style="132" customWidth="1"/>
    <col min="2308" max="2560" width="9.33203125" style="132"/>
    <col min="2561" max="2561" width="7.6640625" style="132" customWidth="1"/>
    <col min="2562" max="2562" width="60.83203125" style="132" customWidth="1"/>
    <col min="2563" max="2563" width="25.6640625" style="132" customWidth="1"/>
    <col min="2564" max="2816" width="9.33203125" style="132"/>
    <col min="2817" max="2817" width="7.6640625" style="132" customWidth="1"/>
    <col min="2818" max="2818" width="60.83203125" style="132" customWidth="1"/>
    <col min="2819" max="2819" width="25.6640625" style="132" customWidth="1"/>
    <col min="2820" max="3072" width="9.33203125" style="132"/>
    <col min="3073" max="3073" width="7.6640625" style="132" customWidth="1"/>
    <col min="3074" max="3074" width="60.83203125" style="132" customWidth="1"/>
    <col min="3075" max="3075" width="25.6640625" style="132" customWidth="1"/>
    <col min="3076" max="3328" width="9.33203125" style="132"/>
    <col min="3329" max="3329" width="7.6640625" style="132" customWidth="1"/>
    <col min="3330" max="3330" width="60.83203125" style="132" customWidth="1"/>
    <col min="3331" max="3331" width="25.6640625" style="132" customWidth="1"/>
    <col min="3332" max="3584" width="9.33203125" style="132"/>
    <col min="3585" max="3585" width="7.6640625" style="132" customWidth="1"/>
    <col min="3586" max="3586" width="60.83203125" style="132" customWidth="1"/>
    <col min="3587" max="3587" width="25.6640625" style="132" customWidth="1"/>
    <col min="3588" max="3840" width="9.33203125" style="132"/>
    <col min="3841" max="3841" width="7.6640625" style="132" customWidth="1"/>
    <col min="3842" max="3842" width="60.83203125" style="132" customWidth="1"/>
    <col min="3843" max="3843" width="25.6640625" style="132" customWidth="1"/>
    <col min="3844" max="4096" width="9.33203125" style="132"/>
    <col min="4097" max="4097" width="7.6640625" style="132" customWidth="1"/>
    <col min="4098" max="4098" width="60.83203125" style="132" customWidth="1"/>
    <col min="4099" max="4099" width="25.6640625" style="132" customWidth="1"/>
    <col min="4100" max="4352" width="9.33203125" style="132"/>
    <col min="4353" max="4353" width="7.6640625" style="132" customWidth="1"/>
    <col min="4354" max="4354" width="60.83203125" style="132" customWidth="1"/>
    <col min="4355" max="4355" width="25.6640625" style="132" customWidth="1"/>
    <col min="4356" max="4608" width="9.33203125" style="132"/>
    <col min="4609" max="4609" width="7.6640625" style="132" customWidth="1"/>
    <col min="4610" max="4610" width="60.83203125" style="132" customWidth="1"/>
    <col min="4611" max="4611" width="25.6640625" style="132" customWidth="1"/>
    <col min="4612" max="4864" width="9.33203125" style="132"/>
    <col min="4865" max="4865" width="7.6640625" style="132" customWidth="1"/>
    <col min="4866" max="4866" width="60.83203125" style="132" customWidth="1"/>
    <col min="4867" max="4867" width="25.6640625" style="132" customWidth="1"/>
    <col min="4868" max="5120" width="9.33203125" style="132"/>
    <col min="5121" max="5121" width="7.6640625" style="132" customWidth="1"/>
    <col min="5122" max="5122" width="60.83203125" style="132" customWidth="1"/>
    <col min="5123" max="5123" width="25.6640625" style="132" customWidth="1"/>
    <col min="5124" max="5376" width="9.33203125" style="132"/>
    <col min="5377" max="5377" width="7.6640625" style="132" customWidth="1"/>
    <col min="5378" max="5378" width="60.83203125" style="132" customWidth="1"/>
    <col min="5379" max="5379" width="25.6640625" style="132" customWidth="1"/>
    <col min="5380" max="5632" width="9.33203125" style="132"/>
    <col min="5633" max="5633" width="7.6640625" style="132" customWidth="1"/>
    <col min="5634" max="5634" width="60.83203125" style="132" customWidth="1"/>
    <col min="5635" max="5635" width="25.6640625" style="132" customWidth="1"/>
    <col min="5636" max="5888" width="9.33203125" style="132"/>
    <col min="5889" max="5889" width="7.6640625" style="132" customWidth="1"/>
    <col min="5890" max="5890" width="60.83203125" style="132" customWidth="1"/>
    <col min="5891" max="5891" width="25.6640625" style="132" customWidth="1"/>
    <col min="5892" max="6144" width="9.33203125" style="132"/>
    <col min="6145" max="6145" width="7.6640625" style="132" customWidth="1"/>
    <col min="6146" max="6146" width="60.83203125" style="132" customWidth="1"/>
    <col min="6147" max="6147" width="25.6640625" style="132" customWidth="1"/>
    <col min="6148" max="6400" width="9.33203125" style="132"/>
    <col min="6401" max="6401" width="7.6640625" style="132" customWidth="1"/>
    <col min="6402" max="6402" width="60.83203125" style="132" customWidth="1"/>
    <col min="6403" max="6403" width="25.6640625" style="132" customWidth="1"/>
    <col min="6404" max="6656" width="9.33203125" style="132"/>
    <col min="6657" max="6657" width="7.6640625" style="132" customWidth="1"/>
    <col min="6658" max="6658" width="60.83203125" style="132" customWidth="1"/>
    <col min="6659" max="6659" width="25.6640625" style="132" customWidth="1"/>
    <col min="6660" max="6912" width="9.33203125" style="132"/>
    <col min="6913" max="6913" width="7.6640625" style="132" customWidth="1"/>
    <col min="6914" max="6914" width="60.83203125" style="132" customWidth="1"/>
    <col min="6915" max="6915" width="25.6640625" style="132" customWidth="1"/>
    <col min="6916" max="7168" width="9.33203125" style="132"/>
    <col min="7169" max="7169" width="7.6640625" style="132" customWidth="1"/>
    <col min="7170" max="7170" width="60.83203125" style="132" customWidth="1"/>
    <col min="7171" max="7171" width="25.6640625" style="132" customWidth="1"/>
    <col min="7172" max="7424" width="9.33203125" style="132"/>
    <col min="7425" max="7425" width="7.6640625" style="132" customWidth="1"/>
    <col min="7426" max="7426" width="60.83203125" style="132" customWidth="1"/>
    <col min="7427" max="7427" width="25.6640625" style="132" customWidth="1"/>
    <col min="7428" max="7680" width="9.33203125" style="132"/>
    <col min="7681" max="7681" width="7.6640625" style="132" customWidth="1"/>
    <col min="7682" max="7682" width="60.83203125" style="132" customWidth="1"/>
    <col min="7683" max="7683" width="25.6640625" style="132" customWidth="1"/>
    <col min="7684" max="7936" width="9.33203125" style="132"/>
    <col min="7937" max="7937" width="7.6640625" style="132" customWidth="1"/>
    <col min="7938" max="7938" width="60.83203125" style="132" customWidth="1"/>
    <col min="7939" max="7939" width="25.6640625" style="132" customWidth="1"/>
    <col min="7940" max="8192" width="9.33203125" style="132"/>
    <col min="8193" max="8193" width="7.6640625" style="132" customWidth="1"/>
    <col min="8194" max="8194" width="60.83203125" style="132" customWidth="1"/>
    <col min="8195" max="8195" width="25.6640625" style="132" customWidth="1"/>
    <col min="8196" max="8448" width="9.33203125" style="132"/>
    <col min="8449" max="8449" width="7.6640625" style="132" customWidth="1"/>
    <col min="8450" max="8450" width="60.83203125" style="132" customWidth="1"/>
    <col min="8451" max="8451" width="25.6640625" style="132" customWidth="1"/>
    <col min="8452" max="8704" width="9.33203125" style="132"/>
    <col min="8705" max="8705" width="7.6640625" style="132" customWidth="1"/>
    <col min="8706" max="8706" width="60.83203125" style="132" customWidth="1"/>
    <col min="8707" max="8707" width="25.6640625" style="132" customWidth="1"/>
    <col min="8708" max="8960" width="9.33203125" style="132"/>
    <col min="8961" max="8961" width="7.6640625" style="132" customWidth="1"/>
    <col min="8962" max="8962" width="60.83203125" style="132" customWidth="1"/>
    <col min="8963" max="8963" width="25.6640625" style="132" customWidth="1"/>
    <col min="8964" max="9216" width="9.33203125" style="132"/>
    <col min="9217" max="9217" width="7.6640625" style="132" customWidth="1"/>
    <col min="9218" max="9218" width="60.83203125" style="132" customWidth="1"/>
    <col min="9219" max="9219" width="25.6640625" style="132" customWidth="1"/>
    <col min="9220" max="9472" width="9.33203125" style="132"/>
    <col min="9473" max="9473" width="7.6640625" style="132" customWidth="1"/>
    <col min="9474" max="9474" width="60.83203125" style="132" customWidth="1"/>
    <col min="9475" max="9475" width="25.6640625" style="132" customWidth="1"/>
    <col min="9476" max="9728" width="9.33203125" style="132"/>
    <col min="9729" max="9729" width="7.6640625" style="132" customWidth="1"/>
    <col min="9730" max="9730" width="60.83203125" style="132" customWidth="1"/>
    <col min="9731" max="9731" width="25.6640625" style="132" customWidth="1"/>
    <col min="9732" max="9984" width="9.33203125" style="132"/>
    <col min="9985" max="9985" width="7.6640625" style="132" customWidth="1"/>
    <col min="9986" max="9986" width="60.83203125" style="132" customWidth="1"/>
    <col min="9987" max="9987" width="25.6640625" style="132" customWidth="1"/>
    <col min="9988" max="10240" width="9.33203125" style="132"/>
    <col min="10241" max="10241" width="7.6640625" style="132" customWidth="1"/>
    <col min="10242" max="10242" width="60.83203125" style="132" customWidth="1"/>
    <col min="10243" max="10243" width="25.6640625" style="132" customWidth="1"/>
    <col min="10244" max="10496" width="9.33203125" style="132"/>
    <col min="10497" max="10497" width="7.6640625" style="132" customWidth="1"/>
    <col min="10498" max="10498" width="60.83203125" style="132" customWidth="1"/>
    <col min="10499" max="10499" width="25.6640625" style="132" customWidth="1"/>
    <col min="10500" max="10752" width="9.33203125" style="132"/>
    <col min="10753" max="10753" width="7.6640625" style="132" customWidth="1"/>
    <col min="10754" max="10754" width="60.83203125" style="132" customWidth="1"/>
    <col min="10755" max="10755" width="25.6640625" style="132" customWidth="1"/>
    <col min="10756" max="11008" width="9.33203125" style="132"/>
    <col min="11009" max="11009" width="7.6640625" style="132" customWidth="1"/>
    <col min="11010" max="11010" width="60.83203125" style="132" customWidth="1"/>
    <col min="11011" max="11011" width="25.6640625" style="132" customWidth="1"/>
    <col min="11012" max="11264" width="9.33203125" style="132"/>
    <col min="11265" max="11265" width="7.6640625" style="132" customWidth="1"/>
    <col min="11266" max="11266" width="60.83203125" style="132" customWidth="1"/>
    <col min="11267" max="11267" width="25.6640625" style="132" customWidth="1"/>
    <col min="11268" max="11520" width="9.33203125" style="132"/>
    <col min="11521" max="11521" width="7.6640625" style="132" customWidth="1"/>
    <col min="11522" max="11522" width="60.83203125" style="132" customWidth="1"/>
    <col min="11523" max="11523" width="25.6640625" style="132" customWidth="1"/>
    <col min="11524" max="11776" width="9.33203125" style="132"/>
    <col min="11777" max="11777" width="7.6640625" style="132" customWidth="1"/>
    <col min="11778" max="11778" width="60.83203125" style="132" customWidth="1"/>
    <col min="11779" max="11779" width="25.6640625" style="132" customWidth="1"/>
    <col min="11780" max="12032" width="9.33203125" style="132"/>
    <col min="12033" max="12033" width="7.6640625" style="132" customWidth="1"/>
    <col min="12034" max="12034" width="60.83203125" style="132" customWidth="1"/>
    <col min="12035" max="12035" width="25.6640625" style="132" customWidth="1"/>
    <col min="12036" max="12288" width="9.33203125" style="132"/>
    <col min="12289" max="12289" width="7.6640625" style="132" customWidth="1"/>
    <col min="12290" max="12290" width="60.83203125" style="132" customWidth="1"/>
    <col min="12291" max="12291" width="25.6640625" style="132" customWidth="1"/>
    <col min="12292" max="12544" width="9.33203125" style="132"/>
    <col min="12545" max="12545" width="7.6640625" style="132" customWidth="1"/>
    <col min="12546" max="12546" width="60.83203125" style="132" customWidth="1"/>
    <col min="12547" max="12547" width="25.6640625" style="132" customWidth="1"/>
    <col min="12548" max="12800" width="9.33203125" style="132"/>
    <col min="12801" max="12801" width="7.6640625" style="132" customWidth="1"/>
    <col min="12802" max="12802" width="60.83203125" style="132" customWidth="1"/>
    <col min="12803" max="12803" width="25.6640625" style="132" customWidth="1"/>
    <col min="12804" max="13056" width="9.33203125" style="132"/>
    <col min="13057" max="13057" width="7.6640625" style="132" customWidth="1"/>
    <col min="13058" max="13058" width="60.83203125" style="132" customWidth="1"/>
    <col min="13059" max="13059" width="25.6640625" style="132" customWidth="1"/>
    <col min="13060" max="13312" width="9.33203125" style="132"/>
    <col min="13313" max="13313" width="7.6640625" style="132" customWidth="1"/>
    <col min="13314" max="13314" width="60.83203125" style="132" customWidth="1"/>
    <col min="13315" max="13315" width="25.6640625" style="132" customWidth="1"/>
    <col min="13316" max="13568" width="9.33203125" style="132"/>
    <col min="13569" max="13569" width="7.6640625" style="132" customWidth="1"/>
    <col min="13570" max="13570" width="60.83203125" style="132" customWidth="1"/>
    <col min="13571" max="13571" width="25.6640625" style="132" customWidth="1"/>
    <col min="13572" max="13824" width="9.33203125" style="132"/>
    <col min="13825" max="13825" width="7.6640625" style="132" customWidth="1"/>
    <col min="13826" max="13826" width="60.83203125" style="132" customWidth="1"/>
    <col min="13827" max="13827" width="25.6640625" style="132" customWidth="1"/>
    <col min="13828" max="14080" width="9.33203125" style="132"/>
    <col min="14081" max="14081" width="7.6640625" style="132" customWidth="1"/>
    <col min="14082" max="14082" width="60.83203125" style="132" customWidth="1"/>
    <col min="14083" max="14083" width="25.6640625" style="132" customWidth="1"/>
    <col min="14084" max="14336" width="9.33203125" style="132"/>
    <col min="14337" max="14337" width="7.6640625" style="132" customWidth="1"/>
    <col min="14338" max="14338" width="60.83203125" style="132" customWidth="1"/>
    <col min="14339" max="14339" width="25.6640625" style="132" customWidth="1"/>
    <col min="14340" max="14592" width="9.33203125" style="132"/>
    <col min="14593" max="14593" width="7.6640625" style="132" customWidth="1"/>
    <col min="14594" max="14594" width="60.83203125" style="132" customWidth="1"/>
    <col min="14595" max="14595" width="25.6640625" style="132" customWidth="1"/>
    <col min="14596" max="14848" width="9.33203125" style="132"/>
    <col min="14849" max="14849" width="7.6640625" style="132" customWidth="1"/>
    <col min="14850" max="14850" width="60.83203125" style="132" customWidth="1"/>
    <col min="14851" max="14851" width="25.6640625" style="132" customWidth="1"/>
    <col min="14852" max="15104" width="9.33203125" style="132"/>
    <col min="15105" max="15105" width="7.6640625" style="132" customWidth="1"/>
    <col min="15106" max="15106" width="60.83203125" style="132" customWidth="1"/>
    <col min="15107" max="15107" width="25.6640625" style="132" customWidth="1"/>
    <col min="15108" max="15360" width="9.33203125" style="132"/>
    <col min="15361" max="15361" width="7.6640625" style="132" customWidth="1"/>
    <col min="15362" max="15362" width="60.83203125" style="132" customWidth="1"/>
    <col min="15363" max="15363" width="25.6640625" style="132" customWidth="1"/>
    <col min="15364" max="15616" width="9.33203125" style="132"/>
    <col min="15617" max="15617" width="7.6640625" style="132" customWidth="1"/>
    <col min="15618" max="15618" width="60.83203125" style="132" customWidth="1"/>
    <col min="15619" max="15619" width="25.6640625" style="132" customWidth="1"/>
    <col min="15620" max="15872" width="9.33203125" style="132"/>
    <col min="15873" max="15873" width="7.6640625" style="132" customWidth="1"/>
    <col min="15874" max="15874" width="60.83203125" style="132" customWidth="1"/>
    <col min="15875" max="15875" width="25.6640625" style="132" customWidth="1"/>
    <col min="15876" max="16128" width="9.33203125" style="132"/>
    <col min="16129" max="16129" width="7.6640625" style="132" customWidth="1"/>
    <col min="16130" max="16130" width="60.83203125" style="132" customWidth="1"/>
    <col min="16131" max="16131" width="25.6640625" style="132" customWidth="1"/>
    <col min="16132" max="16384" width="9.33203125" style="132"/>
  </cols>
  <sheetData>
    <row r="1" spans="1:8" ht="15" x14ac:dyDescent="0.25">
      <c r="C1" s="157" t="s">
        <v>551</v>
      </c>
    </row>
    <row r="2" spans="1:8" ht="15" x14ac:dyDescent="0.25">
      <c r="C2" s="157"/>
    </row>
    <row r="3" spans="1:8" ht="14.25" x14ac:dyDescent="0.2">
      <c r="A3" s="156"/>
      <c r="B3" s="156"/>
      <c r="C3" s="155"/>
    </row>
    <row r="4" spans="1:8" ht="33.75" customHeight="1" x14ac:dyDescent="0.2">
      <c r="A4" s="352" t="s">
        <v>340</v>
      </c>
      <c r="B4" s="352"/>
      <c r="C4" s="352"/>
    </row>
    <row r="5" spans="1:8" ht="33.75" customHeight="1" x14ac:dyDescent="0.2">
      <c r="A5" s="154"/>
      <c r="B5" s="154"/>
      <c r="C5" s="153"/>
    </row>
    <row r="6" spans="1:8" ht="13.5" thickBot="1" x14ac:dyDescent="0.25">
      <c r="C6" s="152"/>
    </row>
    <row r="7" spans="1:8" ht="43.5" customHeight="1" thickBot="1" x14ac:dyDescent="0.25">
      <c r="A7" s="151" t="s">
        <v>339</v>
      </c>
      <c r="B7" s="150" t="s">
        <v>318</v>
      </c>
      <c r="C7" s="149" t="s">
        <v>512</v>
      </c>
    </row>
    <row r="8" spans="1:8" ht="24.95" customHeight="1" x14ac:dyDescent="0.2">
      <c r="A8" s="147" t="s">
        <v>9</v>
      </c>
      <c r="B8" s="146" t="s">
        <v>338</v>
      </c>
      <c r="C8" s="148">
        <v>86313824</v>
      </c>
    </row>
    <row r="9" spans="1:8" ht="24.95" customHeight="1" thickBot="1" x14ac:dyDescent="0.25">
      <c r="A9" s="144" t="s">
        <v>23</v>
      </c>
      <c r="B9" s="143" t="s">
        <v>337</v>
      </c>
      <c r="C9" s="142">
        <v>206407394</v>
      </c>
    </row>
    <row r="10" spans="1:8" ht="24.95" customHeight="1" thickBot="1" x14ac:dyDescent="0.25">
      <c r="A10" s="136" t="s">
        <v>336</v>
      </c>
      <c r="B10" s="135" t="s">
        <v>335</v>
      </c>
      <c r="C10" s="137">
        <f>SUM(C8-C9)</f>
        <v>-120093570</v>
      </c>
    </row>
    <row r="11" spans="1:8" ht="24.95" customHeight="1" x14ac:dyDescent="0.2">
      <c r="A11" s="147" t="s">
        <v>35</v>
      </c>
      <c r="B11" s="146" t="s">
        <v>334</v>
      </c>
      <c r="C11" s="145">
        <v>122231581</v>
      </c>
    </row>
    <row r="12" spans="1:8" ht="24.95" customHeight="1" thickBot="1" x14ac:dyDescent="0.25">
      <c r="A12" s="144" t="s">
        <v>310</v>
      </c>
      <c r="B12" s="143" t="s">
        <v>333</v>
      </c>
      <c r="C12" s="142">
        <v>0</v>
      </c>
    </row>
    <row r="13" spans="1:8" ht="24.95" customHeight="1" thickBot="1" x14ac:dyDescent="0.25">
      <c r="A13" s="141" t="s">
        <v>332</v>
      </c>
      <c r="B13" s="140" t="s">
        <v>331</v>
      </c>
      <c r="C13" s="139">
        <f>(C11-C12)</f>
        <v>122231581</v>
      </c>
      <c r="H13" s="132" t="s">
        <v>167</v>
      </c>
    </row>
    <row r="14" spans="1:8" ht="24.95" customHeight="1" thickBot="1" x14ac:dyDescent="0.25">
      <c r="A14" s="136" t="s">
        <v>330</v>
      </c>
      <c r="B14" s="135" t="s">
        <v>329</v>
      </c>
      <c r="C14" s="138">
        <f>SUM(C10+C13)</f>
        <v>2138011</v>
      </c>
    </row>
    <row r="15" spans="1:8" ht="24.95" customHeight="1" thickBot="1" x14ac:dyDescent="0.25">
      <c r="A15" s="136" t="s">
        <v>323</v>
      </c>
      <c r="B15" s="135" t="s">
        <v>328</v>
      </c>
      <c r="C15" s="137">
        <v>0</v>
      </c>
    </row>
    <row r="16" spans="1:8" ht="24.95" customHeight="1" thickBot="1" x14ac:dyDescent="0.25">
      <c r="A16" s="136" t="s">
        <v>327</v>
      </c>
      <c r="B16" s="135" t="s">
        <v>326</v>
      </c>
      <c r="C16" s="137">
        <f>SUM(C14+C15)</f>
        <v>2138011</v>
      </c>
    </row>
    <row r="17" spans="1:9" ht="24.95" customHeight="1" thickBot="1" x14ac:dyDescent="0.25">
      <c r="A17" s="136" t="s">
        <v>325</v>
      </c>
      <c r="B17" s="135" t="s">
        <v>324</v>
      </c>
      <c r="C17" s="137">
        <v>0</v>
      </c>
      <c r="I17" s="132" t="s">
        <v>167</v>
      </c>
    </row>
    <row r="18" spans="1:9" ht="24.95" customHeight="1" thickBot="1" x14ac:dyDescent="0.25">
      <c r="A18" s="136" t="s">
        <v>497</v>
      </c>
      <c r="B18" s="135" t="s">
        <v>322</v>
      </c>
      <c r="C18" s="134">
        <f>SUM(C16-C17)</f>
        <v>2138011</v>
      </c>
    </row>
  </sheetData>
  <mergeCells count="1">
    <mergeCell ref="A4:C4"/>
  </mergeCells>
  <conditionalFormatting sqref="C13">
    <cfRule type="cellIs" dxfId="4" priority="1" stopIfTrue="1" operator="notEqual">
      <formula>SUM(C14:C18)</formula>
    </cfRule>
  </conditionalFormatting>
  <pageMargins left="0.7" right="0.7" top="0.75" bottom="0.75" header="0.3" footer="0.3"/>
  <pageSetup paperSize="9" orientation="portrait" r:id="rId1"/>
  <headerFooter>
    <oddHeader>&amp;C&amp;"Times New Roman CE,Félkövér"&amp;12Időskorúak Szociális Otthona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Layout" workbookViewId="0">
      <selection activeCell="C1" sqref="C1"/>
    </sheetView>
  </sheetViews>
  <sheetFormatPr defaultRowHeight="12.75" x14ac:dyDescent="0.2"/>
  <cols>
    <col min="1" max="1" width="7.6640625" style="132" customWidth="1"/>
    <col min="2" max="2" width="60.83203125" style="132" customWidth="1"/>
    <col min="3" max="3" width="25.6640625" style="133" customWidth="1"/>
    <col min="4" max="256" width="9.33203125" style="132"/>
    <col min="257" max="257" width="7.6640625" style="132" customWidth="1"/>
    <col min="258" max="258" width="60.83203125" style="132" customWidth="1"/>
    <col min="259" max="259" width="25.6640625" style="132" customWidth="1"/>
    <col min="260" max="512" width="9.33203125" style="132"/>
    <col min="513" max="513" width="7.6640625" style="132" customWidth="1"/>
    <col min="514" max="514" width="60.83203125" style="132" customWidth="1"/>
    <col min="515" max="515" width="25.6640625" style="132" customWidth="1"/>
    <col min="516" max="768" width="9.33203125" style="132"/>
    <col min="769" max="769" width="7.6640625" style="132" customWidth="1"/>
    <col min="770" max="770" width="60.83203125" style="132" customWidth="1"/>
    <col min="771" max="771" width="25.6640625" style="132" customWidth="1"/>
    <col min="772" max="1024" width="9.33203125" style="132"/>
    <col min="1025" max="1025" width="7.6640625" style="132" customWidth="1"/>
    <col min="1026" max="1026" width="60.83203125" style="132" customWidth="1"/>
    <col min="1027" max="1027" width="25.6640625" style="132" customWidth="1"/>
    <col min="1028" max="1280" width="9.33203125" style="132"/>
    <col min="1281" max="1281" width="7.6640625" style="132" customWidth="1"/>
    <col min="1282" max="1282" width="60.83203125" style="132" customWidth="1"/>
    <col min="1283" max="1283" width="25.6640625" style="132" customWidth="1"/>
    <col min="1284" max="1536" width="9.33203125" style="132"/>
    <col min="1537" max="1537" width="7.6640625" style="132" customWidth="1"/>
    <col min="1538" max="1538" width="60.83203125" style="132" customWidth="1"/>
    <col min="1539" max="1539" width="25.6640625" style="132" customWidth="1"/>
    <col min="1540" max="1792" width="9.33203125" style="132"/>
    <col min="1793" max="1793" width="7.6640625" style="132" customWidth="1"/>
    <col min="1794" max="1794" width="60.83203125" style="132" customWidth="1"/>
    <col min="1795" max="1795" width="25.6640625" style="132" customWidth="1"/>
    <col min="1796" max="2048" width="9.33203125" style="132"/>
    <col min="2049" max="2049" width="7.6640625" style="132" customWidth="1"/>
    <col min="2050" max="2050" width="60.83203125" style="132" customWidth="1"/>
    <col min="2051" max="2051" width="25.6640625" style="132" customWidth="1"/>
    <col min="2052" max="2304" width="9.33203125" style="132"/>
    <col min="2305" max="2305" width="7.6640625" style="132" customWidth="1"/>
    <col min="2306" max="2306" width="60.83203125" style="132" customWidth="1"/>
    <col min="2307" max="2307" width="25.6640625" style="132" customWidth="1"/>
    <col min="2308" max="2560" width="9.33203125" style="132"/>
    <col min="2561" max="2561" width="7.6640625" style="132" customWidth="1"/>
    <col min="2562" max="2562" width="60.83203125" style="132" customWidth="1"/>
    <col min="2563" max="2563" width="25.6640625" style="132" customWidth="1"/>
    <col min="2564" max="2816" width="9.33203125" style="132"/>
    <col min="2817" max="2817" width="7.6640625" style="132" customWidth="1"/>
    <col min="2818" max="2818" width="60.83203125" style="132" customWidth="1"/>
    <col min="2819" max="2819" width="25.6640625" style="132" customWidth="1"/>
    <col min="2820" max="3072" width="9.33203125" style="132"/>
    <col min="3073" max="3073" width="7.6640625" style="132" customWidth="1"/>
    <col min="3074" max="3074" width="60.83203125" style="132" customWidth="1"/>
    <col min="3075" max="3075" width="25.6640625" style="132" customWidth="1"/>
    <col min="3076" max="3328" width="9.33203125" style="132"/>
    <col min="3329" max="3329" width="7.6640625" style="132" customWidth="1"/>
    <col min="3330" max="3330" width="60.83203125" style="132" customWidth="1"/>
    <col min="3331" max="3331" width="25.6640625" style="132" customWidth="1"/>
    <col min="3332" max="3584" width="9.33203125" style="132"/>
    <col min="3585" max="3585" width="7.6640625" style="132" customWidth="1"/>
    <col min="3586" max="3586" width="60.83203125" style="132" customWidth="1"/>
    <col min="3587" max="3587" width="25.6640625" style="132" customWidth="1"/>
    <col min="3588" max="3840" width="9.33203125" style="132"/>
    <col min="3841" max="3841" width="7.6640625" style="132" customWidth="1"/>
    <col min="3842" max="3842" width="60.83203125" style="132" customWidth="1"/>
    <col min="3843" max="3843" width="25.6640625" style="132" customWidth="1"/>
    <col min="3844" max="4096" width="9.33203125" style="132"/>
    <col min="4097" max="4097" width="7.6640625" style="132" customWidth="1"/>
    <col min="4098" max="4098" width="60.83203125" style="132" customWidth="1"/>
    <col min="4099" max="4099" width="25.6640625" style="132" customWidth="1"/>
    <col min="4100" max="4352" width="9.33203125" style="132"/>
    <col min="4353" max="4353" width="7.6640625" style="132" customWidth="1"/>
    <col min="4354" max="4354" width="60.83203125" style="132" customWidth="1"/>
    <col min="4355" max="4355" width="25.6640625" style="132" customWidth="1"/>
    <col min="4356" max="4608" width="9.33203125" style="132"/>
    <col min="4609" max="4609" width="7.6640625" style="132" customWidth="1"/>
    <col min="4610" max="4610" width="60.83203125" style="132" customWidth="1"/>
    <col min="4611" max="4611" width="25.6640625" style="132" customWidth="1"/>
    <col min="4612" max="4864" width="9.33203125" style="132"/>
    <col min="4865" max="4865" width="7.6640625" style="132" customWidth="1"/>
    <col min="4866" max="4866" width="60.83203125" style="132" customWidth="1"/>
    <col min="4867" max="4867" width="25.6640625" style="132" customWidth="1"/>
    <col min="4868" max="5120" width="9.33203125" style="132"/>
    <col min="5121" max="5121" width="7.6640625" style="132" customWidth="1"/>
    <col min="5122" max="5122" width="60.83203125" style="132" customWidth="1"/>
    <col min="5123" max="5123" width="25.6640625" style="132" customWidth="1"/>
    <col min="5124" max="5376" width="9.33203125" style="132"/>
    <col min="5377" max="5377" width="7.6640625" style="132" customWidth="1"/>
    <col min="5378" max="5378" width="60.83203125" style="132" customWidth="1"/>
    <col min="5379" max="5379" width="25.6640625" style="132" customWidth="1"/>
    <col min="5380" max="5632" width="9.33203125" style="132"/>
    <col min="5633" max="5633" width="7.6640625" style="132" customWidth="1"/>
    <col min="5634" max="5634" width="60.83203125" style="132" customWidth="1"/>
    <col min="5635" max="5635" width="25.6640625" style="132" customWidth="1"/>
    <col min="5636" max="5888" width="9.33203125" style="132"/>
    <col min="5889" max="5889" width="7.6640625" style="132" customWidth="1"/>
    <col min="5890" max="5890" width="60.83203125" style="132" customWidth="1"/>
    <col min="5891" max="5891" width="25.6640625" style="132" customWidth="1"/>
    <col min="5892" max="6144" width="9.33203125" style="132"/>
    <col min="6145" max="6145" width="7.6640625" style="132" customWidth="1"/>
    <col min="6146" max="6146" width="60.83203125" style="132" customWidth="1"/>
    <col min="6147" max="6147" width="25.6640625" style="132" customWidth="1"/>
    <col min="6148" max="6400" width="9.33203125" style="132"/>
    <col min="6401" max="6401" width="7.6640625" style="132" customWidth="1"/>
    <col min="6402" max="6402" width="60.83203125" style="132" customWidth="1"/>
    <col min="6403" max="6403" width="25.6640625" style="132" customWidth="1"/>
    <col min="6404" max="6656" width="9.33203125" style="132"/>
    <col min="6657" max="6657" width="7.6640625" style="132" customWidth="1"/>
    <col min="6658" max="6658" width="60.83203125" style="132" customWidth="1"/>
    <col min="6659" max="6659" width="25.6640625" style="132" customWidth="1"/>
    <col min="6660" max="6912" width="9.33203125" style="132"/>
    <col min="6913" max="6913" width="7.6640625" style="132" customWidth="1"/>
    <col min="6914" max="6914" width="60.83203125" style="132" customWidth="1"/>
    <col min="6915" max="6915" width="25.6640625" style="132" customWidth="1"/>
    <col min="6916" max="7168" width="9.33203125" style="132"/>
    <col min="7169" max="7169" width="7.6640625" style="132" customWidth="1"/>
    <col min="7170" max="7170" width="60.83203125" style="132" customWidth="1"/>
    <col min="7171" max="7171" width="25.6640625" style="132" customWidth="1"/>
    <col min="7172" max="7424" width="9.33203125" style="132"/>
    <col min="7425" max="7425" width="7.6640625" style="132" customWidth="1"/>
    <col min="7426" max="7426" width="60.83203125" style="132" customWidth="1"/>
    <col min="7427" max="7427" width="25.6640625" style="132" customWidth="1"/>
    <col min="7428" max="7680" width="9.33203125" style="132"/>
    <col min="7681" max="7681" width="7.6640625" style="132" customWidth="1"/>
    <col min="7682" max="7682" width="60.83203125" style="132" customWidth="1"/>
    <col min="7683" max="7683" width="25.6640625" style="132" customWidth="1"/>
    <col min="7684" max="7936" width="9.33203125" style="132"/>
    <col min="7937" max="7937" width="7.6640625" style="132" customWidth="1"/>
    <col min="7938" max="7938" width="60.83203125" style="132" customWidth="1"/>
    <col min="7939" max="7939" width="25.6640625" style="132" customWidth="1"/>
    <col min="7940" max="8192" width="9.33203125" style="132"/>
    <col min="8193" max="8193" width="7.6640625" style="132" customWidth="1"/>
    <col min="8194" max="8194" width="60.83203125" style="132" customWidth="1"/>
    <col min="8195" max="8195" width="25.6640625" style="132" customWidth="1"/>
    <col min="8196" max="8448" width="9.33203125" style="132"/>
    <col min="8449" max="8449" width="7.6640625" style="132" customWidth="1"/>
    <col min="8450" max="8450" width="60.83203125" style="132" customWidth="1"/>
    <col min="8451" max="8451" width="25.6640625" style="132" customWidth="1"/>
    <col min="8452" max="8704" width="9.33203125" style="132"/>
    <col min="8705" max="8705" width="7.6640625" style="132" customWidth="1"/>
    <col min="8706" max="8706" width="60.83203125" style="132" customWidth="1"/>
    <col min="8707" max="8707" width="25.6640625" style="132" customWidth="1"/>
    <col min="8708" max="8960" width="9.33203125" style="132"/>
    <col min="8961" max="8961" width="7.6640625" style="132" customWidth="1"/>
    <col min="8962" max="8962" width="60.83203125" style="132" customWidth="1"/>
    <col min="8963" max="8963" width="25.6640625" style="132" customWidth="1"/>
    <col min="8964" max="9216" width="9.33203125" style="132"/>
    <col min="9217" max="9217" width="7.6640625" style="132" customWidth="1"/>
    <col min="9218" max="9218" width="60.83203125" style="132" customWidth="1"/>
    <col min="9219" max="9219" width="25.6640625" style="132" customWidth="1"/>
    <col min="9220" max="9472" width="9.33203125" style="132"/>
    <col min="9473" max="9473" width="7.6640625" style="132" customWidth="1"/>
    <col min="9474" max="9474" width="60.83203125" style="132" customWidth="1"/>
    <col min="9475" max="9475" width="25.6640625" style="132" customWidth="1"/>
    <col min="9476" max="9728" width="9.33203125" style="132"/>
    <col min="9729" max="9729" width="7.6640625" style="132" customWidth="1"/>
    <col min="9730" max="9730" width="60.83203125" style="132" customWidth="1"/>
    <col min="9731" max="9731" width="25.6640625" style="132" customWidth="1"/>
    <col min="9732" max="9984" width="9.33203125" style="132"/>
    <col min="9985" max="9985" width="7.6640625" style="132" customWidth="1"/>
    <col min="9986" max="9986" width="60.83203125" style="132" customWidth="1"/>
    <col min="9987" max="9987" width="25.6640625" style="132" customWidth="1"/>
    <col min="9988" max="10240" width="9.33203125" style="132"/>
    <col min="10241" max="10241" width="7.6640625" style="132" customWidth="1"/>
    <col min="10242" max="10242" width="60.83203125" style="132" customWidth="1"/>
    <col min="10243" max="10243" width="25.6640625" style="132" customWidth="1"/>
    <col min="10244" max="10496" width="9.33203125" style="132"/>
    <col min="10497" max="10497" width="7.6640625" style="132" customWidth="1"/>
    <col min="10498" max="10498" width="60.83203125" style="132" customWidth="1"/>
    <col min="10499" max="10499" width="25.6640625" style="132" customWidth="1"/>
    <col min="10500" max="10752" width="9.33203125" style="132"/>
    <col min="10753" max="10753" width="7.6640625" style="132" customWidth="1"/>
    <col min="10754" max="10754" width="60.83203125" style="132" customWidth="1"/>
    <col min="10755" max="10755" width="25.6640625" style="132" customWidth="1"/>
    <col min="10756" max="11008" width="9.33203125" style="132"/>
    <col min="11009" max="11009" width="7.6640625" style="132" customWidth="1"/>
    <col min="11010" max="11010" width="60.83203125" style="132" customWidth="1"/>
    <col min="11011" max="11011" width="25.6640625" style="132" customWidth="1"/>
    <col min="11012" max="11264" width="9.33203125" style="132"/>
    <col min="11265" max="11265" width="7.6640625" style="132" customWidth="1"/>
    <col min="11266" max="11266" width="60.83203125" style="132" customWidth="1"/>
    <col min="11267" max="11267" width="25.6640625" style="132" customWidth="1"/>
    <col min="11268" max="11520" width="9.33203125" style="132"/>
    <col min="11521" max="11521" width="7.6640625" style="132" customWidth="1"/>
    <col min="11522" max="11522" width="60.83203125" style="132" customWidth="1"/>
    <col min="11523" max="11523" width="25.6640625" style="132" customWidth="1"/>
    <col min="11524" max="11776" width="9.33203125" style="132"/>
    <col min="11777" max="11777" width="7.6640625" style="132" customWidth="1"/>
    <col min="11778" max="11778" width="60.83203125" style="132" customWidth="1"/>
    <col min="11779" max="11779" width="25.6640625" style="132" customWidth="1"/>
    <col min="11780" max="12032" width="9.33203125" style="132"/>
    <col min="12033" max="12033" width="7.6640625" style="132" customWidth="1"/>
    <col min="12034" max="12034" width="60.83203125" style="132" customWidth="1"/>
    <col min="12035" max="12035" width="25.6640625" style="132" customWidth="1"/>
    <col min="12036" max="12288" width="9.33203125" style="132"/>
    <col min="12289" max="12289" width="7.6640625" style="132" customWidth="1"/>
    <col min="12290" max="12290" width="60.83203125" style="132" customWidth="1"/>
    <col min="12291" max="12291" width="25.6640625" style="132" customWidth="1"/>
    <col min="12292" max="12544" width="9.33203125" style="132"/>
    <col min="12545" max="12545" width="7.6640625" style="132" customWidth="1"/>
    <col min="12546" max="12546" width="60.83203125" style="132" customWidth="1"/>
    <col min="12547" max="12547" width="25.6640625" style="132" customWidth="1"/>
    <col min="12548" max="12800" width="9.33203125" style="132"/>
    <col min="12801" max="12801" width="7.6640625" style="132" customWidth="1"/>
    <col min="12802" max="12802" width="60.83203125" style="132" customWidth="1"/>
    <col min="12803" max="12803" width="25.6640625" style="132" customWidth="1"/>
    <col min="12804" max="13056" width="9.33203125" style="132"/>
    <col min="13057" max="13057" width="7.6640625" style="132" customWidth="1"/>
    <col min="13058" max="13058" width="60.83203125" style="132" customWidth="1"/>
    <col min="13059" max="13059" width="25.6640625" style="132" customWidth="1"/>
    <col min="13060" max="13312" width="9.33203125" style="132"/>
    <col min="13313" max="13313" width="7.6640625" style="132" customWidth="1"/>
    <col min="13314" max="13314" width="60.83203125" style="132" customWidth="1"/>
    <col min="13315" max="13315" width="25.6640625" style="132" customWidth="1"/>
    <col min="13316" max="13568" width="9.33203125" style="132"/>
    <col min="13569" max="13569" width="7.6640625" style="132" customWidth="1"/>
    <col min="13570" max="13570" width="60.83203125" style="132" customWidth="1"/>
    <col min="13571" max="13571" width="25.6640625" style="132" customWidth="1"/>
    <col min="13572" max="13824" width="9.33203125" style="132"/>
    <col min="13825" max="13825" width="7.6640625" style="132" customWidth="1"/>
    <col min="13826" max="13826" width="60.83203125" style="132" customWidth="1"/>
    <col min="13827" max="13827" width="25.6640625" style="132" customWidth="1"/>
    <col min="13828" max="14080" width="9.33203125" style="132"/>
    <col min="14081" max="14081" width="7.6640625" style="132" customWidth="1"/>
    <col min="14082" max="14082" width="60.83203125" style="132" customWidth="1"/>
    <col min="14083" max="14083" width="25.6640625" style="132" customWidth="1"/>
    <col min="14084" max="14336" width="9.33203125" style="132"/>
    <col min="14337" max="14337" width="7.6640625" style="132" customWidth="1"/>
    <col min="14338" max="14338" width="60.83203125" style="132" customWidth="1"/>
    <col min="14339" max="14339" width="25.6640625" style="132" customWidth="1"/>
    <col min="14340" max="14592" width="9.33203125" style="132"/>
    <col min="14593" max="14593" width="7.6640625" style="132" customWidth="1"/>
    <col min="14594" max="14594" width="60.83203125" style="132" customWidth="1"/>
    <col min="14595" max="14595" width="25.6640625" style="132" customWidth="1"/>
    <col min="14596" max="14848" width="9.33203125" style="132"/>
    <col min="14849" max="14849" width="7.6640625" style="132" customWidth="1"/>
    <col min="14850" max="14850" width="60.83203125" style="132" customWidth="1"/>
    <col min="14851" max="14851" width="25.6640625" style="132" customWidth="1"/>
    <col min="14852" max="15104" width="9.33203125" style="132"/>
    <col min="15105" max="15105" width="7.6640625" style="132" customWidth="1"/>
    <col min="15106" max="15106" width="60.83203125" style="132" customWidth="1"/>
    <col min="15107" max="15107" width="25.6640625" style="132" customWidth="1"/>
    <col min="15108" max="15360" width="9.33203125" style="132"/>
    <col min="15361" max="15361" width="7.6640625" style="132" customWidth="1"/>
    <col min="15362" max="15362" width="60.83203125" style="132" customWidth="1"/>
    <col min="15363" max="15363" width="25.6640625" style="132" customWidth="1"/>
    <col min="15364" max="15616" width="9.33203125" style="132"/>
    <col min="15617" max="15617" width="7.6640625" style="132" customWidth="1"/>
    <col min="15618" max="15618" width="60.83203125" style="132" customWidth="1"/>
    <col min="15619" max="15619" width="25.6640625" style="132" customWidth="1"/>
    <col min="15620" max="15872" width="9.33203125" style="132"/>
    <col min="15873" max="15873" width="7.6640625" style="132" customWidth="1"/>
    <col min="15874" max="15874" width="60.83203125" style="132" customWidth="1"/>
    <col min="15875" max="15875" width="25.6640625" style="132" customWidth="1"/>
    <col min="15876" max="16128" width="9.33203125" style="132"/>
    <col min="16129" max="16129" width="7.6640625" style="132" customWidth="1"/>
    <col min="16130" max="16130" width="60.83203125" style="132" customWidth="1"/>
    <col min="16131" max="16131" width="25.6640625" style="132" customWidth="1"/>
    <col min="16132" max="16384" width="9.33203125" style="132"/>
  </cols>
  <sheetData>
    <row r="1" spans="1:8" ht="15" x14ac:dyDescent="0.25">
      <c r="C1" s="157" t="s">
        <v>551</v>
      </c>
    </row>
    <row r="2" spans="1:8" ht="15" x14ac:dyDescent="0.25">
      <c r="C2" s="157"/>
    </row>
    <row r="3" spans="1:8" ht="14.25" x14ac:dyDescent="0.2">
      <c r="A3" s="156"/>
      <c r="B3" s="156"/>
      <c r="C3" s="155"/>
    </row>
    <row r="4" spans="1:8" ht="33.75" customHeight="1" x14ac:dyDescent="0.2">
      <c r="A4" s="352" t="s">
        <v>340</v>
      </c>
      <c r="B4" s="352"/>
      <c r="C4" s="352"/>
    </row>
    <row r="5" spans="1:8" ht="33.75" customHeight="1" x14ac:dyDescent="0.2">
      <c r="A5" s="154"/>
      <c r="B5" s="154"/>
      <c r="C5" s="153"/>
    </row>
    <row r="6" spans="1:8" ht="13.5" thickBot="1" x14ac:dyDescent="0.25">
      <c r="C6" s="152"/>
    </row>
    <row r="7" spans="1:8" ht="43.5" customHeight="1" thickBot="1" x14ac:dyDescent="0.25">
      <c r="A7" s="151" t="s">
        <v>339</v>
      </c>
      <c r="B7" s="150" t="s">
        <v>318</v>
      </c>
      <c r="C7" s="149" t="s">
        <v>512</v>
      </c>
    </row>
    <row r="8" spans="1:8" ht="24.95" customHeight="1" x14ac:dyDescent="0.2">
      <c r="A8" s="147" t="s">
        <v>9</v>
      </c>
      <c r="B8" s="146" t="s">
        <v>338</v>
      </c>
      <c r="C8" s="148">
        <v>2491227</v>
      </c>
    </row>
    <row r="9" spans="1:8" ht="24.95" customHeight="1" thickBot="1" x14ac:dyDescent="0.25">
      <c r="A9" s="144" t="s">
        <v>23</v>
      </c>
      <c r="B9" s="143" t="s">
        <v>337</v>
      </c>
      <c r="C9" s="142">
        <v>22235582</v>
      </c>
    </row>
    <row r="10" spans="1:8" ht="24.95" customHeight="1" thickBot="1" x14ac:dyDescent="0.25">
      <c r="A10" s="136" t="s">
        <v>336</v>
      </c>
      <c r="B10" s="135" t="s">
        <v>335</v>
      </c>
      <c r="C10" s="137">
        <f>C8-C9</f>
        <v>-19744355</v>
      </c>
    </row>
    <row r="11" spans="1:8" ht="24.95" customHeight="1" x14ac:dyDescent="0.2">
      <c r="A11" s="147" t="s">
        <v>35</v>
      </c>
      <c r="B11" s="146" t="s">
        <v>334</v>
      </c>
      <c r="C11" s="145">
        <v>20272972</v>
      </c>
    </row>
    <row r="12" spans="1:8" ht="24.95" customHeight="1" thickBot="1" x14ac:dyDescent="0.25">
      <c r="A12" s="144" t="s">
        <v>310</v>
      </c>
      <c r="B12" s="143" t="s">
        <v>333</v>
      </c>
      <c r="C12" s="142">
        <v>0</v>
      </c>
    </row>
    <row r="13" spans="1:8" ht="24.95" customHeight="1" thickBot="1" x14ac:dyDescent="0.25">
      <c r="A13" s="141" t="s">
        <v>332</v>
      </c>
      <c r="B13" s="140" t="s">
        <v>331</v>
      </c>
      <c r="C13" s="139">
        <f>C11-C12</f>
        <v>20272972</v>
      </c>
      <c r="H13" s="132" t="s">
        <v>167</v>
      </c>
    </row>
    <row r="14" spans="1:8" ht="24.95" customHeight="1" thickBot="1" x14ac:dyDescent="0.25">
      <c r="A14" s="136" t="s">
        <v>330</v>
      </c>
      <c r="B14" s="135" t="s">
        <v>329</v>
      </c>
      <c r="C14" s="138">
        <f>C10+C13</f>
        <v>528617</v>
      </c>
    </row>
    <row r="15" spans="1:8" ht="24.95" customHeight="1" thickBot="1" x14ac:dyDescent="0.25">
      <c r="A15" s="136" t="s">
        <v>323</v>
      </c>
      <c r="B15" s="135" t="s">
        <v>328</v>
      </c>
      <c r="C15" s="137">
        <v>0</v>
      </c>
    </row>
    <row r="16" spans="1:8" ht="24.95" customHeight="1" thickBot="1" x14ac:dyDescent="0.25">
      <c r="A16" s="136" t="s">
        <v>327</v>
      </c>
      <c r="B16" s="135" t="s">
        <v>326</v>
      </c>
      <c r="C16" s="137">
        <f>C14+C15</f>
        <v>528617</v>
      </c>
    </row>
    <row r="17" spans="1:9" ht="24.95" customHeight="1" thickBot="1" x14ac:dyDescent="0.25">
      <c r="A17" s="136" t="s">
        <v>325</v>
      </c>
      <c r="B17" s="135" t="s">
        <v>324</v>
      </c>
      <c r="C17" s="137"/>
      <c r="I17" s="132" t="s">
        <v>167</v>
      </c>
    </row>
    <row r="18" spans="1:9" ht="24.95" customHeight="1" thickBot="1" x14ac:dyDescent="0.25">
      <c r="A18" s="136" t="s">
        <v>323</v>
      </c>
      <c r="B18" s="135" t="s">
        <v>322</v>
      </c>
      <c r="C18" s="134">
        <f>C14-C17</f>
        <v>528617</v>
      </c>
    </row>
  </sheetData>
  <mergeCells count="1">
    <mergeCell ref="A4:C4"/>
  </mergeCells>
  <conditionalFormatting sqref="C13">
    <cfRule type="cellIs" dxfId="3" priority="1" stopIfTrue="1" operator="notEqual">
      <formula>SUM(C14:C18)</formula>
    </cfRule>
  </conditionalFormatting>
  <pageMargins left="0.7" right="0.7" top="0.75" bottom="0.75" header="0.3" footer="0.3"/>
  <pageSetup paperSize="9" orientation="portrait" r:id="rId1"/>
  <headerFooter>
    <oddHeader>&amp;C&amp;"Times New Roman CE,Félkövér"&amp;12Bóbita ÓvodaBársonyos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42"/>
  <sheetViews>
    <sheetView topLeftCell="C1" workbookViewId="0">
      <selection activeCell="E2" sqref="E2"/>
    </sheetView>
  </sheetViews>
  <sheetFormatPr defaultRowHeight="12.75" x14ac:dyDescent="0.2"/>
  <cols>
    <col min="1" max="1" width="3.1640625" customWidth="1"/>
    <col min="2" max="2" width="0.6640625" customWidth="1"/>
    <col min="3" max="3" width="18.6640625" style="158" customWidth="1"/>
    <col min="4" max="4" width="55.33203125" customWidth="1"/>
    <col min="5" max="5" width="34.5" customWidth="1"/>
    <col min="6" max="6" width="38.83203125" customWidth="1"/>
    <col min="9" max="9" width="10.5" bestFit="1" customWidth="1"/>
    <col min="10" max="10" width="11.6640625" bestFit="1" customWidth="1"/>
    <col min="11" max="11" width="12" customWidth="1"/>
  </cols>
  <sheetData>
    <row r="2" spans="3:11" x14ac:dyDescent="0.2">
      <c r="E2" t="s">
        <v>552</v>
      </c>
    </row>
    <row r="5" spans="3:11" ht="15.75" x14ac:dyDescent="0.25">
      <c r="C5" s="159" t="s">
        <v>341</v>
      </c>
      <c r="D5" s="160"/>
    </row>
    <row r="6" spans="3:11" ht="15.75" x14ac:dyDescent="0.25">
      <c r="C6" s="159" t="s">
        <v>508</v>
      </c>
      <c r="D6" s="160"/>
    </row>
    <row r="7" spans="3:11" ht="15.75" x14ac:dyDescent="0.25">
      <c r="C7" s="318" t="s">
        <v>509</v>
      </c>
      <c r="F7" t="s">
        <v>513</v>
      </c>
    </row>
    <row r="8" spans="3:11" x14ac:dyDescent="0.2">
      <c r="C8" s="161" t="s">
        <v>342</v>
      </c>
      <c r="D8" t="s">
        <v>343</v>
      </c>
      <c r="E8" t="s">
        <v>505</v>
      </c>
      <c r="F8" t="s">
        <v>506</v>
      </c>
    </row>
    <row r="9" spans="3:11" s="162" customFormat="1" x14ac:dyDescent="0.2">
      <c r="C9" s="161" t="s">
        <v>9</v>
      </c>
      <c r="D9" s="162" t="s">
        <v>344</v>
      </c>
      <c r="E9" s="316">
        <v>1166805488</v>
      </c>
      <c r="F9" s="163">
        <f>SUM(F10:F13)</f>
        <v>732533898</v>
      </c>
    </row>
    <row r="10" spans="3:11" x14ac:dyDescent="0.2">
      <c r="C10" s="158" t="s">
        <v>23</v>
      </c>
      <c r="D10" t="s">
        <v>345</v>
      </c>
      <c r="E10" s="316">
        <v>600000</v>
      </c>
      <c r="F10">
        <v>402000</v>
      </c>
    </row>
    <row r="11" spans="3:11" x14ac:dyDescent="0.2">
      <c r="C11" s="158" t="s">
        <v>35</v>
      </c>
      <c r="D11" t="s">
        <v>346</v>
      </c>
      <c r="E11" s="316">
        <v>258329565</v>
      </c>
      <c r="F11" s="164">
        <v>269955060</v>
      </c>
    </row>
    <row r="12" spans="3:11" x14ac:dyDescent="0.2">
      <c r="C12" s="158" t="s">
        <v>310</v>
      </c>
      <c r="D12" t="s">
        <v>347</v>
      </c>
      <c r="E12" s="316">
        <v>37200</v>
      </c>
      <c r="F12">
        <v>37200</v>
      </c>
    </row>
    <row r="13" spans="3:11" x14ac:dyDescent="0.2">
      <c r="C13" s="158" t="s">
        <v>61</v>
      </c>
      <c r="D13" t="s">
        <v>348</v>
      </c>
      <c r="E13" s="316">
        <v>907838723</v>
      </c>
      <c r="F13" s="164">
        <v>462139638</v>
      </c>
    </row>
    <row r="14" spans="3:11" s="162" customFormat="1" x14ac:dyDescent="0.2">
      <c r="C14" s="161" t="s">
        <v>83</v>
      </c>
      <c r="D14" s="162" t="s">
        <v>349</v>
      </c>
      <c r="E14" s="316">
        <v>1342269</v>
      </c>
      <c r="F14" s="163">
        <f>+F15</f>
        <v>2678505</v>
      </c>
      <c r="K14"/>
    </row>
    <row r="15" spans="3:11" x14ac:dyDescent="0.2">
      <c r="C15" s="158" t="s">
        <v>246</v>
      </c>
      <c r="D15" t="s">
        <v>350</v>
      </c>
      <c r="E15" s="316">
        <v>1342269</v>
      </c>
      <c r="F15" s="164">
        <v>2678505</v>
      </c>
    </row>
    <row r="16" spans="3:11" s="162" customFormat="1" x14ac:dyDescent="0.2">
      <c r="C16" s="161">
        <v>8</v>
      </c>
      <c r="D16" s="162" t="s">
        <v>351</v>
      </c>
      <c r="E16" s="316">
        <v>108748936</v>
      </c>
      <c r="F16" s="163">
        <f>SUM(F17:F18)</f>
        <v>105144136</v>
      </c>
      <c r="K16"/>
    </row>
    <row r="17" spans="3:11" x14ac:dyDescent="0.2">
      <c r="C17" s="158">
        <v>9</v>
      </c>
      <c r="D17" t="s">
        <v>352</v>
      </c>
      <c r="E17" s="316">
        <v>356030</v>
      </c>
      <c r="F17" s="164">
        <v>549185</v>
      </c>
    </row>
    <row r="18" spans="3:11" x14ac:dyDescent="0.2">
      <c r="C18" s="158">
        <v>10</v>
      </c>
      <c r="D18" t="s">
        <v>353</v>
      </c>
      <c r="E18" s="316">
        <v>108392906</v>
      </c>
      <c r="F18" s="164">
        <v>104594951</v>
      </c>
      <c r="J18" s="162"/>
    </row>
    <row r="19" spans="3:11" s="162" customFormat="1" x14ac:dyDescent="0.2">
      <c r="C19" s="161">
        <v>11</v>
      </c>
      <c r="D19" s="162" t="s">
        <v>354</v>
      </c>
      <c r="E19" s="316">
        <v>16185822</v>
      </c>
      <c r="F19" s="163">
        <f>SUM(F20:F21)</f>
        <v>16085475</v>
      </c>
      <c r="K19"/>
    </row>
    <row r="20" spans="3:11" x14ac:dyDescent="0.2">
      <c r="C20" s="158">
        <v>12</v>
      </c>
      <c r="D20" t="s">
        <v>355</v>
      </c>
      <c r="E20" s="316">
        <v>16062016</v>
      </c>
      <c r="F20" s="164">
        <v>15832695</v>
      </c>
      <c r="J20" s="162"/>
    </row>
    <row r="21" spans="3:11" x14ac:dyDescent="0.2">
      <c r="C21" s="158">
        <v>13</v>
      </c>
      <c r="D21" t="s">
        <v>356</v>
      </c>
      <c r="E21" s="316">
        <v>123806</v>
      </c>
      <c r="F21" s="164">
        <v>252780</v>
      </c>
      <c r="J21" s="162"/>
    </row>
    <row r="22" spans="3:11" x14ac:dyDescent="0.2">
      <c r="C22" s="158">
        <v>14</v>
      </c>
      <c r="D22" s="162" t="s">
        <v>357</v>
      </c>
      <c r="E22" s="316">
        <v>11359187</v>
      </c>
      <c r="F22" s="163">
        <v>26686994</v>
      </c>
      <c r="J22" s="162"/>
    </row>
    <row r="23" spans="3:11" s="162" customFormat="1" x14ac:dyDescent="0.2">
      <c r="C23" s="161">
        <v>15</v>
      </c>
      <c r="D23" s="162" t="s">
        <v>358</v>
      </c>
      <c r="E23" s="316">
        <v>1304441702</v>
      </c>
      <c r="F23" s="163">
        <f>SUM(F9+F14+F16+F19+F22)</f>
        <v>883129008</v>
      </c>
      <c r="K23"/>
    </row>
    <row r="24" spans="3:11" x14ac:dyDescent="0.2">
      <c r="C24" s="161" t="s">
        <v>359</v>
      </c>
      <c r="E24" t="s">
        <v>505</v>
      </c>
      <c r="F24" t="s">
        <v>506</v>
      </c>
    </row>
    <row r="25" spans="3:11" s="162" customFormat="1" x14ac:dyDescent="0.2">
      <c r="C25" s="161" t="s">
        <v>303</v>
      </c>
      <c r="D25" s="162" t="s">
        <v>360</v>
      </c>
      <c r="E25" s="316">
        <v>442667980</v>
      </c>
      <c r="F25" s="163">
        <f>SUM(F26:F30)</f>
        <v>210437722</v>
      </c>
      <c r="K25"/>
    </row>
    <row r="26" spans="3:11" x14ac:dyDescent="0.2">
      <c r="C26" s="161">
        <v>14</v>
      </c>
      <c r="D26" t="s">
        <v>361</v>
      </c>
      <c r="E26" s="316">
        <v>336603381</v>
      </c>
      <c r="F26">
        <v>28920305</v>
      </c>
    </row>
    <row r="27" spans="3:11" x14ac:dyDescent="0.2">
      <c r="C27" s="317"/>
      <c r="D27" s="327" t="s">
        <v>548</v>
      </c>
      <c r="E27" s="316"/>
      <c r="F27">
        <v>438765021</v>
      </c>
    </row>
    <row r="28" spans="3:11" x14ac:dyDescent="0.2">
      <c r="C28" s="317"/>
      <c r="D28" s="327" t="s">
        <v>547</v>
      </c>
      <c r="E28" s="316"/>
      <c r="F28">
        <v>42175898</v>
      </c>
    </row>
    <row r="29" spans="3:11" x14ac:dyDescent="0.2">
      <c r="C29" s="161">
        <v>15</v>
      </c>
      <c r="D29" t="s">
        <v>362</v>
      </c>
      <c r="E29" s="316">
        <v>61899455</v>
      </c>
      <c r="F29">
        <v>106064599</v>
      </c>
    </row>
    <row r="30" spans="3:11" x14ac:dyDescent="0.2">
      <c r="C30" s="161">
        <v>16</v>
      </c>
      <c r="D30" t="s">
        <v>363</v>
      </c>
      <c r="E30" s="316">
        <v>44165144</v>
      </c>
      <c r="F30">
        <v>-405488101</v>
      </c>
    </row>
    <row r="31" spans="3:11" s="162" customFormat="1" x14ac:dyDescent="0.2">
      <c r="C31" s="161">
        <v>17</v>
      </c>
      <c r="D31" s="162" t="s">
        <v>364</v>
      </c>
      <c r="E31" s="316">
        <v>178462047</v>
      </c>
      <c r="F31" s="163">
        <f>SUM(F32:F34)</f>
        <v>6574768</v>
      </c>
      <c r="K31"/>
    </row>
    <row r="32" spans="3:11" x14ac:dyDescent="0.2">
      <c r="C32" s="158">
        <v>18</v>
      </c>
      <c r="D32" t="s">
        <v>365</v>
      </c>
      <c r="E32" s="316">
        <v>1</v>
      </c>
      <c r="F32" s="164">
        <v>5684222</v>
      </c>
    </row>
    <row r="33" spans="3:11" x14ac:dyDescent="0.2">
      <c r="C33" s="317"/>
      <c r="D33" s="316" t="s">
        <v>365</v>
      </c>
      <c r="E33" s="316">
        <v>4452598</v>
      </c>
      <c r="F33" s="164"/>
    </row>
    <row r="34" spans="3:11" x14ac:dyDescent="0.2">
      <c r="C34" s="158">
        <v>19</v>
      </c>
      <c r="D34" t="s">
        <v>366</v>
      </c>
      <c r="E34" s="316">
        <v>174010448</v>
      </c>
      <c r="F34" s="164">
        <v>890546</v>
      </c>
    </row>
    <row r="35" spans="3:11" s="162" customFormat="1" x14ac:dyDescent="0.2">
      <c r="C35" s="317"/>
      <c r="D35" s="316" t="s">
        <v>507</v>
      </c>
      <c r="E35" s="316"/>
      <c r="F35" s="164"/>
      <c r="K35"/>
    </row>
    <row r="36" spans="3:11" s="162" customFormat="1" x14ac:dyDescent="0.2">
      <c r="C36" s="161">
        <v>20</v>
      </c>
      <c r="D36" s="162" t="s">
        <v>367</v>
      </c>
      <c r="E36" s="316">
        <v>683310675</v>
      </c>
      <c r="F36" s="162">
        <v>666116518</v>
      </c>
      <c r="K36"/>
    </row>
    <row r="37" spans="3:11" x14ac:dyDescent="0.2">
      <c r="C37" s="161">
        <v>21</v>
      </c>
      <c r="D37" s="162" t="s">
        <v>368</v>
      </c>
      <c r="E37" s="316">
        <v>1304441702</v>
      </c>
      <c r="F37" s="163">
        <f>SUM(F25+F31+F36)</f>
        <v>883129008</v>
      </c>
    </row>
    <row r="42" spans="3:11" x14ac:dyDescent="0.2">
      <c r="E42" s="164"/>
    </row>
  </sheetData>
  <pageMargins left="0.25" right="0.25" top="0.75" bottom="0.75" header="0.3" footer="0.3"/>
  <pageSetup paperSize="9" orientation="landscape"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8"/>
  <sheetViews>
    <sheetView view="pageLayout" topLeftCell="A10" zoomScale="96" zoomScalePageLayoutView="96" workbookViewId="0">
      <selection activeCell="E2" sqref="E2"/>
    </sheetView>
  </sheetViews>
  <sheetFormatPr defaultRowHeight="12.75" x14ac:dyDescent="0.2"/>
  <cols>
    <col min="1" max="1" width="7.1640625" customWidth="1"/>
    <col min="2" max="2" width="4.1640625" style="158" customWidth="1"/>
    <col min="3" max="3" width="66.6640625" customWidth="1"/>
    <col min="4" max="4" width="0.1640625" customWidth="1"/>
    <col min="5" max="5" width="27.33203125" style="167" customWidth="1"/>
    <col min="6" max="6" width="13.33203125" customWidth="1"/>
    <col min="7" max="7" width="10.5" bestFit="1" customWidth="1"/>
    <col min="8" max="8" width="10.5" customWidth="1"/>
    <col min="9" max="9" width="11.83203125" customWidth="1"/>
  </cols>
  <sheetData>
    <row r="1" spans="2:9" x14ac:dyDescent="0.2">
      <c r="C1" s="353"/>
      <c r="D1" s="353"/>
      <c r="E1" s="353"/>
      <c r="F1" s="353"/>
    </row>
    <row r="2" spans="2:9" x14ac:dyDescent="0.2">
      <c r="C2" s="166"/>
      <c r="E2" s="167" t="s">
        <v>549</v>
      </c>
    </row>
    <row r="3" spans="2:9" ht="13.5" thickBot="1" x14ac:dyDescent="0.25">
      <c r="B3" s="168"/>
    </row>
    <row r="4" spans="2:9" ht="12.75" customHeight="1" x14ac:dyDescent="0.25">
      <c r="B4" s="169"/>
      <c r="C4" s="170" t="s">
        <v>537</v>
      </c>
      <c r="D4" s="171"/>
      <c r="E4" s="172" t="s">
        <v>510</v>
      </c>
    </row>
    <row r="5" spans="2:9" ht="13.5" thickBot="1" x14ac:dyDescent="0.25">
      <c r="B5" s="173"/>
      <c r="C5" s="174"/>
      <c r="D5" s="174"/>
      <c r="E5" s="175"/>
    </row>
    <row r="6" spans="2:9" x14ac:dyDescent="0.2">
      <c r="B6" s="176" t="s">
        <v>9</v>
      </c>
      <c r="C6" s="177" t="s">
        <v>369</v>
      </c>
      <c r="D6" s="178"/>
      <c r="E6" s="179">
        <v>9464781</v>
      </c>
    </row>
    <row r="7" spans="2:9" x14ac:dyDescent="0.2">
      <c r="B7" s="180" t="s">
        <v>23</v>
      </c>
      <c r="C7" s="181" t="s">
        <v>370</v>
      </c>
      <c r="D7" s="181"/>
      <c r="E7" s="182">
        <v>91379507</v>
      </c>
    </row>
    <row r="8" spans="2:9" s="162" customFormat="1" x14ac:dyDescent="0.2">
      <c r="B8" s="183" t="s">
        <v>35</v>
      </c>
      <c r="C8" s="184" t="s">
        <v>371</v>
      </c>
      <c r="D8" s="184"/>
      <c r="E8" s="185">
        <f>SUM(E6:E7)</f>
        <v>100844288</v>
      </c>
      <c r="I8"/>
    </row>
    <row r="9" spans="2:9" x14ac:dyDescent="0.2">
      <c r="B9" s="180" t="s">
        <v>310</v>
      </c>
      <c r="C9" s="181" t="s">
        <v>372</v>
      </c>
      <c r="D9" s="181"/>
      <c r="E9" s="182">
        <v>0</v>
      </c>
    </row>
    <row r="10" spans="2:9" s="162" customFormat="1" x14ac:dyDescent="0.2">
      <c r="B10" s="183">
        <v>5</v>
      </c>
      <c r="C10" s="184" t="s">
        <v>373</v>
      </c>
      <c r="D10" s="184"/>
      <c r="E10" s="185">
        <f>SUM(E9)</f>
        <v>0</v>
      </c>
      <c r="I10"/>
    </row>
    <row r="11" spans="2:9" x14ac:dyDescent="0.2">
      <c r="B11" s="180" t="s">
        <v>83</v>
      </c>
      <c r="C11" s="181" t="s">
        <v>374</v>
      </c>
      <c r="D11" s="181"/>
      <c r="E11" s="182">
        <v>285445650</v>
      </c>
    </row>
    <row r="12" spans="2:9" x14ac:dyDescent="0.2">
      <c r="B12" s="180" t="s">
        <v>246</v>
      </c>
      <c r="C12" s="181" t="s">
        <v>375</v>
      </c>
      <c r="D12" s="181"/>
      <c r="E12" s="182">
        <v>14351173</v>
      </c>
    </row>
    <row r="13" spans="2:9" x14ac:dyDescent="0.2">
      <c r="B13" s="180" t="s">
        <v>103</v>
      </c>
      <c r="C13" s="181" t="s">
        <v>520</v>
      </c>
      <c r="D13" s="181"/>
      <c r="E13" s="182">
        <v>15062005</v>
      </c>
    </row>
    <row r="14" spans="2:9" x14ac:dyDescent="0.2">
      <c r="B14" s="180" t="s">
        <v>103</v>
      </c>
      <c r="C14" s="181" t="s">
        <v>521</v>
      </c>
      <c r="D14" s="181"/>
      <c r="E14" s="182">
        <v>15800603</v>
      </c>
    </row>
    <row r="15" spans="2:9" s="162" customFormat="1" x14ac:dyDescent="0.2">
      <c r="B15" s="183" t="s">
        <v>111</v>
      </c>
      <c r="C15" s="184" t="s">
        <v>376</v>
      </c>
      <c r="D15" s="184"/>
      <c r="E15" s="185">
        <f>SUM(E11:E14)</f>
        <v>330659431</v>
      </c>
      <c r="I15"/>
    </row>
    <row r="16" spans="2:9" x14ac:dyDescent="0.2">
      <c r="B16" s="180">
        <v>10</v>
      </c>
      <c r="C16" s="181" t="s">
        <v>377</v>
      </c>
      <c r="D16" s="181"/>
      <c r="E16" s="182">
        <v>30325010</v>
      </c>
    </row>
    <row r="17" spans="2:9" x14ac:dyDescent="0.2">
      <c r="B17" s="180">
        <v>11</v>
      </c>
      <c r="C17" s="181" t="s">
        <v>378</v>
      </c>
      <c r="D17" s="181"/>
      <c r="E17" s="182">
        <v>31705305</v>
      </c>
    </row>
    <row r="18" spans="2:9" x14ac:dyDescent="0.2">
      <c r="B18" s="180">
        <v>12</v>
      </c>
      <c r="C18" s="181" t="s">
        <v>379</v>
      </c>
      <c r="D18" s="181"/>
      <c r="E18" s="182">
        <v>1870463</v>
      </c>
    </row>
    <row r="19" spans="2:9" s="162" customFormat="1" x14ac:dyDescent="0.2">
      <c r="B19" s="183">
        <v>13</v>
      </c>
      <c r="C19" s="184" t="s">
        <v>380</v>
      </c>
      <c r="D19" s="184"/>
      <c r="E19" s="185"/>
      <c r="I19"/>
    </row>
    <row r="20" spans="2:9" x14ac:dyDescent="0.2">
      <c r="B20" s="180" t="s">
        <v>300</v>
      </c>
      <c r="C20" s="181" t="s">
        <v>381</v>
      </c>
      <c r="D20" s="181"/>
      <c r="E20" s="182">
        <v>125035100</v>
      </c>
    </row>
    <row r="21" spans="2:9" x14ac:dyDescent="0.2">
      <c r="B21" s="180" t="s">
        <v>297</v>
      </c>
      <c r="C21" s="181" t="s">
        <v>382</v>
      </c>
      <c r="D21" s="181"/>
      <c r="E21" s="182">
        <v>21064888</v>
      </c>
    </row>
    <row r="22" spans="2:9" x14ac:dyDescent="0.2">
      <c r="B22" s="180" t="s">
        <v>294</v>
      </c>
      <c r="C22" s="181" t="s">
        <v>383</v>
      </c>
      <c r="D22" s="181"/>
      <c r="E22" s="182">
        <v>30191129</v>
      </c>
    </row>
    <row r="23" spans="2:9" s="162" customFormat="1" x14ac:dyDescent="0.2">
      <c r="B23" s="183">
        <v>17</v>
      </c>
      <c r="C23" s="184" t="s">
        <v>384</v>
      </c>
      <c r="D23" s="184"/>
      <c r="E23" s="185"/>
      <c r="I23"/>
    </row>
    <row r="24" spans="2:9" s="162" customFormat="1" x14ac:dyDescent="0.2">
      <c r="B24" s="183" t="s">
        <v>288</v>
      </c>
      <c r="C24" s="184" t="s">
        <v>385</v>
      </c>
      <c r="D24" s="184"/>
      <c r="E24" s="185">
        <v>37227799</v>
      </c>
      <c r="I24"/>
    </row>
    <row r="25" spans="2:9" s="162" customFormat="1" x14ac:dyDescent="0.2">
      <c r="B25" s="183" t="s">
        <v>285</v>
      </c>
      <c r="C25" s="184" t="s">
        <v>386</v>
      </c>
      <c r="D25" s="184"/>
      <c r="E25" s="185">
        <v>559572126</v>
      </c>
      <c r="I25"/>
    </row>
    <row r="26" spans="2:9" s="162" customFormat="1" x14ac:dyDescent="0.2">
      <c r="B26" s="183" t="s">
        <v>282</v>
      </c>
      <c r="C26" s="184" t="s">
        <v>387</v>
      </c>
      <c r="D26" s="184"/>
      <c r="E26" s="185">
        <v>-405488101</v>
      </c>
      <c r="I26"/>
    </row>
    <row r="27" spans="2:9" s="189" customFormat="1" x14ac:dyDescent="0.2">
      <c r="B27" s="186" t="s">
        <v>388</v>
      </c>
      <c r="C27" s="187" t="s">
        <v>389</v>
      </c>
      <c r="D27" s="187"/>
      <c r="E27" s="188"/>
      <c r="I27"/>
    </row>
    <row r="28" spans="2:9" s="162" customFormat="1" x14ac:dyDescent="0.2">
      <c r="B28" s="183" t="s">
        <v>276</v>
      </c>
      <c r="C28" s="184" t="s">
        <v>390</v>
      </c>
      <c r="D28" s="184"/>
      <c r="E28" s="185"/>
      <c r="I28"/>
    </row>
    <row r="29" spans="2:9" s="189" customFormat="1" x14ac:dyDescent="0.2">
      <c r="B29" s="186" t="s">
        <v>273</v>
      </c>
      <c r="C29" s="187" t="s">
        <v>391</v>
      </c>
      <c r="D29" s="187"/>
      <c r="E29" s="188"/>
      <c r="I29"/>
    </row>
    <row r="30" spans="2:9" s="189" customFormat="1" x14ac:dyDescent="0.2">
      <c r="B30" s="186"/>
      <c r="C30" s="187" t="s">
        <v>531</v>
      </c>
      <c r="D30" s="187"/>
      <c r="E30" s="188"/>
      <c r="I30"/>
    </row>
    <row r="31" spans="2:9" s="162" customFormat="1" x14ac:dyDescent="0.2">
      <c r="B31" s="183" t="s">
        <v>270</v>
      </c>
      <c r="C31" s="184" t="s">
        <v>392</v>
      </c>
      <c r="D31" s="184"/>
      <c r="E31" s="185"/>
      <c r="I31"/>
    </row>
    <row r="32" spans="2:9" s="162" customFormat="1" x14ac:dyDescent="0.2">
      <c r="B32" s="183">
        <v>25</v>
      </c>
      <c r="C32" s="184" t="s">
        <v>393</v>
      </c>
      <c r="D32" s="184"/>
      <c r="E32" s="185"/>
      <c r="I32"/>
    </row>
    <row r="33" spans="2:9" s="162" customFormat="1" x14ac:dyDescent="0.2">
      <c r="B33" s="183" t="s">
        <v>264</v>
      </c>
      <c r="C33" s="184" t="s">
        <v>394</v>
      </c>
      <c r="D33" s="184"/>
      <c r="E33" s="185"/>
      <c r="I33"/>
    </row>
    <row r="34" spans="2:9" s="189" customFormat="1" x14ac:dyDescent="0.2">
      <c r="B34" s="186" t="s">
        <v>395</v>
      </c>
      <c r="C34" s="187" t="s">
        <v>396</v>
      </c>
      <c r="D34" s="187"/>
      <c r="E34" s="188"/>
    </row>
    <row r="35" spans="2:9" s="162" customFormat="1" x14ac:dyDescent="0.2">
      <c r="B35" s="183" t="s">
        <v>397</v>
      </c>
      <c r="C35" s="184" t="s">
        <v>398</v>
      </c>
      <c r="D35" s="184"/>
      <c r="E35" s="185"/>
    </row>
    <row r="36" spans="2:9" s="189" customFormat="1" x14ac:dyDescent="0.2">
      <c r="B36" s="186" t="s">
        <v>399</v>
      </c>
      <c r="C36" s="187" t="s">
        <v>400</v>
      </c>
      <c r="D36" s="187"/>
      <c r="E36" s="188"/>
    </row>
    <row r="37" spans="2:9" x14ac:dyDescent="0.2">
      <c r="B37" s="180" t="s">
        <v>401</v>
      </c>
      <c r="C37" s="184" t="s">
        <v>402</v>
      </c>
      <c r="D37" s="181"/>
      <c r="E37" s="182"/>
    </row>
    <row r="38" spans="2:9" s="162" customFormat="1" ht="13.5" thickBot="1" x14ac:dyDescent="0.25">
      <c r="B38" s="190" t="s">
        <v>403</v>
      </c>
      <c r="C38" s="191" t="s">
        <v>404</v>
      </c>
      <c r="D38" s="191"/>
      <c r="E38" s="192">
        <v>-405488101</v>
      </c>
    </row>
  </sheetData>
  <mergeCells count="1">
    <mergeCell ref="C1:F1"/>
  </mergeCells>
  <pageMargins left="0.7" right="0.61848958333333337" top="0.75" bottom="0.75" header="0.3" footer="0.3"/>
  <pageSetup paperSize="9" orientation="landscape" r:id="rId1"/>
  <headerFooter>
    <oddHeader>&amp;C&amp;"Times New Roman CE,Félkövér"&amp;12Bársonyos Községi Önkormányzat Összevont Eredménykimutatása Önkormányzati szinten</oddHeader>
    <oddFooter>&amp;LBársonyos 2018. 05. 24.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view="pageLayout" zoomScaleNormal="130" zoomScaleSheetLayoutView="100" workbookViewId="0">
      <selection activeCell="D37" sqref="D37"/>
    </sheetView>
  </sheetViews>
  <sheetFormatPr defaultRowHeight="12.75" x14ac:dyDescent="0.2"/>
  <cols>
    <col min="1" max="1" width="9.5" style="1" customWidth="1"/>
    <col min="2" max="2" width="60.83203125" style="1" customWidth="1"/>
    <col min="3" max="5" width="15.83203125" style="78" customWidth="1"/>
    <col min="6" max="256" width="9.33203125" style="1"/>
    <col min="257" max="257" width="9.5" style="1" customWidth="1"/>
    <col min="258" max="258" width="60.83203125" style="1" customWidth="1"/>
    <col min="259" max="261" width="15.83203125" style="1" customWidth="1"/>
    <col min="262" max="512" width="9.33203125" style="1"/>
    <col min="513" max="513" width="9.5" style="1" customWidth="1"/>
    <col min="514" max="514" width="60.83203125" style="1" customWidth="1"/>
    <col min="515" max="517" width="15.83203125" style="1" customWidth="1"/>
    <col min="518" max="768" width="9.33203125" style="1"/>
    <col min="769" max="769" width="9.5" style="1" customWidth="1"/>
    <col min="770" max="770" width="60.83203125" style="1" customWidth="1"/>
    <col min="771" max="773" width="15.83203125" style="1" customWidth="1"/>
    <col min="774" max="1024" width="9.33203125" style="1"/>
    <col min="1025" max="1025" width="9.5" style="1" customWidth="1"/>
    <col min="1026" max="1026" width="60.83203125" style="1" customWidth="1"/>
    <col min="1027" max="1029" width="15.83203125" style="1" customWidth="1"/>
    <col min="1030" max="1280" width="9.33203125" style="1"/>
    <col min="1281" max="1281" width="9.5" style="1" customWidth="1"/>
    <col min="1282" max="1282" width="60.83203125" style="1" customWidth="1"/>
    <col min="1283" max="1285" width="15.83203125" style="1" customWidth="1"/>
    <col min="1286" max="1536" width="9.33203125" style="1"/>
    <col min="1537" max="1537" width="9.5" style="1" customWidth="1"/>
    <col min="1538" max="1538" width="60.83203125" style="1" customWidth="1"/>
    <col min="1539" max="1541" width="15.83203125" style="1" customWidth="1"/>
    <col min="1542" max="1792" width="9.33203125" style="1"/>
    <col min="1793" max="1793" width="9.5" style="1" customWidth="1"/>
    <col min="1794" max="1794" width="60.83203125" style="1" customWidth="1"/>
    <col min="1795" max="1797" width="15.83203125" style="1" customWidth="1"/>
    <col min="1798" max="2048" width="9.33203125" style="1"/>
    <col min="2049" max="2049" width="9.5" style="1" customWidth="1"/>
    <col min="2050" max="2050" width="60.83203125" style="1" customWidth="1"/>
    <col min="2051" max="2053" width="15.83203125" style="1" customWidth="1"/>
    <col min="2054" max="2304" width="9.33203125" style="1"/>
    <col min="2305" max="2305" width="9.5" style="1" customWidth="1"/>
    <col min="2306" max="2306" width="60.83203125" style="1" customWidth="1"/>
    <col min="2307" max="2309" width="15.83203125" style="1" customWidth="1"/>
    <col min="2310" max="2560" width="9.33203125" style="1"/>
    <col min="2561" max="2561" width="9.5" style="1" customWidth="1"/>
    <col min="2562" max="2562" width="60.83203125" style="1" customWidth="1"/>
    <col min="2563" max="2565" width="15.83203125" style="1" customWidth="1"/>
    <col min="2566" max="2816" width="9.33203125" style="1"/>
    <col min="2817" max="2817" width="9.5" style="1" customWidth="1"/>
    <col min="2818" max="2818" width="60.83203125" style="1" customWidth="1"/>
    <col min="2819" max="2821" width="15.83203125" style="1" customWidth="1"/>
    <col min="2822" max="3072" width="9.33203125" style="1"/>
    <col min="3073" max="3073" width="9.5" style="1" customWidth="1"/>
    <col min="3074" max="3074" width="60.83203125" style="1" customWidth="1"/>
    <col min="3075" max="3077" width="15.83203125" style="1" customWidth="1"/>
    <col min="3078" max="3328" width="9.33203125" style="1"/>
    <col min="3329" max="3329" width="9.5" style="1" customWidth="1"/>
    <col min="3330" max="3330" width="60.83203125" style="1" customWidth="1"/>
    <col min="3331" max="3333" width="15.83203125" style="1" customWidth="1"/>
    <col min="3334" max="3584" width="9.33203125" style="1"/>
    <col min="3585" max="3585" width="9.5" style="1" customWidth="1"/>
    <col min="3586" max="3586" width="60.83203125" style="1" customWidth="1"/>
    <col min="3587" max="3589" width="15.83203125" style="1" customWidth="1"/>
    <col min="3590" max="3840" width="9.33203125" style="1"/>
    <col min="3841" max="3841" width="9.5" style="1" customWidth="1"/>
    <col min="3842" max="3842" width="60.83203125" style="1" customWidth="1"/>
    <col min="3843" max="3845" width="15.83203125" style="1" customWidth="1"/>
    <col min="3846" max="4096" width="9.33203125" style="1"/>
    <col min="4097" max="4097" width="9.5" style="1" customWidth="1"/>
    <col min="4098" max="4098" width="60.83203125" style="1" customWidth="1"/>
    <col min="4099" max="4101" width="15.83203125" style="1" customWidth="1"/>
    <col min="4102" max="4352" width="9.33203125" style="1"/>
    <col min="4353" max="4353" width="9.5" style="1" customWidth="1"/>
    <col min="4354" max="4354" width="60.83203125" style="1" customWidth="1"/>
    <col min="4355" max="4357" width="15.83203125" style="1" customWidth="1"/>
    <col min="4358" max="4608" width="9.33203125" style="1"/>
    <col min="4609" max="4609" width="9.5" style="1" customWidth="1"/>
    <col min="4610" max="4610" width="60.83203125" style="1" customWidth="1"/>
    <col min="4611" max="4613" width="15.83203125" style="1" customWidth="1"/>
    <col min="4614" max="4864" width="9.33203125" style="1"/>
    <col min="4865" max="4865" width="9.5" style="1" customWidth="1"/>
    <col min="4866" max="4866" width="60.83203125" style="1" customWidth="1"/>
    <col min="4867" max="4869" width="15.83203125" style="1" customWidth="1"/>
    <col min="4870" max="5120" width="9.33203125" style="1"/>
    <col min="5121" max="5121" width="9.5" style="1" customWidth="1"/>
    <col min="5122" max="5122" width="60.83203125" style="1" customWidth="1"/>
    <col min="5123" max="5125" width="15.83203125" style="1" customWidth="1"/>
    <col min="5126" max="5376" width="9.33203125" style="1"/>
    <col min="5377" max="5377" width="9.5" style="1" customWidth="1"/>
    <col min="5378" max="5378" width="60.83203125" style="1" customWidth="1"/>
    <col min="5379" max="5381" width="15.83203125" style="1" customWidth="1"/>
    <col min="5382" max="5632" width="9.33203125" style="1"/>
    <col min="5633" max="5633" width="9.5" style="1" customWidth="1"/>
    <col min="5634" max="5634" width="60.83203125" style="1" customWidth="1"/>
    <col min="5635" max="5637" width="15.83203125" style="1" customWidth="1"/>
    <col min="5638" max="5888" width="9.33203125" style="1"/>
    <col min="5889" max="5889" width="9.5" style="1" customWidth="1"/>
    <col min="5890" max="5890" width="60.83203125" style="1" customWidth="1"/>
    <col min="5891" max="5893" width="15.83203125" style="1" customWidth="1"/>
    <col min="5894" max="6144" width="9.33203125" style="1"/>
    <col min="6145" max="6145" width="9.5" style="1" customWidth="1"/>
    <col min="6146" max="6146" width="60.83203125" style="1" customWidth="1"/>
    <col min="6147" max="6149" width="15.83203125" style="1" customWidth="1"/>
    <col min="6150" max="6400" width="9.33203125" style="1"/>
    <col min="6401" max="6401" width="9.5" style="1" customWidth="1"/>
    <col min="6402" max="6402" width="60.83203125" style="1" customWidth="1"/>
    <col min="6403" max="6405" width="15.83203125" style="1" customWidth="1"/>
    <col min="6406" max="6656" width="9.33203125" style="1"/>
    <col min="6657" max="6657" width="9.5" style="1" customWidth="1"/>
    <col min="6658" max="6658" width="60.83203125" style="1" customWidth="1"/>
    <col min="6659" max="6661" width="15.83203125" style="1" customWidth="1"/>
    <col min="6662" max="6912" width="9.33203125" style="1"/>
    <col min="6913" max="6913" width="9.5" style="1" customWidth="1"/>
    <col min="6914" max="6914" width="60.83203125" style="1" customWidth="1"/>
    <col min="6915" max="6917" width="15.83203125" style="1" customWidth="1"/>
    <col min="6918" max="7168" width="9.33203125" style="1"/>
    <col min="7169" max="7169" width="9.5" style="1" customWidth="1"/>
    <col min="7170" max="7170" width="60.83203125" style="1" customWidth="1"/>
    <col min="7171" max="7173" width="15.83203125" style="1" customWidth="1"/>
    <col min="7174" max="7424" width="9.33203125" style="1"/>
    <col min="7425" max="7425" width="9.5" style="1" customWidth="1"/>
    <col min="7426" max="7426" width="60.83203125" style="1" customWidth="1"/>
    <col min="7427" max="7429" width="15.83203125" style="1" customWidth="1"/>
    <col min="7430" max="7680" width="9.33203125" style="1"/>
    <col min="7681" max="7681" width="9.5" style="1" customWidth="1"/>
    <col min="7682" max="7682" width="60.83203125" style="1" customWidth="1"/>
    <col min="7683" max="7685" width="15.83203125" style="1" customWidth="1"/>
    <col min="7686" max="7936" width="9.33203125" style="1"/>
    <col min="7937" max="7937" width="9.5" style="1" customWidth="1"/>
    <col min="7938" max="7938" width="60.83203125" style="1" customWidth="1"/>
    <col min="7939" max="7941" width="15.83203125" style="1" customWidth="1"/>
    <col min="7942" max="8192" width="9.33203125" style="1"/>
    <col min="8193" max="8193" width="9.5" style="1" customWidth="1"/>
    <col min="8194" max="8194" width="60.83203125" style="1" customWidth="1"/>
    <col min="8195" max="8197" width="15.83203125" style="1" customWidth="1"/>
    <col min="8198" max="8448" width="9.33203125" style="1"/>
    <col min="8449" max="8449" width="9.5" style="1" customWidth="1"/>
    <col min="8450" max="8450" width="60.83203125" style="1" customWidth="1"/>
    <col min="8451" max="8453" width="15.83203125" style="1" customWidth="1"/>
    <col min="8454" max="8704" width="9.33203125" style="1"/>
    <col min="8705" max="8705" width="9.5" style="1" customWidth="1"/>
    <col min="8706" max="8706" width="60.83203125" style="1" customWidth="1"/>
    <col min="8707" max="8709" width="15.83203125" style="1" customWidth="1"/>
    <col min="8710" max="8960" width="9.33203125" style="1"/>
    <col min="8961" max="8961" width="9.5" style="1" customWidth="1"/>
    <col min="8962" max="8962" width="60.83203125" style="1" customWidth="1"/>
    <col min="8963" max="8965" width="15.83203125" style="1" customWidth="1"/>
    <col min="8966" max="9216" width="9.33203125" style="1"/>
    <col min="9217" max="9217" width="9.5" style="1" customWidth="1"/>
    <col min="9218" max="9218" width="60.83203125" style="1" customWidth="1"/>
    <col min="9219" max="9221" width="15.83203125" style="1" customWidth="1"/>
    <col min="9222" max="9472" width="9.33203125" style="1"/>
    <col min="9473" max="9473" width="9.5" style="1" customWidth="1"/>
    <col min="9474" max="9474" width="60.83203125" style="1" customWidth="1"/>
    <col min="9475" max="9477" width="15.83203125" style="1" customWidth="1"/>
    <col min="9478" max="9728" width="9.33203125" style="1"/>
    <col min="9729" max="9729" width="9.5" style="1" customWidth="1"/>
    <col min="9730" max="9730" width="60.83203125" style="1" customWidth="1"/>
    <col min="9731" max="9733" width="15.83203125" style="1" customWidth="1"/>
    <col min="9734" max="9984" width="9.33203125" style="1"/>
    <col min="9985" max="9985" width="9.5" style="1" customWidth="1"/>
    <col min="9986" max="9986" width="60.83203125" style="1" customWidth="1"/>
    <col min="9987" max="9989" width="15.83203125" style="1" customWidth="1"/>
    <col min="9990" max="10240" width="9.33203125" style="1"/>
    <col min="10241" max="10241" width="9.5" style="1" customWidth="1"/>
    <col min="10242" max="10242" width="60.83203125" style="1" customWidth="1"/>
    <col min="10243" max="10245" width="15.83203125" style="1" customWidth="1"/>
    <col min="10246" max="10496" width="9.33203125" style="1"/>
    <col min="10497" max="10497" width="9.5" style="1" customWidth="1"/>
    <col min="10498" max="10498" width="60.83203125" style="1" customWidth="1"/>
    <col min="10499" max="10501" width="15.83203125" style="1" customWidth="1"/>
    <col min="10502" max="10752" width="9.33203125" style="1"/>
    <col min="10753" max="10753" width="9.5" style="1" customWidth="1"/>
    <col min="10754" max="10754" width="60.83203125" style="1" customWidth="1"/>
    <col min="10755" max="10757" width="15.83203125" style="1" customWidth="1"/>
    <col min="10758" max="11008" width="9.33203125" style="1"/>
    <col min="11009" max="11009" width="9.5" style="1" customWidth="1"/>
    <col min="11010" max="11010" width="60.83203125" style="1" customWidth="1"/>
    <col min="11011" max="11013" width="15.83203125" style="1" customWidth="1"/>
    <col min="11014" max="11264" width="9.33203125" style="1"/>
    <col min="11265" max="11265" width="9.5" style="1" customWidth="1"/>
    <col min="11266" max="11266" width="60.83203125" style="1" customWidth="1"/>
    <col min="11267" max="11269" width="15.83203125" style="1" customWidth="1"/>
    <col min="11270" max="11520" width="9.33203125" style="1"/>
    <col min="11521" max="11521" width="9.5" style="1" customWidth="1"/>
    <col min="11522" max="11522" width="60.83203125" style="1" customWidth="1"/>
    <col min="11523" max="11525" width="15.83203125" style="1" customWidth="1"/>
    <col min="11526" max="11776" width="9.33203125" style="1"/>
    <col min="11777" max="11777" width="9.5" style="1" customWidth="1"/>
    <col min="11778" max="11778" width="60.83203125" style="1" customWidth="1"/>
    <col min="11779" max="11781" width="15.83203125" style="1" customWidth="1"/>
    <col min="11782" max="12032" width="9.33203125" style="1"/>
    <col min="12033" max="12033" width="9.5" style="1" customWidth="1"/>
    <col min="12034" max="12034" width="60.83203125" style="1" customWidth="1"/>
    <col min="12035" max="12037" width="15.83203125" style="1" customWidth="1"/>
    <col min="12038" max="12288" width="9.33203125" style="1"/>
    <col min="12289" max="12289" width="9.5" style="1" customWidth="1"/>
    <col min="12290" max="12290" width="60.83203125" style="1" customWidth="1"/>
    <col min="12291" max="12293" width="15.83203125" style="1" customWidth="1"/>
    <col min="12294" max="12544" width="9.33203125" style="1"/>
    <col min="12545" max="12545" width="9.5" style="1" customWidth="1"/>
    <col min="12546" max="12546" width="60.83203125" style="1" customWidth="1"/>
    <col min="12547" max="12549" width="15.83203125" style="1" customWidth="1"/>
    <col min="12550" max="12800" width="9.33203125" style="1"/>
    <col min="12801" max="12801" width="9.5" style="1" customWidth="1"/>
    <col min="12802" max="12802" width="60.83203125" style="1" customWidth="1"/>
    <col min="12803" max="12805" width="15.83203125" style="1" customWidth="1"/>
    <col min="12806" max="13056" width="9.33203125" style="1"/>
    <col min="13057" max="13057" width="9.5" style="1" customWidth="1"/>
    <col min="13058" max="13058" width="60.83203125" style="1" customWidth="1"/>
    <col min="13059" max="13061" width="15.83203125" style="1" customWidth="1"/>
    <col min="13062" max="13312" width="9.33203125" style="1"/>
    <col min="13313" max="13313" width="9.5" style="1" customWidth="1"/>
    <col min="13314" max="13314" width="60.83203125" style="1" customWidth="1"/>
    <col min="13315" max="13317" width="15.83203125" style="1" customWidth="1"/>
    <col min="13318" max="13568" width="9.33203125" style="1"/>
    <col min="13569" max="13569" width="9.5" style="1" customWidth="1"/>
    <col min="13570" max="13570" width="60.83203125" style="1" customWidth="1"/>
    <col min="13571" max="13573" width="15.83203125" style="1" customWidth="1"/>
    <col min="13574" max="13824" width="9.33203125" style="1"/>
    <col min="13825" max="13825" width="9.5" style="1" customWidth="1"/>
    <col min="13826" max="13826" width="60.83203125" style="1" customWidth="1"/>
    <col min="13827" max="13829" width="15.83203125" style="1" customWidth="1"/>
    <col min="13830" max="14080" width="9.33203125" style="1"/>
    <col min="14081" max="14081" width="9.5" style="1" customWidth="1"/>
    <col min="14082" max="14082" width="60.83203125" style="1" customWidth="1"/>
    <col min="14083" max="14085" width="15.83203125" style="1" customWidth="1"/>
    <col min="14086" max="14336" width="9.33203125" style="1"/>
    <col min="14337" max="14337" width="9.5" style="1" customWidth="1"/>
    <col min="14338" max="14338" width="60.83203125" style="1" customWidth="1"/>
    <col min="14339" max="14341" width="15.83203125" style="1" customWidth="1"/>
    <col min="14342" max="14592" width="9.33203125" style="1"/>
    <col min="14593" max="14593" width="9.5" style="1" customWidth="1"/>
    <col min="14594" max="14594" width="60.83203125" style="1" customWidth="1"/>
    <col min="14595" max="14597" width="15.83203125" style="1" customWidth="1"/>
    <col min="14598" max="14848" width="9.33203125" style="1"/>
    <col min="14849" max="14849" width="9.5" style="1" customWidth="1"/>
    <col min="14850" max="14850" width="60.83203125" style="1" customWidth="1"/>
    <col min="14851" max="14853" width="15.83203125" style="1" customWidth="1"/>
    <col min="14854" max="15104" width="9.33203125" style="1"/>
    <col min="15105" max="15105" width="9.5" style="1" customWidth="1"/>
    <col min="15106" max="15106" width="60.83203125" style="1" customWidth="1"/>
    <col min="15107" max="15109" width="15.83203125" style="1" customWidth="1"/>
    <col min="15110" max="15360" width="9.33203125" style="1"/>
    <col min="15361" max="15361" width="9.5" style="1" customWidth="1"/>
    <col min="15362" max="15362" width="60.83203125" style="1" customWidth="1"/>
    <col min="15363" max="15365" width="15.83203125" style="1" customWidth="1"/>
    <col min="15366" max="15616" width="9.33203125" style="1"/>
    <col min="15617" max="15617" width="9.5" style="1" customWidth="1"/>
    <col min="15618" max="15618" width="60.83203125" style="1" customWidth="1"/>
    <col min="15619" max="15621" width="15.83203125" style="1" customWidth="1"/>
    <col min="15622" max="15872" width="9.33203125" style="1"/>
    <col min="15873" max="15873" width="9.5" style="1" customWidth="1"/>
    <col min="15874" max="15874" width="60.83203125" style="1" customWidth="1"/>
    <col min="15875" max="15877" width="15.83203125" style="1" customWidth="1"/>
    <col min="15878" max="16128" width="9.33203125" style="1"/>
    <col min="16129" max="16129" width="9.5" style="1" customWidth="1"/>
    <col min="16130" max="16130" width="60.83203125" style="1" customWidth="1"/>
    <col min="16131" max="16133" width="15.83203125" style="1" customWidth="1"/>
    <col min="16134" max="16384" width="9.33203125" style="1"/>
  </cols>
  <sheetData>
    <row r="1" spans="1:5" ht="15.95" customHeight="1" x14ac:dyDescent="0.2">
      <c r="A1" s="329" t="s">
        <v>0</v>
      </c>
      <c r="B1" s="329"/>
      <c r="C1" s="329"/>
      <c r="D1" s="329"/>
      <c r="E1" s="329"/>
    </row>
    <row r="2" spans="1:5" ht="15.95" customHeight="1" thickBot="1" x14ac:dyDescent="0.25">
      <c r="A2" s="2" t="s">
        <v>1</v>
      </c>
      <c r="B2" s="2"/>
      <c r="C2" s="3"/>
      <c r="D2" s="3"/>
      <c r="E2" s="3" t="s">
        <v>510</v>
      </c>
    </row>
    <row r="3" spans="1:5" ht="15.95" customHeight="1" x14ac:dyDescent="0.2">
      <c r="A3" s="330" t="s">
        <v>3</v>
      </c>
      <c r="B3" s="332" t="s">
        <v>4</v>
      </c>
      <c r="C3" s="334" t="s">
        <v>532</v>
      </c>
      <c r="D3" s="334"/>
      <c r="E3" s="335"/>
    </row>
    <row r="4" spans="1:5" ht="38.1" customHeight="1" thickBot="1" x14ac:dyDescent="0.25">
      <c r="A4" s="331"/>
      <c r="B4" s="333"/>
      <c r="C4" s="5" t="s">
        <v>437</v>
      </c>
      <c r="D4" s="5" t="s">
        <v>438</v>
      </c>
      <c r="E4" s="6" t="s">
        <v>154</v>
      </c>
    </row>
    <row r="5" spans="1:5" s="10" customFormat="1" ht="12" customHeight="1" thickBot="1" x14ac:dyDescent="0.25">
      <c r="A5" s="7" t="s">
        <v>6</v>
      </c>
      <c r="B5" s="8" t="s">
        <v>7</v>
      </c>
      <c r="C5" s="8" t="s">
        <v>439</v>
      </c>
      <c r="D5" s="8" t="s">
        <v>440</v>
      </c>
      <c r="E5" s="9" t="s">
        <v>8</v>
      </c>
    </row>
    <row r="6" spans="1:5" s="10" customFormat="1" ht="12" customHeight="1" thickBot="1" x14ac:dyDescent="0.25">
      <c r="A6" s="11" t="s">
        <v>9</v>
      </c>
      <c r="B6" s="12" t="s">
        <v>10</v>
      </c>
      <c r="C6" s="32">
        <f>SUM(C7:C12)</f>
        <v>0</v>
      </c>
      <c r="D6" s="32">
        <f>SUM(D7:D12)</f>
        <v>0</v>
      </c>
      <c r="E6" s="13">
        <f>SUM(E7:E12)</f>
        <v>0</v>
      </c>
    </row>
    <row r="7" spans="1:5" s="10" customFormat="1" ht="12" customHeight="1" x14ac:dyDescent="0.2">
      <c r="A7" s="14" t="s">
        <v>11</v>
      </c>
      <c r="B7" s="15" t="s">
        <v>12</v>
      </c>
      <c r="C7" s="215"/>
      <c r="D7" s="215"/>
      <c r="E7" s="16"/>
    </row>
    <row r="8" spans="1:5" s="10" customFormat="1" ht="12" customHeight="1" x14ac:dyDescent="0.2">
      <c r="A8" s="17" t="s">
        <v>13</v>
      </c>
      <c r="B8" s="18" t="s">
        <v>14</v>
      </c>
      <c r="C8" s="216"/>
      <c r="D8" s="216"/>
      <c r="E8" s="19"/>
    </row>
    <row r="9" spans="1:5" s="10" customFormat="1" ht="12" customHeight="1" x14ac:dyDescent="0.2">
      <c r="A9" s="17" t="s">
        <v>15</v>
      </c>
      <c r="B9" s="18" t="s">
        <v>16</v>
      </c>
      <c r="C9" s="216"/>
      <c r="D9" s="216"/>
      <c r="E9" s="19"/>
    </row>
    <row r="10" spans="1:5" s="10" customFormat="1" ht="12" customHeight="1" x14ac:dyDescent="0.2">
      <c r="A10" s="17" t="s">
        <v>17</v>
      </c>
      <c r="B10" s="18" t="s">
        <v>18</v>
      </c>
      <c r="C10" s="216"/>
      <c r="D10" s="216"/>
      <c r="E10" s="19"/>
    </row>
    <row r="11" spans="1:5" s="10" customFormat="1" ht="12" customHeight="1" x14ac:dyDescent="0.2">
      <c r="A11" s="17" t="s">
        <v>19</v>
      </c>
      <c r="B11" s="18" t="s">
        <v>20</v>
      </c>
      <c r="C11" s="216"/>
      <c r="D11" s="216"/>
      <c r="E11" s="19"/>
    </row>
    <row r="12" spans="1:5" s="10" customFormat="1" ht="12" customHeight="1" thickBot="1" x14ac:dyDescent="0.25">
      <c r="A12" s="20" t="s">
        <v>21</v>
      </c>
      <c r="B12" s="21" t="s">
        <v>22</v>
      </c>
      <c r="C12" s="52"/>
      <c r="D12" s="52"/>
      <c r="E12" s="22"/>
    </row>
    <row r="13" spans="1:5" s="10" customFormat="1" ht="12" customHeight="1" thickBot="1" x14ac:dyDescent="0.25">
      <c r="A13" s="11" t="s">
        <v>23</v>
      </c>
      <c r="B13" s="23" t="s">
        <v>24</v>
      </c>
      <c r="C13" s="32">
        <f>SUM(C14:C18)</f>
        <v>0</v>
      </c>
      <c r="D13" s="32">
        <f>SUM(D14:D18)</f>
        <v>0</v>
      </c>
      <c r="E13" s="13">
        <f>SUM(E14:E18)</f>
        <v>0</v>
      </c>
    </row>
    <row r="14" spans="1:5" s="10" customFormat="1" ht="12" customHeight="1" x14ac:dyDescent="0.2">
      <c r="A14" s="14" t="s">
        <v>25</v>
      </c>
      <c r="B14" s="15" t="s">
        <v>26</v>
      </c>
      <c r="C14" s="215"/>
      <c r="D14" s="215"/>
      <c r="E14" s="16"/>
    </row>
    <row r="15" spans="1:5" s="10" customFormat="1" ht="12" customHeight="1" x14ac:dyDescent="0.2">
      <c r="A15" s="17" t="s">
        <v>27</v>
      </c>
      <c r="B15" s="18" t="s">
        <v>28</v>
      </c>
      <c r="C15" s="216"/>
      <c r="D15" s="216"/>
      <c r="E15" s="19"/>
    </row>
    <row r="16" spans="1:5" s="10" customFormat="1" ht="12" customHeight="1" x14ac:dyDescent="0.2">
      <c r="A16" s="17" t="s">
        <v>29</v>
      </c>
      <c r="B16" s="18" t="s">
        <v>30</v>
      </c>
      <c r="C16" s="216"/>
      <c r="D16" s="216"/>
      <c r="E16" s="19"/>
    </row>
    <row r="17" spans="1:5" s="10" customFormat="1" ht="12" customHeight="1" x14ac:dyDescent="0.2">
      <c r="A17" s="17" t="s">
        <v>31</v>
      </c>
      <c r="B17" s="18" t="s">
        <v>32</v>
      </c>
      <c r="C17" s="216"/>
      <c r="D17" s="216"/>
      <c r="E17" s="19"/>
    </row>
    <row r="18" spans="1:5" s="10" customFormat="1" ht="12" customHeight="1" thickBot="1" x14ac:dyDescent="0.25">
      <c r="A18" s="17" t="s">
        <v>33</v>
      </c>
      <c r="B18" s="18" t="s">
        <v>34</v>
      </c>
      <c r="C18" s="216">
        <v>0</v>
      </c>
      <c r="D18" s="216"/>
      <c r="E18" s="19"/>
    </row>
    <row r="19" spans="1:5" s="10" customFormat="1" ht="12" customHeight="1" thickBot="1" x14ac:dyDescent="0.25">
      <c r="A19" s="11" t="s">
        <v>35</v>
      </c>
      <c r="B19" s="12" t="s">
        <v>36</v>
      </c>
      <c r="C19" s="32">
        <f>SUM(C20:C24)</f>
        <v>0</v>
      </c>
      <c r="D19" s="32">
        <f>SUM(D20:D24)</f>
        <v>0</v>
      </c>
      <c r="E19" s="13">
        <f>SUM(E20:E24)</f>
        <v>0</v>
      </c>
    </row>
    <row r="20" spans="1:5" s="10" customFormat="1" ht="12" customHeight="1" x14ac:dyDescent="0.2">
      <c r="A20" s="14" t="s">
        <v>37</v>
      </c>
      <c r="B20" s="15" t="s">
        <v>38</v>
      </c>
      <c r="C20" s="215"/>
      <c r="D20" s="215"/>
      <c r="E20" s="16"/>
    </row>
    <row r="21" spans="1:5" s="10" customFormat="1" ht="12" customHeight="1" x14ac:dyDescent="0.2">
      <c r="A21" s="17" t="s">
        <v>39</v>
      </c>
      <c r="B21" s="18" t="s">
        <v>40</v>
      </c>
      <c r="C21" s="216"/>
      <c r="D21" s="216"/>
      <c r="E21" s="19"/>
    </row>
    <row r="22" spans="1:5" s="10" customFormat="1" ht="12" customHeight="1" x14ac:dyDescent="0.2">
      <c r="A22" s="17" t="s">
        <v>41</v>
      </c>
      <c r="B22" s="18" t="s">
        <v>42</v>
      </c>
      <c r="C22" s="216"/>
      <c r="D22" s="216"/>
      <c r="E22" s="19"/>
    </row>
    <row r="23" spans="1:5" s="10" customFormat="1" ht="12" customHeight="1" x14ac:dyDescent="0.2">
      <c r="A23" s="17" t="s">
        <v>43</v>
      </c>
      <c r="B23" s="18" t="s">
        <v>44</v>
      </c>
      <c r="C23" s="216"/>
      <c r="D23" s="216"/>
      <c r="E23" s="19"/>
    </row>
    <row r="24" spans="1:5" s="10" customFormat="1" ht="12" customHeight="1" thickBot="1" x14ac:dyDescent="0.25">
      <c r="A24" s="17" t="s">
        <v>45</v>
      </c>
      <c r="B24" s="18" t="s">
        <v>46</v>
      </c>
      <c r="C24" s="216"/>
      <c r="D24" s="216"/>
      <c r="E24" s="19"/>
    </row>
    <row r="25" spans="1:5" s="10" customFormat="1" ht="12" customHeight="1" thickBot="1" x14ac:dyDescent="0.25">
      <c r="A25" s="11" t="s">
        <v>47</v>
      </c>
      <c r="B25" s="12" t="s">
        <v>48</v>
      </c>
      <c r="C25" s="71">
        <f>+C26+C29+C30+C31</f>
        <v>0</v>
      </c>
      <c r="D25" s="71">
        <f>+D26+D29+D30+D31</f>
        <v>0</v>
      </c>
      <c r="E25" s="24">
        <f>+E26+E29+E30+E31</f>
        <v>0</v>
      </c>
    </row>
    <row r="26" spans="1:5" s="10" customFormat="1" ht="12" customHeight="1" x14ac:dyDescent="0.2">
      <c r="A26" s="14" t="s">
        <v>49</v>
      </c>
      <c r="B26" s="15" t="s">
        <v>50</v>
      </c>
      <c r="C26" s="217"/>
      <c r="D26" s="217"/>
      <c r="E26" s="25"/>
    </row>
    <row r="27" spans="1:5" s="10" customFormat="1" ht="12" customHeight="1" x14ac:dyDescent="0.2">
      <c r="A27" s="17" t="s">
        <v>51</v>
      </c>
      <c r="B27" s="18" t="s">
        <v>52</v>
      </c>
      <c r="C27" s="216"/>
      <c r="D27" s="216"/>
      <c r="E27" s="19"/>
    </row>
    <row r="28" spans="1:5" s="10" customFormat="1" ht="12" customHeight="1" x14ac:dyDescent="0.2">
      <c r="A28" s="17" t="s">
        <v>53</v>
      </c>
      <c r="B28" s="18" t="s">
        <v>54</v>
      </c>
      <c r="C28" s="216"/>
      <c r="D28" s="216"/>
      <c r="E28" s="19"/>
    </row>
    <row r="29" spans="1:5" s="10" customFormat="1" ht="12" customHeight="1" x14ac:dyDescent="0.2">
      <c r="A29" s="17" t="s">
        <v>55</v>
      </c>
      <c r="B29" s="18" t="s">
        <v>56</v>
      </c>
      <c r="C29" s="216"/>
      <c r="D29" s="216"/>
      <c r="E29" s="19"/>
    </row>
    <row r="30" spans="1:5" s="10" customFormat="1" ht="12" customHeight="1" x14ac:dyDescent="0.2">
      <c r="A30" s="17" t="s">
        <v>57</v>
      </c>
      <c r="B30" s="18" t="s">
        <v>58</v>
      </c>
      <c r="C30" s="216"/>
      <c r="D30" s="216"/>
      <c r="E30" s="19"/>
    </row>
    <row r="31" spans="1:5" s="10" customFormat="1" ht="12" customHeight="1" thickBot="1" x14ac:dyDescent="0.25">
      <c r="A31" s="20" t="s">
        <v>59</v>
      </c>
      <c r="B31" s="26" t="s">
        <v>60</v>
      </c>
      <c r="C31" s="52"/>
      <c r="D31" s="52"/>
      <c r="E31" s="22"/>
    </row>
    <row r="32" spans="1:5" s="10" customFormat="1" ht="12" customHeight="1" thickBot="1" x14ac:dyDescent="0.25">
      <c r="A32" s="11" t="s">
        <v>61</v>
      </c>
      <c r="B32" s="12" t="s">
        <v>62</v>
      </c>
      <c r="C32" s="32">
        <f>SUM(C33:C42)</f>
        <v>89388179</v>
      </c>
      <c r="D32" s="32">
        <f>SUM(D33:D42)</f>
        <v>89391179</v>
      </c>
      <c r="E32" s="13">
        <f>SUM(E33:E42)</f>
        <v>86313824</v>
      </c>
    </row>
    <row r="33" spans="1:5" s="10" customFormat="1" ht="12" customHeight="1" x14ac:dyDescent="0.2">
      <c r="A33" s="14" t="s">
        <v>63</v>
      </c>
      <c r="B33" s="15" t="s">
        <v>64</v>
      </c>
      <c r="C33" s="215">
        <v>125000</v>
      </c>
      <c r="D33" s="215">
        <v>125000</v>
      </c>
      <c r="E33" s="16"/>
    </row>
    <row r="34" spans="1:5" s="10" customFormat="1" ht="12" customHeight="1" x14ac:dyDescent="0.2">
      <c r="A34" s="17" t="s">
        <v>65</v>
      </c>
      <c r="B34" s="18" t="s">
        <v>66</v>
      </c>
      <c r="C34" s="216">
        <v>8721495</v>
      </c>
      <c r="D34" s="216">
        <v>8721495</v>
      </c>
      <c r="E34" s="19">
        <v>6321049</v>
      </c>
    </row>
    <row r="35" spans="1:5" s="10" customFormat="1" ht="12" customHeight="1" x14ac:dyDescent="0.2">
      <c r="A35" s="17" t="s">
        <v>67</v>
      </c>
      <c r="B35" s="18" t="s">
        <v>68</v>
      </c>
      <c r="C35" s="216">
        <v>80526684</v>
      </c>
      <c r="D35" s="216">
        <v>80526684</v>
      </c>
      <c r="E35" s="19">
        <v>79691966</v>
      </c>
    </row>
    <row r="36" spans="1:5" s="10" customFormat="1" ht="12" customHeight="1" x14ac:dyDescent="0.2">
      <c r="A36" s="17" t="s">
        <v>69</v>
      </c>
      <c r="B36" s="18" t="s">
        <v>70</v>
      </c>
      <c r="C36" s="216"/>
      <c r="D36" s="216"/>
      <c r="E36" s="19"/>
    </row>
    <row r="37" spans="1:5" s="10" customFormat="1" ht="12" customHeight="1" x14ac:dyDescent="0.2">
      <c r="A37" s="17" t="s">
        <v>71</v>
      </c>
      <c r="B37" s="18" t="s">
        <v>72</v>
      </c>
      <c r="C37" s="216"/>
      <c r="D37" s="216"/>
      <c r="E37" s="19"/>
    </row>
    <row r="38" spans="1:5" s="10" customFormat="1" ht="12" customHeight="1" x14ac:dyDescent="0.2">
      <c r="A38" s="17" t="s">
        <v>73</v>
      </c>
      <c r="B38" s="18" t="s">
        <v>74</v>
      </c>
      <c r="C38" s="216"/>
      <c r="D38" s="216"/>
      <c r="E38" s="19"/>
    </row>
    <row r="39" spans="1:5" s="10" customFormat="1" ht="12" customHeight="1" x14ac:dyDescent="0.2">
      <c r="A39" s="17" t="s">
        <v>75</v>
      </c>
      <c r="B39" s="18" t="s">
        <v>76</v>
      </c>
      <c r="C39" s="216"/>
      <c r="D39" s="216"/>
      <c r="E39" s="19"/>
    </row>
    <row r="40" spans="1:5" s="10" customFormat="1" ht="12" customHeight="1" x14ac:dyDescent="0.2">
      <c r="A40" s="17" t="s">
        <v>77</v>
      </c>
      <c r="B40" s="18" t="s">
        <v>78</v>
      </c>
      <c r="C40" s="216">
        <v>15000</v>
      </c>
      <c r="D40" s="216">
        <v>15000</v>
      </c>
      <c r="E40" s="19"/>
    </row>
    <row r="41" spans="1:5" s="10" customFormat="1" ht="12" customHeight="1" x14ac:dyDescent="0.2">
      <c r="A41" s="17" t="s">
        <v>79</v>
      </c>
      <c r="B41" s="18" t="s">
        <v>80</v>
      </c>
      <c r="C41" s="218"/>
      <c r="D41" s="218"/>
      <c r="E41" s="27"/>
    </row>
    <row r="42" spans="1:5" s="10" customFormat="1" ht="12" customHeight="1" thickBot="1" x14ac:dyDescent="0.25">
      <c r="A42" s="20" t="s">
        <v>81</v>
      </c>
      <c r="B42" s="21" t="s">
        <v>82</v>
      </c>
      <c r="C42" s="219"/>
      <c r="D42" s="219">
        <v>3000</v>
      </c>
      <c r="E42" s="28">
        <v>300809</v>
      </c>
    </row>
    <row r="43" spans="1:5" s="10" customFormat="1" ht="12" customHeight="1" thickBot="1" x14ac:dyDescent="0.25">
      <c r="A43" s="11" t="s">
        <v>83</v>
      </c>
      <c r="B43" s="12" t="s">
        <v>84</v>
      </c>
      <c r="C43" s="32">
        <f>SUM(C44:C48)</f>
        <v>0</v>
      </c>
      <c r="D43" s="32">
        <f>SUM(D44:D48)</f>
        <v>0</v>
      </c>
      <c r="E43" s="13">
        <f>SUM(E44:E48)</f>
        <v>0</v>
      </c>
    </row>
    <row r="44" spans="1:5" s="10" customFormat="1" ht="12" customHeight="1" x14ac:dyDescent="0.2">
      <c r="A44" s="14" t="s">
        <v>85</v>
      </c>
      <c r="B44" s="15" t="s">
        <v>86</v>
      </c>
      <c r="C44" s="220"/>
      <c r="D44" s="220"/>
      <c r="E44" s="29"/>
    </row>
    <row r="45" spans="1:5" s="10" customFormat="1" ht="12" customHeight="1" x14ac:dyDescent="0.2">
      <c r="A45" s="17" t="s">
        <v>87</v>
      </c>
      <c r="B45" s="18" t="s">
        <v>88</v>
      </c>
      <c r="C45" s="218"/>
      <c r="D45" s="218"/>
      <c r="E45" s="27"/>
    </row>
    <row r="46" spans="1:5" s="10" customFormat="1" ht="12" customHeight="1" x14ac:dyDescent="0.2">
      <c r="A46" s="17" t="s">
        <v>89</v>
      </c>
      <c r="B46" s="18" t="s">
        <v>90</v>
      </c>
      <c r="C46" s="218"/>
      <c r="D46" s="218"/>
      <c r="E46" s="27"/>
    </row>
    <row r="47" spans="1:5" s="10" customFormat="1" ht="12" customHeight="1" x14ac:dyDescent="0.2">
      <c r="A47" s="17" t="s">
        <v>91</v>
      </c>
      <c r="B47" s="18" t="s">
        <v>92</v>
      </c>
      <c r="C47" s="218"/>
      <c r="D47" s="218"/>
      <c r="E47" s="27"/>
    </row>
    <row r="48" spans="1:5" s="10" customFormat="1" ht="12" customHeight="1" thickBot="1" x14ac:dyDescent="0.25">
      <c r="A48" s="20" t="s">
        <v>93</v>
      </c>
      <c r="B48" s="21" t="s">
        <v>94</v>
      </c>
      <c r="C48" s="219"/>
      <c r="D48" s="219"/>
      <c r="E48" s="28"/>
    </row>
    <row r="49" spans="1:5" s="10" customFormat="1" ht="17.25" customHeight="1" thickBot="1" x14ac:dyDescent="0.25">
      <c r="A49" s="11" t="s">
        <v>95</v>
      </c>
      <c r="B49" s="12" t="s">
        <v>96</v>
      </c>
      <c r="C49" s="32">
        <f>SUM(C50:C52)</f>
        <v>0</v>
      </c>
      <c r="D49" s="32">
        <f>SUM(D50:D52)</f>
        <v>0</v>
      </c>
      <c r="E49" s="13">
        <f>SUM(E50:E52)</f>
        <v>0</v>
      </c>
    </row>
    <row r="50" spans="1:5" s="10" customFormat="1" ht="12" customHeight="1" x14ac:dyDescent="0.2">
      <c r="A50" s="14" t="s">
        <v>97</v>
      </c>
      <c r="B50" s="15" t="s">
        <v>98</v>
      </c>
      <c r="C50" s="215"/>
      <c r="D50" s="215"/>
      <c r="E50" s="16"/>
    </row>
    <row r="51" spans="1:5" s="10" customFormat="1" ht="12" customHeight="1" x14ac:dyDescent="0.2">
      <c r="A51" s="17" t="s">
        <v>99</v>
      </c>
      <c r="B51" s="18" t="s">
        <v>100</v>
      </c>
      <c r="C51" s="216"/>
      <c r="D51" s="216"/>
      <c r="E51" s="19"/>
    </row>
    <row r="52" spans="1:5" s="10" customFormat="1" ht="12" customHeight="1" thickBot="1" x14ac:dyDescent="0.25">
      <c r="A52" s="17" t="s">
        <v>101</v>
      </c>
      <c r="B52" s="18" t="s">
        <v>102</v>
      </c>
      <c r="C52" s="216"/>
      <c r="D52" s="216"/>
      <c r="E52" s="19"/>
    </row>
    <row r="53" spans="1:5" s="10" customFormat="1" ht="12" customHeight="1" thickBot="1" x14ac:dyDescent="0.25">
      <c r="A53" s="11" t="s">
        <v>103</v>
      </c>
      <c r="B53" s="23" t="s">
        <v>104</v>
      </c>
      <c r="C53" s="32">
        <f>SUM(C54:C56)</f>
        <v>0</v>
      </c>
      <c r="D53" s="32">
        <f>SUM(D54:D56)</f>
        <v>0</v>
      </c>
      <c r="E53" s="13">
        <f>SUM(E54:E56)</f>
        <v>0</v>
      </c>
    </row>
    <row r="54" spans="1:5" s="10" customFormat="1" ht="12" customHeight="1" x14ac:dyDescent="0.2">
      <c r="A54" s="14" t="s">
        <v>105</v>
      </c>
      <c r="B54" s="15" t="s">
        <v>106</v>
      </c>
      <c r="C54" s="218"/>
      <c r="D54" s="218"/>
      <c r="E54" s="27"/>
    </row>
    <row r="55" spans="1:5" s="10" customFormat="1" ht="12" customHeight="1" x14ac:dyDescent="0.2">
      <c r="A55" s="17" t="s">
        <v>107</v>
      </c>
      <c r="B55" s="18" t="s">
        <v>108</v>
      </c>
      <c r="C55" s="218"/>
      <c r="D55" s="218"/>
      <c r="E55" s="27"/>
    </row>
    <row r="56" spans="1:5" s="10" customFormat="1" ht="12" customHeight="1" thickBot="1" x14ac:dyDescent="0.25">
      <c r="A56" s="17" t="s">
        <v>109</v>
      </c>
      <c r="B56" s="18" t="s">
        <v>110</v>
      </c>
      <c r="C56" s="218"/>
      <c r="D56" s="218"/>
      <c r="E56" s="27"/>
    </row>
    <row r="57" spans="1:5" s="10" customFormat="1" ht="12" customHeight="1" thickBot="1" x14ac:dyDescent="0.25">
      <c r="A57" s="11" t="s">
        <v>111</v>
      </c>
      <c r="B57" s="12" t="s">
        <v>112</v>
      </c>
      <c r="C57" s="71">
        <f>+C6+C13+C19+C25+C32+C43+C49+C53</f>
        <v>89388179</v>
      </c>
      <c r="D57" s="71">
        <f>+D6+D13+D19+D25+D32+D43+D49+D53</f>
        <v>89391179</v>
      </c>
      <c r="E57" s="24">
        <f>+E6+E13+E19+E25+E32+E43+E49+E53</f>
        <v>86313824</v>
      </c>
    </row>
    <row r="58" spans="1:5" s="10" customFormat="1" ht="12" customHeight="1" thickBot="1" x14ac:dyDescent="0.25">
      <c r="A58" s="30" t="s">
        <v>113</v>
      </c>
      <c r="B58" s="23" t="s">
        <v>114</v>
      </c>
      <c r="C58" s="32">
        <f>+C59+C60+C61</f>
        <v>0</v>
      </c>
      <c r="D58" s="32">
        <f>+D59+D60+D61</f>
        <v>0</v>
      </c>
      <c r="E58" s="13">
        <f>+E59+E60+E61</f>
        <v>0</v>
      </c>
    </row>
    <row r="59" spans="1:5" s="10" customFormat="1" ht="12" customHeight="1" x14ac:dyDescent="0.2">
      <c r="A59" s="14" t="s">
        <v>115</v>
      </c>
      <c r="B59" s="15" t="s">
        <v>116</v>
      </c>
      <c r="C59" s="218"/>
      <c r="D59" s="218"/>
      <c r="E59" s="27"/>
    </row>
    <row r="60" spans="1:5" s="10" customFormat="1" ht="12" customHeight="1" x14ac:dyDescent="0.2">
      <c r="A60" s="17" t="s">
        <v>117</v>
      </c>
      <c r="B60" s="18" t="s">
        <v>118</v>
      </c>
      <c r="C60" s="218"/>
      <c r="D60" s="218"/>
      <c r="E60" s="27"/>
    </row>
    <row r="61" spans="1:5" s="10" customFormat="1" ht="12" customHeight="1" thickBot="1" x14ac:dyDescent="0.25">
      <c r="A61" s="20" t="s">
        <v>119</v>
      </c>
      <c r="B61" s="31" t="s">
        <v>120</v>
      </c>
      <c r="C61" s="218"/>
      <c r="D61" s="218"/>
      <c r="E61" s="27"/>
    </row>
    <row r="62" spans="1:5" s="10" customFormat="1" ht="12" customHeight="1" thickBot="1" x14ac:dyDescent="0.25">
      <c r="A62" s="30" t="s">
        <v>121</v>
      </c>
      <c r="B62" s="23" t="s">
        <v>122</v>
      </c>
      <c r="C62" s="32">
        <f>+C63+C64</f>
        <v>0</v>
      </c>
      <c r="D62" s="32">
        <f>+D63+D64</f>
        <v>0</v>
      </c>
      <c r="E62" s="32">
        <f>+E63+E64</f>
        <v>0</v>
      </c>
    </row>
    <row r="63" spans="1:5" s="10" customFormat="1" ht="13.5" customHeight="1" x14ac:dyDescent="0.2">
      <c r="A63" s="14" t="s">
        <v>123</v>
      </c>
      <c r="B63" s="15" t="s">
        <v>124</v>
      </c>
      <c r="C63" s="218"/>
      <c r="D63" s="218"/>
      <c r="E63" s="27"/>
    </row>
    <row r="64" spans="1:5" s="10" customFormat="1" ht="12" customHeight="1" thickBot="1" x14ac:dyDescent="0.25">
      <c r="A64" s="17" t="s">
        <v>125</v>
      </c>
      <c r="B64" s="18" t="s">
        <v>126</v>
      </c>
      <c r="C64" s="218"/>
      <c r="D64" s="218"/>
      <c r="E64" s="27"/>
    </row>
    <row r="65" spans="1:5" s="10" customFormat="1" ht="12" customHeight="1" thickBot="1" x14ac:dyDescent="0.25">
      <c r="A65" s="30" t="s">
        <v>127</v>
      </c>
      <c r="B65" s="23" t="s">
        <v>128</v>
      </c>
      <c r="C65" s="32">
        <f>+C66+C67</f>
        <v>0</v>
      </c>
      <c r="D65" s="32">
        <f>+D66+D67</f>
        <v>0</v>
      </c>
      <c r="E65" s="32">
        <f>+E66+E67</f>
        <v>0</v>
      </c>
    </row>
    <row r="66" spans="1:5" s="10" customFormat="1" ht="12" customHeight="1" x14ac:dyDescent="0.2">
      <c r="A66" s="14" t="s">
        <v>129</v>
      </c>
      <c r="B66" s="15" t="s">
        <v>130</v>
      </c>
      <c r="C66" s="218"/>
      <c r="D66" s="218"/>
      <c r="E66" s="27"/>
    </row>
    <row r="67" spans="1:5" s="10" customFormat="1" ht="12" customHeight="1" thickBot="1" x14ac:dyDescent="0.25">
      <c r="A67" s="20" t="s">
        <v>131</v>
      </c>
      <c r="B67" s="21" t="s">
        <v>132</v>
      </c>
      <c r="C67" s="218"/>
      <c r="D67" s="218"/>
      <c r="E67" s="27"/>
    </row>
    <row r="68" spans="1:5" s="10" customFormat="1" ht="12" customHeight="1" thickBot="1" x14ac:dyDescent="0.25">
      <c r="A68" s="30" t="s">
        <v>133</v>
      </c>
      <c r="B68" s="23" t="s">
        <v>134</v>
      </c>
      <c r="C68" s="32">
        <f>+C69+C70</f>
        <v>0</v>
      </c>
      <c r="D68" s="32">
        <f>+D69+D70</f>
        <v>0</v>
      </c>
      <c r="E68" s="32">
        <f>+E69+E70</f>
        <v>0</v>
      </c>
    </row>
    <row r="69" spans="1:5" s="10" customFormat="1" ht="12" customHeight="1" x14ac:dyDescent="0.2">
      <c r="A69" s="14" t="s">
        <v>135</v>
      </c>
      <c r="B69" s="15" t="s">
        <v>136</v>
      </c>
      <c r="C69" s="218"/>
      <c r="D69" s="218"/>
      <c r="E69" s="27"/>
    </row>
    <row r="70" spans="1:5" s="10" customFormat="1" ht="12" customHeight="1" thickBot="1" x14ac:dyDescent="0.25">
      <c r="A70" s="17" t="s">
        <v>137</v>
      </c>
      <c r="B70" s="18" t="s">
        <v>138</v>
      </c>
      <c r="C70" s="218"/>
      <c r="D70" s="218"/>
      <c r="E70" s="27"/>
    </row>
    <row r="71" spans="1:5" s="10" customFormat="1" ht="12" customHeight="1" thickBot="1" x14ac:dyDescent="0.25">
      <c r="A71" s="30" t="s">
        <v>139</v>
      </c>
      <c r="B71" s="23" t="s">
        <v>140</v>
      </c>
      <c r="C71" s="32">
        <f>+C72+C73</f>
        <v>0</v>
      </c>
      <c r="D71" s="32">
        <f>+D72+D73</f>
        <v>0</v>
      </c>
      <c r="E71" s="32">
        <f>+E72+E73</f>
        <v>0</v>
      </c>
    </row>
    <row r="72" spans="1:5" s="10" customFormat="1" ht="12" customHeight="1" x14ac:dyDescent="0.2">
      <c r="A72" s="33" t="s">
        <v>141</v>
      </c>
      <c r="B72" s="15" t="s">
        <v>142</v>
      </c>
      <c r="C72" s="218"/>
      <c r="D72" s="218"/>
      <c r="E72" s="27"/>
    </row>
    <row r="73" spans="1:5" s="10" customFormat="1" ht="12" customHeight="1" thickBot="1" x14ac:dyDescent="0.25">
      <c r="A73" s="34" t="s">
        <v>143</v>
      </c>
      <c r="B73" s="18" t="s">
        <v>144</v>
      </c>
      <c r="C73" s="218"/>
      <c r="D73" s="218"/>
      <c r="E73" s="27"/>
    </row>
    <row r="74" spans="1:5" s="10" customFormat="1" ht="12" customHeight="1" thickBot="1" x14ac:dyDescent="0.25">
      <c r="A74" s="30" t="s">
        <v>145</v>
      </c>
      <c r="B74" s="23" t="s">
        <v>146</v>
      </c>
      <c r="C74" s="221"/>
      <c r="D74" s="221"/>
      <c r="E74" s="35"/>
    </row>
    <row r="75" spans="1:5" s="10" customFormat="1" ht="12" customHeight="1" thickBot="1" x14ac:dyDescent="0.25">
      <c r="A75" s="30" t="s">
        <v>147</v>
      </c>
      <c r="B75" s="36" t="s">
        <v>148</v>
      </c>
      <c r="C75" s="71">
        <f>+C58+C62+C65+C68+C71+C74</f>
        <v>0</v>
      </c>
      <c r="D75" s="71">
        <f>+D58+D62+D65+D68+D71+D74</f>
        <v>0</v>
      </c>
      <c r="E75" s="24">
        <f>+E58+E62+E65+E68+E71+E74</f>
        <v>0</v>
      </c>
    </row>
    <row r="76" spans="1:5" s="10" customFormat="1" ht="15.75" customHeight="1" thickBot="1" x14ac:dyDescent="0.25">
      <c r="A76" s="37" t="s">
        <v>149</v>
      </c>
      <c r="B76" s="38" t="s">
        <v>150</v>
      </c>
      <c r="C76" s="71">
        <f>+C57+C75</f>
        <v>89388179</v>
      </c>
      <c r="D76" s="71">
        <f>+D57+D75</f>
        <v>89391179</v>
      </c>
      <c r="E76" s="24">
        <f>+E57+E75</f>
        <v>86313824</v>
      </c>
    </row>
    <row r="77" spans="1:5" s="10" customFormat="1" ht="12" customHeight="1" x14ac:dyDescent="0.2">
      <c r="A77" s="39"/>
      <c r="B77" s="39"/>
      <c r="C77" s="40"/>
      <c r="D77" s="40"/>
      <c r="E77" s="40"/>
    </row>
    <row r="78" spans="1:5" ht="16.5" customHeight="1" x14ac:dyDescent="0.2">
      <c r="A78" s="329" t="s">
        <v>151</v>
      </c>
      <c r="B78" s="329"/>
      <c r="C78" s="329"/>
      <c r="D78" s="329"/>
      <c r="E78" s="329"/>
    </row>
    <row r="79" spans="1:5" s="43" customFormat="1" ht="16.5" customHeight="1" thickBot="1" x14ac:dyDescent="0.3">
      <c r="A79" s="41" t="s">
        <v>152</v>
      </c>
      <c r="B79" s="41"/>
      <c r="C79" s="42"/>
      <c r="D79" s="42"/>
      <c r="E79" s="42" t="s">
        <v>510</v>
      </c>
    </row>
    <row r="80" spans="1:5" s="43" customFormat="1" ht="16.5" customHeight="1" x14ac:dyDescent="0.2">
      <c r="A80" s="330" t="s">
        <v>3</v>
      </c>
      <c r="B80" s="332" t="s">
        <v>153</v>
      </c>
      <c r="C80" s="334" t="str">
        <f>+C3</f>
        <v>2018. évi</v>
      </c>
      <c r="D80" s="334"/>
      <c r="E80" s="335"/>
    </row>
    <row r="81" spans="1:11" ht="38.1" customHeight="1" thickBot="1" x14ac:dyDescent="0.25">
      <c r="A81" s="331"/>
      <c r="B81" s="333"/>
      <c r="C81" s="5" t="s">
        <v>437</v>
      </c>
      <c r="D81" s="5" t="s">
        <v>438</v>
      </c>
      <c r="E81" s="6" t="s">
        <v>154</v>
      </c>
    </row>
    <row r="82" spans="1:11" s="10" customFormat="1" ht="12" customHeight="1" thickBot="1" x14ac:dyDescent="0.25">
      <c r="A82" s="7" t="s">
        <v>6</v>
      </c>
      <c r="B82" s="8" t="s">
        <v>7</v>
      </c>
      <c r="C82" s="8" t="s">
        <v>439</v>
      </c>
      <c r="D82" s="8" t="s">
        <v>440</v>
      </c>
      <c r="E82" s="44" t="s">
        <v>8</v>
      </c>
    </row>
    <row r="83" spans="1:11" ht="12" customHeight="1" thickBot="1" x14ac:dyDescent="0.25">
      <c r="A83" s="45" t="s">
        <v>9</v>
      </c>
      <c r="B83" s="46" t="s">
        <v>441</v>
      </c>
      <c r="C83" s="47">
        <f>SUM(C84:C86)+C92+C93+C104</f>
        <v>199121355</v>
      </c>
      <c r="D83" s="47">
        <f>SUM(D84:D86)+D92+D93+D104</f>
        <v>208511316</v>
      </c>
      <c r="E83" s="47">
        <f>SUM(E84:E86)+E92+E93+E104</f>
        <v>204439111</v>
      </c>
    </row>
    <row r="84" spans="1:11" ht="12" customHeight="1" x14ac:dyDescent="0.2">
      <c r="A84" s="48" t="s">
        <v>11</v>
      </c>
      <c r="B84" s="49" t="s">
        <v>156</v>
      </c>
      <c r="C84" s="222">
        <v>125431804</v>
      </c>
      <c r="D84" s="222">
        <v>126748184</v>
      </c>
      <c r="E84" s="50">
        <v>124567449</v>
      </c>
    </row>
    <row r="85" spans="1:11" ht="12" customHeight="1" x14ac:dyDescent="0.2">
      <c r="A85" s="17" t="s">
        <v>13</v>
      </c>
      <c r="B85" s="51" t="s">
        <v>157</v>
      </c>
      <c r="C85" s="216">
        <v>21649551</v>
      </c>
      <c r="D85" s="216">
        <v>26471993</v>
      </c>
      <c r="E85" s="19">
        <v>25987427</v>
      </c>
    </row>
    <row r="86" spans="1:11" ht="12" customHeight="1" x14ac:dyDescent="0.2">
      <c r="A86" s="17" t="s">
        <v>15</v>
      </c>
      <c r="B86" s="324" t="s">
        <v>158</v>
      </c>
      <c r="C86" s="322">
        <f>SUM(C87:C91)</f>
        <v>51830000</v>
      </c>
      <c r="D86" s="322">
        <f>SUM(D87:D91)</f>
        <v>54950139</v>
      </c>
      <c r="E86" s="322">
        <f>SUM(E87:E91)</f>
        <v>53552581</v>
      </c>
    </row>
    <row r="87" spans="1:11" ht="12" customHeight="1" x14ac:dyDescent="0.2">
      <c r="A87" s="17" t="s">
        <v>159</v>
      </c>
      <c r="B87" s="53" t="s">
        <v>160</v>
      </c>
      <c r="C87" s="52">
        <v>26030000</v>
      </c>
      <c r="D87" s="52">
        <v>27485276</v>
      </c>
      <c r="E87" s="22">
        <v>27304196</v>
      </c>
    </row>
    <row r="88" spans="1:11" ht="12" customHeight="1" x14ac:dyDescent="0.2">
      <c r="A88" s="17" t="s">
        <v>161</v>
      </c>
      <c r="B88" s="53" t="s">
        <v>162</v>
      </c>
      <c r="C88" s="52">
        <v>400000</v>
      </c>
      <c r="D88" s="52">
        <v>630000</v>
      </c>
      <c r="E88" s="22">
        <v>592419</v>
      </c>
    </row>
    <row r="89" spans="1:11" ht="12" customHeight="1" x14ac:dyDescent="0.2">
      <c r="A89" s="17" t="s">
        <v>163</v>
      </c>
      <c r="B89" s="53" t="s">
        <v>164</v>
      </c>
      <c r="C89" s="52">
        <v>15350000</v>
      </c>
      <c r="D89" s="52">
        <v>17343863</v>
      </c>
      <c r="E89" s="22">
        <v>16375636</v>
      </c>
    </row>
    <row r="90" spans="1:11" ht="12" customHeight="1" x14ac:dyDescent="0.2">
      <c r="A90" s="17" t="s">
        <v>165</v>
      </c>
      <c r="B90" s="53" t="s">
        <v>166</v>
      </c>
      <c r="C90" s="52">
        <v>30000</v>
      </c>
      <c r="D90" s="52"/>
      <c r="E90" s="22"/>
      <c r="K90" s="1" t="s">
        <v>167</v>
      </c>
    </row>
    <row r="91" spans="1:11" ht="12" customHeight="1" x14ac:dyDescent="0.2">
      <c r="A91" s="17" t="s">
        <v>168</v>
      </c>
      <c r="B91" s="53" t="s">
        <v>169</v>
      </c>
      <c r="C91" s="52">
        <v>10020000</v>
      </c>
      <c r="D91" s="52">
        <v>9491000</v>
      </c>
      <c r="E91" s="22">
        <v>9280330</v>
      </c>
    </row>
    <row r="92" spans="1:11" ht="12" customHeight="1" x14ac:dyDescent="0.2">
      <c r="A92" s="17" t="s">
        <v>17</v>
      </c>
      <c r="B92" s="53" t="s">
        <v>170</v>
      </c>
      <c r="C92" s="52">
        <v>210000</v>
      </c>
      <c r="D92" s="52">
        <v>210000</v>
      </c>
      <c r="E92" s="22">
        <v>201000</v>
      </c>
    </row>
    <row r="93" spans="1:11" ht="12" customHeight="1" x14ac:dyDescent="0.2">
      <c r="A93" s="17" t="s">
        <v>171</v>
      </c>
      <c r="B93" s="54" t="s">
        <v>172</v>
      </c>
      <c r="C93" s="52"/>
      <c r="D93" s="52">
        <v>131000</v>
      </c>
      <c r="E93" s="22">
        <v>130654</v>
      </c>
      <c r="G93" s="1" t="s">
        <v>167</v>
      </c>
    </row>
    <row r="94" spans="1:11" ht="12" customHeight="1" x14ac:dyDescent="0.2">
      <c r="A94" s="17" t="s">
        <v>21</v>
      </c>
      <c r="B94" s="51" t="s">
        <v>173</v>
      </c>
      <c r="C94" s="52"/>
      <c r="D94" s="52"/>
      <c r="E94" s="22"/>
    </row>
    <row r="95" spans="1:11" ht="12" customHeight="1" x14ac:dyDescent="0.2">
      <c r="A95" s="17" t="s">
        <v>174</v>
      </c>
      <c r="B95" s="55" t="s">
        <v>175</v>
      </c>
      <c r="C95" s="52"/>
      <c r="D95" s="52"/>
      <c r="E95" s="22"/>
    </row>
    <row r="96" spans="1:11" ht="12" customHeight="1" x14ac:dyDescent="0.2">
      <c r="A96" s="17" t="s">
        <v>176</v>
      </c>
      <c r="B96" s="56" t="s">
        <v>177</v>
      </c>
      <c r="C96" s="52"/>
      <c r="D96" s="52"/>
      <c r="E96" s="22"/>
    </row>
    <row r="97" spans="1:5" ht="12" customHeight="1" x14ac:dyDescent="0.2">
      <c r="A97" s="17" t="s">
        <v>178</v>
      </c>
      <c r="B97" s="56" t="s">
        <v>179</v>
      </c>
      <c r="C97" s="52"/>
      <c r="D97" s="52"/>
      <c r="E97" s="22"/>
    </row>
    <row r="98" spans="1:5" ht="12" customHeight="1" x14ac:dyDescent="0.2">
      <c r="A98" s="17" t="s">
        <v>180</v>
      </c>
      <c r="B98" s="55" t="s">
        <v>181</v>
      </c>
      <c r="C98" s="52">
        <v>0</v>
      </c>
      <c r="D98" s="52">
        <v>0</v>
      </c>
      <c r="E98" s="22">
        <v>0</v>
      </c>
    </row>
    <row r="99" spans="1:5" ht="12" customHeight="1" x14ac:dyDescent="0.2">
      <c r="A99" s="17" t="s">
        <v>182</v>
      </c>
      <c r="B99" s="55" t="s">
        <v>183</v>
      </c>
      <c r="C99" s="52"/>
      <c r="D99" s="52"/>
      <c r="E99" s="22"/>
    </row>
    <row r="100" spans="1:5" ht="12" customHeight="1" x14ac:dyDescent="0.2">
      <c r="A100" s="17" t="s">
        <v>184</v>
      </c>
      <c r="B100" s="56" t="s">
        <v>185</v>
      </c>
      <c r="C100" s="52"/>
      <c r="D100" s="52"/>
      <c r="E100" s="22"/>
    </row>
    <row r="101" spans="1:5" ht="12" customHeight="1" x14ac:dyDescent="0.2">
      <c r="A101" s="57" t="s">
        <v>186</v>
      </c>
      <c r="B101" s="58" t="s">
        <v>187</v>
      </c>
      <c r="C101" s="52"/>
      <c r="D101" s="52"/>
      <c r="E101" s="22"/>
    </row>
    <row r="102" spans="1:5" ht="12" customHeight="1" x14ac:dyDescent="0.2">
      <c r="A102" s="17" t="s">
        <v>188</v>
      </c>
      <c r="B102" s="58" t="s">
        <v>189</v>
      </c>
      <c r="C102" s="52"/>
      <c r="D102" s="52"/>
      <c r="E102" s="22"/>
    </row>
    <row r="103" spans="1:5" ht="12" customHeight="1" x14ac:dyDescent="0.2">
      <c r="A103" s="20" t="s">
        <v>190</v>
      </c>
      <c r="B103" s="58" t="s">
        <v>191</v>
      </c>
      <c r="C103" s="52"/>
      <c r="D103" s="52"/>
      <c r="E103" s="22"/>
    </row>
    <row r="104" spans="1:5" ht="12" customHeight="1" x14ac:dyDescent="0.2">
      <c r="A104" s="17" t="s">
        <v>192</v>
      </c>
      <c r="B104" s="59" t="s">
        <v>193</v>
      </c>
      <c r="C104" s="216"/>
      <c r="D104" s="216"/>
      <c r="E104" s="60"/>
    </row>
    <row r="105" spans="1:5" ht="12" customHeight="1" x14ac:dyDescent="0.2">
      <c r="A105" s="17" t="s">
        <v>194</v>
      </c>
      <c r="B105" s="51" t="s">
        <v>195</v>
      </c>
      <c r="C105" s="216"/>
      <c r="D105" s="216"/>
      <c r="E105" s="60"/>
    </row>
    <row r="106" spans="1:5" ht="12" customHeight="1" thickBot="1" x14ac:dyDescent="0.25">
      <c r="A106" s="61" t="s">
        <v>196</v>
      </c>
      <c r="B106" s="62" t="s">
        <v>197</v>
      </c>
      <c r="C106" s="223"/>
      <c r="D106" s="223"/>
      <c r="E106" s="63"/>
    </row>
    <row r="107" spans="1:5" ht="12" customHeight="1" thickBot="1" x14ac:dyDescent="0.25">
      <c r="A107" s="11" t="s">
        <v>23</v>
      </c>
      <c r="B107" s="64" t="s">
        <v>442</v>
      </c>
      <c r="C107" s="32">
        <f>+C108+C110+C112</f>
        <v>1988420</v>
      </c>
      <c r="D107" s="32">
        <f>+D108+D110+D112</f>
        <v>3147769</v>
      </c>
      <c r="E107" s="13">
        <f>+E108+E110+E112</f>
        <v>1968283</v>
      </c>
    </row>
    <row r="108" spans="1:5" ht="12" customHeight="1" x14ac:dyDescent="0.2">
      <c r="A108" s="14" t="s">
        <v>25</v>
      </c>
      <c r="B108" s="51" t="s">
        <v>199</v>
      </c>
      <c r="C108" s="215">
        <v>1988420</v>
      </c>
      <c r="D108" s="215">
        <v>3147769</v>
      </c>
      <c r="E108" s="16">
        <v>1968283</v>
      </c>
    </row>
    <row r="109" spans="1:5" ht="12" customHeight="1" x14ac:dyDescent="0.2">
      <c r="A109" s="14" t="s">
        <v>27</v>
      </c>
      <c r="B109" s="65" t="s">
        <v>200</v>
      </c>
      <c r="C109" s="215"/>
      <c r="D109" s="215"/>
      <c r="E109" s="16"/>
    </row>
    <row r="110" spans="1:5" x14ac:dyDescent="0.2">
      <c r="A110" s="14" t="s">
        <v>29</v>
      </c>
      <c r="B110" s="65" t="s">
        <v>201</v>
      </c>
      <c r="C110" s="216">
        <v>0</v>
      </c>
      <c r="D110" s="216"/>
      <c r="E110" s="19"/>
    </row>
    <row r="111" spans="1:5" ht="12" customHeight="1" x14ac:dyDescent="0.2">
      <c r="A111" s="14" t="s">
        <v>31</v>
      </c>
      <c r="B111" s="65" t="s">
        <v>202</v>
      </c>
      <c r="C111" s="216"/>
      <c r="D111" s="216"/>
      <c r="E111" s="19"/>
    </row>
    <row r="112" spans="1:5" ht="12" customHeight="1" x14ac:dyDescent="0.2">
      <c r="A112" s="14" t="s">
        <v>33</v>
      </c>
      <c r="B112" s="26" t="s">
        <v>203</v>
      </c>
      <c r="C112" s="216"/>
      <c r="D112" s="216"/>
      <c r="E112" s="19"/>
    </row>
    <row r="113" spans="1:5" ht="21.75" customHeight="1" x14ac:dyDescent="0.2">
      <c r="A113" s="14" t="s">
        <v>204</v>
      </c>
      <c r="B113" s="66" t="s">
        <v>205</v>
      </c>
      <c r="C113" s="216"/>
      <c r="D113" s="216"/>
      <c r="E113" s="19"/>
    </row>
    <row r="114" spans="1:5" ht="24" customHeight="1" x14ac:dyDescent="0.2">
      <c r="A114" s="14" t="s">
        <v>206</v>
      </c>
      <c r="B114" s="67" t="s">
        <v>207</v>
      </c>
      <c r="C114" s="216"/>
      <c r="D114" s="216"/>
      <c r="E114" s="19"/>
    </row>
    <row r="115" spans="1:5" ht="12" customHeight="1" x14ac:dyDescent="0.2">
      <c r="A115" s="14" t="s">
        <v>208</v>
      </c>
      <c r="B115" s="56" t="s">
        <v>179</v>
      </c>
      <c r="C115" s="216"/>
      <c r="D115" s="216"/>
      <c r="E115" s="19"/>
    </row>
    <row r="116" spans="1:5" ht="12" customHeight="1" x14ac:dyDescent="0.2">
      <c r="A116" s="14" t="s">
        <v>209</v>
      </c>
      <c r="B116" s="56" t="s">
        <v>210</v>
      </c>
      <c r="C116" s="216"/>
      <c r="D116" s="216"/>
      <c r="E116" s="19"/>
    </row>
    <row r="117" spans="1:5" ht="12" customHeight="1" x14ac:dyDescent="0.2">
      <c r="A117" s="14" t="s">
        <v>211</v>
      </c>
      <c r="B117" s="56" t="s">
        <v>212</v>
      </c>
      <c r="C117" s="216"/>
      <c r="D117" s="216"/>
      <c r="E117" s="19"/>
    </row>
    <row r="118" spans="1:5" s="68" customFormat="1" ht="12" customHeight="1" x14ac:dyDescent="0.2">
      <c r="A118" s="14" t="s">
        <v>213</v>
      </c>
      <c r="B118" s="56" t="s">
        <v>185</v>
      </c>
      <c r="C118" s="216"/>
      <c r="D118" s="216"/>
      <c r="E118" s="19"/>
    </row>
    <row r="119" spans="1:5" ht="12" customHeight="1" x14ac:dyDescent="0.2">
      <c r="A119" s="14" t="s">
        <v>214</v>
      </c>
      <c r="B119" s="56" t="s">
        <v>215</v>
      </c>
      <c r="C119" s="216"/>
      <c r="D119" s="216"/>
      <c r="E119" s="19"/>
    </row>
    <row r="120" spans="1:5" ht="12" customHeight="1" thickBot="1" x14ac:dyDescent="0.25">
      <c r="A120" s="57" t="s">
        <v>216</v>
      </c>
      <c r="B120" s="56" t="s">
        <v>217</v>
      </c>
      <c r="C120" s="52"/>
      <c r="D120" s="52"/>
      <c r="E120" s="22"/>
    </row>
    <row r="121" spans="1:5" ht="12" customHeight="1" thickBot="1" x14ac:dyDescent="0.25">
      <c r="A121" s="11" t="s">
        <v>35</v>
      </c>
      <c r="B121" s="69" t="s">
        <v>218</v>
      </c>
      <c r="C121" s="32">
        <f>+C83+C107</f>
        <v>201109775</v>
      </c>
      <c r="D121" s="32">
        <f>+D83+D107</f>
        <v>211659085</v>
      </c>
      <c r="E121" s="32">
        <f>+E83+E107</f>
        <v>206407394</v>
      </c>
    </row>
    <row r="122" spans="1:5" ht="12" customHeight="1" thickBot="1" x14ac:dyDescent="0.25">
      <c r="A122" s="11" t="s">
        <v>61</v>
      </c>
      <c r="B122" s="69" t="s">
        <v>219</v>
      </c>
      <c r="C122" s="32">
        <f>+C123+C124+C125</f>
        <v>0</v>
      </c>
      <c r="D122" s="32">
        <f>+D123+D124+D125</f>
        <v>0</v>
      </c>
      <c r="E122" s="13">
        <f>+E123+E124+E125</f>
        <v>0</v>
      </c>
    </row>
    <row r="123" spans="1:5" ht="12" customHeight="1" x14ac:dyDescent="0.2">
      <c r="A123" s="14" t="s">
        <v>220</v>
      </c>
      <c r="B123" s="70" t="s">
        <v>221</v>
      </c>
      <c r="C123" s="216"/>
      <c r="D123" s="216"/>
      <c r="E123" s="19"/>
    </row>
    <row r="124" spans="1:5" ht="12" customHeight="1" x14ac:dyDescent="0.2">
      <c r="A124" s="14" t="s">
        <v>222</v>
      </c>
      <c r="B124" s="70" t="s">
        <v>223</v>
      </c>
      <c r="C124" s="216"/>
      <c r="D124" s="216"/>
      <c r="E124" s="19"/>
    </row>
    <row r="125" spans="1:5" ht="12" customHeight="1" thickBot="1" x14ac:dyDescent="0.25">
      <c r="A125" s="57" t="s">
        <v>224</v>
      </c>
      <c r="B125" s="62" t="s">
        <v>225</v>
      </c>
      <c r="C125" s="216"/>
      <c r="D125" s="216"/>
      <c r="E125" s="19"/>
    </row>
    <row r="126" spans="1:5" ht="12" customHeight="1" thickBot="1" x14ac:dyDescent="0.25">
      <c r="A126" s="11" t="s">
        <v>61</v>
      </c>
      <c r="B126" s="69" t="s">
        <v>226</v>
      </c>
      <c r="C126" s="32">
        <f>+C127+C128+C130+C129</f>
        <v>0</v>
      </c>
      <c r="D126" s="32">
        <f>+D127+D128+D130+D129</f>
        <v>0</v>
      </c>
      <c r="E126" s="13">
        <f>+E127+E128+E130+E129</f>
        <v>0</v>
      </c>
    </row>
    <row r="127" spans="1:5" ht="12" customHeight="1" x14ac:dyDescent="0.2">
      <c r="A127" s="14" t="s">
        <v>227</v>
      </c>
      <c r="B127" s="70" t="s">
        <v>228</v>
      </c>
      <c r="C127" s="216"/>
      <c r="D127" s="216"/>
      <c r="E127" s="19"/>
    </row>
    <row r="128" spans="1:5" ht="12" customHeight="1" x14ac:dyDescent="0.2">
      <c r="A128" s="14" t="s">
        <v>229</v>
      </c>
      <c r="B128" s="70" t="s">
        <v>230</v>
      </c>
      <c r="C128" s="216"/>
      <c r="D128" s="216"/>
      <c r="E128" s="19"/>
    </row>
    <row r="129" spans="1:9" ht="12" customHeight="1" x14ac:dyDescent="0.2">
      <c r="A129" s="14" t="s">
        <v>231</v>
      </c>
      <c r="B129" s="70" t="s">
        <v>232</v>
      </c>
      <c r="C129" s="216"/>
      <c r="D129" s="216"/>
      <c r="E129" s="19"/>
    </row>
    <row r="130" spans="1:9" ht="12" customHeight="1" thickBot="1" x14ac:dyDescent="0.25">
      <c r="A130" s="14" t="s">
        <v>233</v>
      </c>
      <c r="B130" s="62" t="s">
        <v>234</v>
      </c>
      <c r="C130" s="216"/>
      <c r="D130" s="216"/>
      <c r="E130" s="19"/>
    </row>
    <row r="131" spans="1:9" ht="12" customHeight="1" thickBot="1" x14ac:dyDescent="0.25">
      <c r="A131" s="11">
        <v>6</v>
      </c>
      <c r="B131" s="69" t="s">
        <v>235</v>
      </c>
      <c r="C131" s="71">
        <f>+C132+C133+C134+C135+C136</f>
        <v>0</v>
      </c>
      <c r="D131" s="71">
        <f>+D132+D133+D134+D135+D136</f>
        <v>0</v>
      </c>
      <c r="E131" s="71">
        <f>+E132+E133+E134+E135+E136</f>
        <v>0</v>
      </c>
    </row>
    <row r="132" spans="1:9" ht="12" customHeight="1" x14ac:dyDescent="0.2">
      <c r="A132" s="14" t="s">
        <v>236</v>
      </c>
      <c r="B132" s="70" t="s">
        <v>237</v>
      </c>
      <c r="C132" s="216"/>
      <c r="D132" s="216"/>
      <c r="E132" s="19"/>
    </row>
    <row r="133" spans="1:9" ht="12" customHeight="1" x14ac:dyDescent="0.2">
      <c r="A133" s="14" t="s">
        <v>238</v>
      </c>
      <c r="B133" s="70" t="s">
        <v>239</v>
      </c>
      <c r="C133" s="216"/>
      <c r="D133" s="216"/>
      <c r="E133" s="19"/>
    </row>
    <row r="134" spans="1:9" ht="12" customHeight="1" x14ac:dyDescent="0.2">
      <c r="A134" s="14" t="s">
        <v>240</v>
      </c>
      <c r="B134" s="70" t="s">
        <v>241</v>
      </c>
      <c r="C134" s="216"/>
      <c r="D134" s="216"/>
      <c r="E134" s="19"/>
    </row>
    <row r="135" spans="1:9" ht="12" customHeight="1" x14ac:dyDescent="0.2">
      <c r="A135" s="14" t="s">
        <v>242</v>
      </c>
      <c r="B135" s="70" t="s">
        <v>243</v>
      </c>
      <c r="C135" s="216"/>
      <c r="D135" s="216"/>
      <c r="E135" s="19"/>
    </row>
    <row r="136" spans="1:9" ht="12" customHeight="1" thickBot="1" x14ac:dyDescent="0.25">
      <c r="A136" s="14" t="s">
        <v>244</v>
      </c>
      <c r="B136" s="62" t="s">
        <v>245</v>
      </c>
      <c r="C136" s="216"/>
      <c r="D136" s="216"/>
      <c r="E136" s="19"/>
    </row>
    <row r="137" spans="1:9" ht="15" customHeight="1" thickBot="1" x14ac:dyDescent="0.25">
      <c r="A137" s="11" t="s">
        <v>246</v>
      </c>
      <c r="B137" s="69" t="s">
        <v>247</v>
      </c>
      <c r="C137" s="224">
        <f>+C138+C139+C140+C141</f>
        <v>0</v>
      </c>
      <c r="D137" s="224">
        <f>+D138+D139+D140+D141</f>
        <v>0</v>
      </c>
      <c r="E137" s="72">
        <f>+E138+E139+E140+E141</f>
        <v>0</v>
      </c>
      <c r="F137" s="73"/>
      <c r="G137" s="74"/>
      <c r="H137" s="74"/>
      <c r="I137" s="74"/>
    </row>
    <row r="138" spans="1:9" s="10" customFormat="1" ht="12.95" customHeight="1" x14ac:dyDescent="0.2">
      <c r="A138" s="14" t="s">
        <v>248</v>
      </c>
      <c r="B138" s="70" t="s">
        <v>249</v>
      </c>
      <c r="C138" s="216"/>
      <c r="D138" s="216"/>
      <c r="E138" s="19"/>
    </row>
    <row r="139" spans="1:9" ht="12.75" customHeight="1" x14ac:dyDescent="0.2">
      <c r="A139" s="14" t="s">
        <v>250</v>
      </c>
      <c r="B139" s="70" t="s">
        <v>251</v>
      </c>
      <c r="C139" s="216"/>
      <c r="D139" s="216"/>
      <c r="E139" s="19"/>
    </row>
    <row r="140" spans="1:9" ht="12.75" customHeight="1" x14ac:dyDescent="0.2">
      <c r="A140" s="14" t="s">
        <v>252</v>
      </c>
      <c r="B140" s="70" t="s">
        <v>253</v>
      </c>
      <c r="C140" s="216"/>
      <c r="D140" s="216"/>
      <c r="E140" s="19"/>
    </row>
    <row r="141" spans="1:9" ht="12.75" customHeight="1" thickBot="1" x14ac:dyDescent="0.25">
      <c r="A141" s="14" t="s">
        <v>254</v>
      </c>
      <c r="B141" s="70" t="s">
        <v>255</v>
      </c>
      <c r="C141" s="216"/>
      <c r="D141" s="216"/>
      <c r="E141" s="19"/>
    </row>
    <row r="142" spans="1:9" ht="13.5" thickBot="1" x14ac:dyDescent="0.25">
      <c r="A142" s="11" t="s">
        <v>103</v>
      </c>
      <c r="B142" s="69" t="s">
        <v>256</v>
      </c>
      <c r="C142" s="225">
        <f>+C122+C126+C131+C137</f>
        <v>0</v>
      </c>
      <c r="D142" s="225">
        <f>+D122+D126+D131+D137</f>
        <v>0</v>
      </c>
      <c r="E142" s="75">
        <f>+E122+E126+E131+E137</f>
        <v>0</v>
      </c>
    </row>
    <row r="143" spans="1:9" ht="13.5" thickBot="1" x14ac:dyDescent="0.25">
      <c r="A143" s="76" t="s">
        <v>111</v>
      </c>
      <c r="B143" s="77" t="s">
        <v>257</v>
      </c>
      <c r="C143" s="225">
        <f>+C121+C142</f>
        <v>201109775</v>
      </c>
      <c r="D143" s="225">
        <f>+D121+D142</f>
        <v>211659085</v>
      </c>
      <c r="E143" s="75">
        <f>+E121+E142</f>
        <v>206407394</v>
      </c>
    </row>
    <row r="145" spans="1:5" ht="18.75" customHeight="1" x14ac:dyDescent="0.2">
      <c r="A145" s="328" t="s">
        <v>258</v>
      </c>
      <c r="B145" s="328"/>
      <c r="C145" s="328"/>
      <c r="D145" s="328"/>
      <c r="E145" s="328"/>
    </row>
    <row r="146" spans="1:5" ht="13.5" customHeight="1" thickBot="1" x14ac:dyDescent="0.25">
      <c r="A146" s="79" t="s">
        <v>259</v>
      </c>
      <c r="B146" s="79"/>
      <c r="C146" s="1"/>
      <c r="E146" s="3" t="s">
        <v>510</v>
      </c>
    </row>
    <row r="147" spans="1:5" ht="26.25" thickBot="1" x14ac:dyDescent="0.25">
      <c r="A147" s="11">
        <v>1</v>
      </c>
      <c r="B147" s="64" t="s">
        <v>260</v>
      </c>
      <c r="C147" s="80">
        <f>+C57-C121</f>
        <v>-111721596</v>
      </c>
      <c r="D147" s="80">
        <f>+D57-D121</f>
        <v>-122267906</v>
      </c>
      <c r="E147" s="80">
        <f>+E57-E121</f>
        <v>-120093570</v>
      </c>
    </row>
    <row r="148" spans="1:5" ht="26.25" thickBot="1" x14ac:dyDescent="0.25">
      <c r="A148" s="11" t="s">
        <v>23</v>
      </c>
      <c r="B148" s="64" t="s">
        <v>261</v>
      </c>
      <c r="C148" s="80">
        <f>+C75-C142</f>
        <v>0</v>
      </c>
      <c r="D148" s="80">
        <f>+D75-D142</f>
        <v>0</v>
      </c>
      <c r="E148" s="80">
        <f>+E75-E142</f>
        <v>0</v>
      </c>
    </row>
    <row r="149" spans="1:5" ht="7.5" customHeight="1" x14ac:dyDescent="0.2"/>
    <row r="151" spans="1:5" ht="12.75" customHeight="1" x14ac:dyDescent="0.2"/>
    <row r="152" spans="1:5" ht="12.75" customHeight="1" x14ac:dyDescent="0.2"/>
    <row r="153" spans="1:5" ht="12.75" customHeight="1" x14ac:dyDescent="0.2"/>
    <row r="154" spans="1:5" ht="12.75" customHeight="1" x14ac:dyDescent="0.2"/>
    <row r="155" spans="1:5" ht="12.75" customHeight="1" x14ac:dyDescent="0.2"/>
    <row r="156" spans="1:5" ht="12.75" customHeight="1" x14ac:dyDescent="0.2"/>
    <row r="157" spans="1:5" ht="12.75" customHeight="1" x14ac:dyDescent="0.2"/>
    <row r="158" spans="1:5" ht="12.75" customHeight="1" x14ac:dyDescent="0.2"/>
  </sheetData>
  <mergeCells count="9">
    <mergeCell ref="A145:E145"/>
    <mergeCell ref="A1:E1"/>
    <mergeCell ref="A3:A4"/>
    <mergeCell ref="B3:B4"/>
    <mergeCell ref="C3:E3"/>
    <mergeCell ref="A78:E78"/>
    <mergeCell ref="A80:A81"/>
    <mergeCell ref="B80:B81"/>
    <mergeCell ref="C80:E80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CE,Félkövér"&amp;12Időskorúak Szociális Otthona Bársonyos 2018
. ÉVI ZÁRSZÁMADÁSÁNAK PÉNZÜGYI MÉRLEGE&amp;R&amp;"Times New Roman CE,Félkövér dőlt"&amp;11 
1.1. melléklet az 4./2019. (V.30.)sz.önkormányzati rendelethez</oddHeader>
  </headerFooter>
  <rowBreaks count="1" manualBreakCount="1">
    <brk id="7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view="pageLayout" zoomScaleNormal="130" zoomScaleSheetLayoutView="100" workbookViewId="0">
      <selection activeCell="G104" sqref="G104"/>
    </sheetView>
  </sheetViews>
  <sheetFormatPr defaultRowHeight="12.75" x14ac:dyDescent="0.2"/>
  <cols>
    <col min="1" max="1" width="9.5" style="1" customWidth="1"/>
    <col min="2" max="2" width="60.83203125" style="1" customWidth="1"/>
    <col min="3" max="5" width="15.83203125" style="78" customWidth="1"/>
    <col min="6" max="256" width="9.33203125" style="1"/>
    <col min="257" max="257" width="9.5" style="1" customWidth="1"/>
    <col min="258" max="258" width="60.83203125" style="1" customWidth="1"/>
    <col min="259" max="261" width="15.83203125" style="1" customWidth="1"/>
    <col min="262" max="512" width="9.33203125" style="1"/>
    <col min="513" max="513" width="9.5" style="1" customWidth="1"/>
    <col min="514" max="514" width="60.83203125" style="1" customWidth="1"/>
    <col min="515" max="517" width="15.83203125" style="1" customWidth="1"/>
    <col min="518" max="768" width="9.33203125" style="1"/>
    <col min="769" max="769" width="9.5" style="1" customWidth="1"/>
    <col min="770" max="770" width="60.83203125" style="1" customWidth="1"/>
    <col min="771" max="773" width="15.83203125" style="1" customWidth="1"/>
    <col min="774" max="1024" width="9.33203125" style="1"/>
    <col min="1025" max="1025" width="9.5" style="1" customWidth="1"/>
    <col min="1026" max="1026" width="60.83203125" style="1" customWidth="1"/>
    <col min="1027" max="1029" width="15.83203125" style="1" customWidth="1"/>
    <col min="1030" max="1280" width="9.33203125" style="1"/>
    <col min="1281" max="1281" width="9.5" style="1" customWidth="1"/>
    <col min="1282" max="1282" width="60.83203125" style="1" customWidth="1"/>
    <col min="1283" max="1285" width="15.83203125" style="1" customWidth="1"/>
    <col min="1286" max="1536" width="9.33203125" style="1"/>
    <col min="1537" max="1537" width="9.5" style="1" customWidth="1"/>
    <col min="1538" max="1538" width="60.83203125" style="1" customWidth="1"/>
    <col min="1539" max="1541" width="15.83203125" style="1" customWidth="1"/>
    <col min="1542" max="1792" width="9.33203125" style="1"/>
    <col min="1793" max="1793" width="9.5" style="1" customWidth="1"/>
    <col min="1794" max="1794" width="60.83203125" style="1" customWidth="1"/>
    <col min="1795" max="1797" width="15.83203125" style="1" customWidth="1"/>
    <col min="1798" max="2048" width="9.33203125" style="1"/>
    <col min="2049" max="2049" width="9.5" style="1" customWidth="1"/>
    <col min="2050" max="2050" width="60.83203125" style="1" customWidth="1"/>
    <col min="2051" max="2053" width="15.83203125" style="1" customWidth="1"/>
    <col min="2054" max="2304" width="9.33203125" style="1"/>
    <col min="2305" max="2305" width="9.5" style="1" customWidth="1"/>
    <col min="2306" max="2306" width="60.83203125" style="1" customWidth="1"/>
    <col min="2307" max="2309" width="15.83203125" style="1" customWidth="1"/>
    <col min="2310" max="2560" width="9.33203125" style="1"/>
    <col min="2561" max="2561" width="9.5" style="1" customWidth="1"/>
    <col min="2562" max="2562" width="60.83203125" style="1" customWidth="1"/>
    <col min="2563" max="2565" width="15.83203125" style="1" customWidth="1"/>
    <col min="2566" max="2816" width="9.33203125" style="1"/>
    <col min="2817" max="2817" width="9.5" style="1" customWidth="1"/>
    <col min="2818" max="2818" width="60.83203125" style="1" customWidth="1"/>
    <col min="2819" max="2821" width="15.83203125" style="1" customWidth="1"/>
    <col min="2822" max="3072" width="9.33203125" style="1"/>
    <col min="3073" max="3073" width="9.5" style="1" customWidth="1"/>
    <col min="3074" max="3074" width="60.83203125" style="1" customWidth="1"/>
    <col min="3075" max="3077" width="15.83203125" style="1" customWidth="1"/>
    <col min="3078" max="3328" width="9.33203125" style="1"/>
    <col min="3329" max="3329" width="9.5" style="1" customWidth="1"/>
    <col min="3330" max="3330" width="60.83203125" style="1" customWidth="1"/>
    <col min="3331" max="3333" width="15.83203125" style="1" customWidth="1"/>
    <col min="3334" max="3584" width="9.33203125" style="1"/>
    <col min="3585" max="3585" width="9.5" style="1" customWidth="1"/>
    <col min="3586" max="3586" width="60.83203125" style="1" customWidth="1"/>
    <col min="3587" max="3589" width="15.83203125" style="1" customWidth="1"/>
    <col min="3590" max="3840" width="9.33203125" style="1"/>
    <col min="3841" max="3841" width="9.5" style="1" customWidth="1"/>
    <col min="3842" max="3842" width="60.83203125" style="1" customWidth="1"/>
    <col min="3843" max="3845" width="15.83203125" style="1" customWidth="1"/>
    <col min="3846" max="4096" width="9.33203125" style="1"/>
    <col min="4097" max="4097" width="9.5" style="1" customWidth="1"/>
    <col min="4098" max="4098" width="60.83203125" style="1" customWidth="1"/>
    <col min="4099" max="4101" width="15.83203125" style="1" customWidth="1"/>
    <col min="4102" max="4352" width="9.33203125" style="1"/>
    <col min="4353" max="4353" width="9.5" style="1" customWidth="1"/>
    <col min="4354" max="4354" width="60.83203125" style="1" customWidth="1"/>
    <col min="4355" max="4357" width="15.83203125" style="1" customWidth="1"/>
    <col min="4358" max="4608" width="9.33203125" style="1"/>
    <col min="4609" max="4609" width="9.5" style="1" customWidth="1"/>
    <col min="4610" max="4610" width="60.83203125" style="1" customWidth="1"/>
    <col min="4611" max="4613" width="15.83203125" style="1" customWidth="1"/>
    <col min="4614" max="4864" width="9.33203125" style="1"/>
    <col min="4865" max="4865" width="9.5" style="1" customWidth="1"/>
    <col min="4866" max="4866" width="60.83203125" style="1" customWidth="1"/>
    <col min="4867" max="4869" width="15.83203125" style="1" customWidth="1"/>
    <col min="4870" max="5120" width="9.33203125" style="1"/>
    <col min="5121" max="5121" width="9.5" style="1" customWidth="1"/>
    <col min="5122" max="5122" width="60.83203125" style="1" customWidth="1"/>
    <col min="5123" max="5125" width="15.83203125" style="1" customWidth="1"/>
    <col min="5126" max="5376" width="9.33203125" style="1"/>
    <col min="5377" max="5377" width="9.5" style="1" customWidth="1"/>
    <col min="5378" max="5378" width="60.83203125" style="1" customWidth="1"/>
    <col min="5379" max="5381" width="15.83203125" style="1" customWidth="1"/>
    <col min="5382" max="5632" width="9.33203125" style="1"/>
    <col min="5633" max="5633" width="9.5" style="1" customWidth="1"/>
    <col min="5634" max="5634" width="60.83203125" style="1" customWidth="1"/>
    <col min="5635" max="5637" width="15.83203125" style="1" customWidth="1"/>
    <col min="5638" max="5888" width="9.33203125" style="1"/>
    <col min="5889" max="5889" width="9.5" style="1" customWidth="1"/>
    <col min="5890" max="5890" width="60.83203125" style="1" customWidth="1"/>
    <col min="5891" max="5893" width="15.83203125" style="1" customWidth="1"/>
    <col min="5894" max="6144" width="9.33203125" style="1"/>
    <col min="6145" max="6145" width="9.5" style="1" customWidth="1"/>
    <col min="6146" max="6146" width="60.83203125" style="1" customWidth="1"/>
    <col min="6147" max="6149" width="15.83203125" style="1" customWidth="1"/>
    <col min="6150" max="6400" width="9.33203125" style="1"/>
    <col min="6401" max="6401" width="9.5" style="1" customWidth="1"/>
    <col min="6402" max="6402" width="60.83203125" style="1" customWidth="1"/>
    <col min="6403" max="6405" width="15.83203125" style="1" customWidth="1"/>
    <col min="6406" max="6656" width="9.33203125" style="1"/>
    <col min="6657" max="6657" width="9.5" style="1" customWidth="1"/>
    <col min="6658" max="6658" width="60.83203125" style="1" customWidth="1"/>
    <col min="6659" max="6661" width="15.83203125" style="1" customWidth="1"/>
    <col min="6662" max="6912" width="9.33203125" style="1"/>
    <col min="6913" max="6913" width="9.5" style="1" customWidth="1"/>
    <col min="6914" max="6914" width="60.83203125" style="1" customWidth="1"/>
    <col min="6915" max="6917" width="15.83203125" style="1" customWidth="1"/>
    <col min="6918" max="7168" width="9.33203125" style="1"/>
    <col min="7169" max="7169" width="9.5" style="1" customWidth="1"/>
    <col min="7170" max="7170" width="60.83203125" style="1" customWidth="1"/>
    <col min="7171" max="7173" width="15.83203125" style="1" customWidth="1"/>
    <col min="7174" max="7424" width="9.33203125" style="1"/>
    <col min="7425" max="7425" width="9.5" style="1" customWidth="1"/>
    <col min="7426" max="7426" width="60.83203125" style="1" customWidth="1"/>
    <col min="7427" max="7429" width="15.83203125" style="1" customWidth="1"/>
    <col min="7430" max="7680" width="9.33203125" style="1"/>
    <col min="7681" max="7681" width="9.5" style="1" customWidth="1"/>
    <col min="7682" max="7682" width="60.83203125" style="1" customWidth="1"/>
    <col min="7683" max="7685" width="15.83203125" style="1" customWidth="1"/>
    <col min="7686" max="7936" width="9.33203125" style="1"/>
    <col min="7937" max="7937" width="9.5" style="1" customWidth="1"/>
    <col min="7938" max="7938" width="60.83203125" style="1" customWidth="1"/>
    <col min="7939" max="7941" width="15.83203125" style="1" customWidth="1"/>
    <col min="7942" max="8192" width="9.33203125" style="1"/>
    <col min="8193" max="8193" width="9.5" style="1" customWidth="1"/>
    <col min="8194" max="8194" width="60.83203125" style="1" customWidth="1"/>
    <col min="8195" max="8197" width="15.83203125" style="1" customWidth="1"/>
    <col min="8198" max="8448" width="9.33203125" style="1"/>
    <col min="8449" max="8449" width="9.5" style="1" customWidth="1"/>
    <col min="8450" max="8450" width="60.83203125" style="1" customWidth="1"/>
    <col min="8451" max="8453" width="15.83203125" style="1" customWidth="1"/>
    <col min="8454" max="8704" width="9.33203125" style="1"/>
    <col min="8705" max="8705" width="9.5" style="1" customWidth="1"/>
    <col min="8706" max="8706" width="60.83203125" style="1" customWidth="1"/>
    <col min="8707" max="8709" width="15.83203125" style="1" customWidth="1"/>
    <col min="8710" max="8960" width="9.33203125" style="1"/>
    <col min="8961" max="8961" width="9.5" style="1" customWidth="1"/>
    <col min="8962" max="8962" width="60.83203125" style="1" customWidth="1"/>
    <col min="8963" max="8965" width="15.83203125" style="1" customWidth="1"/>
    <col min="8966" max="9216" width="9.33203125" style="1"/>
    <col min="9217" max="9217" width="9.5" style="1" customWidth="1"/>
    <col min="9218" max="9218" width="60.83203125" style="1" customWidth="1"/>
    <col min="9219" max="9221" width="15.83203125" style="1" customWidth="1"/>
    <col min="9222" max="9472" width="9.33203125" style="1"/>
    <col min="9473" max="9473" width="9.5" style="1" customWidth="1"/>
    <col min="9474" max="9474" width="60.83203125" style="1" customWidth="1"/>
    <col min="9475" max="9477" width="15.83203125" style="1" customWidth="1"/>
    <col min="9478" max="9728" width="9.33203125" style="1"/>
    <col min="9729" max="9729" width="9.5" style="1" customWidth="1"/>
    <col min="9730" max="9730" width="60.83203125" style="1" customWidth="1"/>
    <col min="9731" max="9733" width="15.83203125" style="1" customWidth="1"/>
    <col min="9734" max="9984" width="9.33203125" style="1"/>
    <col min="9985" max="9985" width="9.5" style="1" customWidth="1"/>
    <col min="9986" max="9986" width="60.83203125" style="1" customWidth="1"/>
    <col min="9987" max="9989" width="15.83203125" style="1" customWidth="1"/>
    <col min="9990" max="10240" width="9.33203125" style="1"/>
    <col min="10241" max="10241" width="9.5" style="1" customWidth="1"/>
    <col min="10242" max="10242" width="60.83203125" style="1" customWidth="1"/>
    <col min="10243" max="10245" width="15.83203125" style="1" customWidth="1"/>
    <col min="10246" max="10496" width="9.33203125" style="1"/>
    <col min="10497" max="10497" width="9.5" style="1" customWidth="1"/>
    <col min="10498" max="10498" width="60.83203125" style="1" customWidth="1"/>
    <col min="10499" max="10501" width="15.83203125" style="1" customWidth="1"/>
    <col min="10502" max="10752" width="9.33203125" style="1"/>
    <col min="10753" max="10753" width="9.5" style="1" customWidth="1"/>
    <col min="10754" max="10754" width="60.83203125" style="1" customWidth="1"/>
    <col min="10755" max="10757" width="15.83203125" style="1" customWidth="1"/>
    <col min="10758" max="11008" width="9.33203125" style="1"/>
    <col min="11009" max="11009" width="9.5" style="1" customWidth="1"/>
    <col min="11010" max="11010" width="60.83203125" style="1" customWidth="1"/>
    <col min="11011" max="11013" width="15.83203125" style="1" customWidth="1"/>
    <col min="11014" max="11264" width="9.33203125" style="1"/>
    <col min="11265" max="11265" width="9.5" style="1" customWidth="1"/>
    <col min="11266" max="11266" width="60.83203125" style="1" customWidth="1"/>
    <col min="11267" max="11269" width="15.83203125" style="1" customWidth="1"/>
    <col min="11270" max="11520" width="9.33203125" style="1"/>
    <col min="11521" max="11521" width="9.5" style="1" customWidth="1"/>
    <col min="11522" max="11522" width="60.83203125" style="1" customWidth="1"/>
    <col min="11523" max="11525" width="15.83203125" style="1" customWidth="1"/>
    <col min="11526" max="11776" width="9.33203125" style="1"/>
    <col min="11777" max="11777" width="9.5" style="1" customWidth="1"/>
    <col min="11778" max="11778" width="60.83203125" style="1" customWidth="1"/>
    <col min="11779" max="11781" width="15.83203125" style="1" customWidth="1"/>
    <col min="11782" max="12032" width="9.33203125" style="1"/>
    <col min="12033" max="12033" width="9.5" style="1" customWidth="1"/>
    <col min="12034" max="12034" width="60.83203125" style="1" customWidth="1"/>
    <col min="12035" max="12037" width="15.83203125" style="1" customWidth="1"/>
    <col min="12038" max="12288" width="9.33203125" style="1"/>
    <col min="12289" max="12289" width="9.5" style="1" customWidth="1"/>
    <col min="12290" max="12290" width="60.83203125" style="1" customWidth="1"/>
    <col min="12291" max="12293" width="15.83203125" style="1" customWidth="1"/>
    <col min="12294" max="12544" width="9.33203125" style="1"/>
    <col min="12545" max="12545" width="9.5" style="1" customWidth="1"/>
    <col min="12546" max="12546" width="60.83203125" style="1" customWidth="1"/>
    <col min="12547" max="12549" width="15.83203125" style="1" customWidth="1"/>
    <col min="12550" max="12800" width="9.33203125" style="1"/>
    <col min="12801" max="12801" width="9.5" style="1" customWidth="1"/>
    <col min="12802" max="12802" width="60.83203125" style="1" customWidth="1"/>
    <col min="12803" max="12805" width="15.83203125" style="1" customWidth="1"/>
    <col min="12806" max="13056" width="9.33203125" style="1"/>
    <col min="13057" max="13057" width="9.5" style="1" customWidth="1"/>
    <col min="13058" max="13058" width="60.83203125" style="1" customWidth="1"/>
    <col min="13059" max="13061" width="15.83203125" style="1" customWidth="1"/>
    <col min="13062" max="13312" width="9.33203125" style="1"/>
    <col min="13313" max="13313" width="9.5" style="1" customWidth="1"/>
    <col min="13314" max="13314" width="60.83203125" style="1" customWidth="1"/>
    <col min="13315" max="13317" width="15.83203125" style="1" customWidth="1"/>
    <col min="13318" max="13568" width="9.33203125" style="1"/>
    <col min="13569" max="13569" width="9.5" style="1" customWidth="1"/>
    <col min="13570" max="13570" width="60.83203125" style="1" customWidth="1"/>
    <col min="13571" max="13573" width="15.83203125" style="1" customWidth="1"/>
    <col min="13574" max="13824" width="9.33203125" style="1"/>
    <col min="13825" max="13825" width="9.5" style="1" customWidth="1"/>
    <col min="13826" max="13826" width="60.83203125" style="1" customWidth="1"/>
    <col min="13827" max="13829" width="15.83203125" style="1" customWidth="1"/>
    <col min="13830" max="14080" width="9.33203125" style="1"/>
    <col min="14081" max="14081" width="9.5" style="1" customWidth="1"/>
    <col min="14082" max="14082" width="60.83203125" style="1" customWidth="1"/>
    <col min="14083" max="14085" width="15.83203125" style="1" customWidth="1"/>
    <col min="14086" max="14336" width="9.33203125" style="1"/>
    <col min="14337" max="14337" width="9.5" style="1" customWidth="1"/>
    <col min="14338" max="14338" width="60.83203125" style="1" customWidth="1"/>
    <col min="14339" max="14341" width="15.83203125" style="1" customWidth="1"/>
    <col min="14342" max="14592" width="9.33203125" style="1"/>
    <col min="14593" max="14593" width="9.5" style="1" customWidth="1"/>
    <col min="14594" max="14594" width="60.83203125" style="1" customWidth="1"/>
    <col min="14595" max="14597" width="15.83203125" style="1" customWidth="1"/>
    <col min="14598" max="14848" width="9.33203125" style="1"/>
    <col min="14849" max="14849" width="9.5" style="1" customWidth="1"/>
    <col min="14850" max="14850" width="60.83203125" style="1" customWidth="1"/>
    <col min="14851" max="14853" width="15.83203125" style="1" customWidth="1"/>
    <col min="14854" max="15104" width="9.33203125" style="1"/>
    <col min="15105" max="15105" width="9.5" style="1" customWidth="1"/>
    <col min="15106" max="15106" width="60.83203125" style="1" customWidth="1"/>
    <col min="15107" max="15109" width="15.83203125" style="1" customWidth="1"/>
    <col min="15110" max="15360" width="9.33203125" style="1"/>
    <col min="15361" max="15361" width="9.5" style="1" customWidth="1"/>
    <col min="15362" max="15362" width="60.83203125" style="1" customWidth="1"/>
    <col min="15363" max="15365" width="15.83203125" style="1" customWidth="1"/>
    <col min="15366" max="15616" width="9.33203125" style="1"/>
    <col min="15617" max="15617" width="9.5" style="1" customWidth="1"/>
    <col min="15618" max="15618" width="60.83203125" style="1" customWidth="1"/>
    <col min="15619" max="15621" width="15.83203125" style="1" customWidth="1"/>
    <col min="15622" max="15872" width="9.33203125" style="1"/>
    <col min="15873" max="15873" width="9.5" style="1" customWidth="1"/>
    <col min="15874" max="15874" width="60.83203125" style="1" customWidth="1"/>
    <col min="15875" max="15877" width="15.83203125" style="1" customWidth="1"/>
    <col min="15878" max="16128" width="9.33203125" style="1"/>
    <col min="16129" max="16129" width="9.5" style="1" customWidth="1"/>
    <col min="16130" max="16130" width="60.83203125" style="1" customWidth="1"/>
    <col min="16131" max="16133" width="15.83203125" style="1" customWidth="1"/>
    <col min="16134" max="16384" width="9.33203125" style="1"/>
  </cols>
  <sheetData>
    <row r="1" spans="1:5" ht="15.95" customHeight="1" x14ac:dyDescent="0.2">
      <c r="A1" s="329" t="s">
        <v>0</v>
      </c>
      <c r="B1" s="329"/>
      <c r="C1" s="329"/>
      <c r="D1" s="329"/>
      <c r="E1" s="329"/>
    </row>
    <row r="2" spans="1:5" ht="15.95" customHeight="1" thickBot="1" x14ac:dyDescent="0.25">
      <c r="A2" s="2" t="s">
        <v>1</v>
      </c>
      <c r="B2" s="2"/>
      <c r="C2" s="3"/>
      <c r="D2" s="3"/>
      <c r="E2" s="3" t="s">
        <v>510</v>
      </c>
    </row>
    <row r="3" spans="1:5" ht="15.95" customHeight="1" x14ac:dyDescent="0.2">
      <c r="A3" s="330" t="s">
        <v>3</v>
      </c>
      <c r="B3" s="332" t="s">
        <v>4</v>
      </c>
      <c r="C3" s="334" t="s">
        <v>532</v>
      </c>
      <c r="D3" s="334"/>
      <c r="E3" s="335"/>
    </row>
    <row r="4" spans="1:5" ht="38.1" customHeight="1" thickBot="1" x14ac:dyDescent="0.25">
      <c r="A4" s="331"/>
      <c r="B4" s="333"/>
      <c r="C4" s="5" t="s">
        <v>437</v>
      </c>
      <c r="D4" s="5" t="s">
        <v>438</v>
      </c>
      <c r="E4" s="6" t="s">
        <v>154</v>
      </c>
    </row>
    <row r="5" spans="1:5" s="10" customFormat="1" ht="12" customHeight="1" thickBot="1" x14ac:dyDescent="0.25">
      <c r="A5" s="7" t="s">
        <v>6</v>
      </c>
      <c r="B5" s="8" t="s">
        <v>7</v>
      </c>
      <c r="C5" s="8" t="s">
        <v>439</v>
      </c>
      <c r="D5" s="8" t="s">
        <v>440</v>
      </c>
      <c r="E5" s="9" t="s">
        <v>8</v>
      </c>
    </row>
    <row r="6" spans="1:5" s="10" customFormat="1" ht="12" customHeight="1" thickBot="1" x14ac:dyDescent="0.25">
      <c r="A6" s="11" t="s">
        <v>9</v>
      </c>
      <c r="B6" s="12" t="s">
        <v>10</v>
      </c>
      <c r="C6" s="32">
        <f>SUM(C7:C12)</f>
        <v>0</v>
      </c>
      <c r="D6" s="32">
        <f>SUM(D7:D12)</f>
        <v>0</v>
      </c>
      <c r="E6" s="13">
        <f>SUM(E7:E12)</f>
        <v>0</v>
      </c>
    </row>
    <row r="7" spans="1:5" s="10" customFormat="1" ht="12" customHeight="1" x14ac:dyDescent="0.2">
      <c r="A7" s="14" t="s">
        <v>11</v>
      </c>
      <c r="B7" s="15" t="s">
        <v>12</v>
      </c>
      <c r="C7" s="215"/>
      <c r="D7" s="215"/>
      <c r="E7" s="16"/>
    </row>
    <row r="8" spans="1:5" s="10" customFormat="1" ht="12" customHeight="1" x14ac:dyDescent="0.2">
      <c r="A8" s="17" t="s">
        <v>13</v>
      </c>
      <c r="B8" s="18" t="s">
        <v>14</v>
      </c>
      <c r="C8" s="216"/>
      <c r="D8" s="216"/>
      <c r="E8" s="19"/>
    </row>
    <row r="9" spans="1:5" s="10" customFormat="1" ht="12" customHeight="1" x14ac:dyDescent="0.2">
      <c r="A9" s="17" t="s">
        <v>15</v>
      </c>
      <c r="B9" s="18" t="s">
        <v>16</v>
      </c>
      <c r="C9" s="216"/>
      <c r="D9" s="216"/>
      <c r="E9" s="19"/>
    </row>
    <row r="10" spans="1:5" s="10" customFormat="1" ht="12" customHeight="1" x14ac:dyDescent="0.2">
      <c r="A10" s="17" t="s">
        <v>17</v>
      </c>
      <c r="B10" s="18" t="s">
        <v>18</v>
      </c>
      <c r="C10" s="216"/>
      <c r="D10" s="216"/>
      <c r="E10" s="19"/>
    </row>
    <row r="11" spans="1:5" s="10" customFormat="1" ht="12" customHeight="1" x14ac:dyDescent="0.2">
      <c r="A11" s="17" t="s">
        <v>19</v>
      </c>
      <c r="B11" s="18" t="s">
        <v>20</v>
      </c>
      <c r="C11" s="216"/>
      <c r="D11" s="216"/>
      <c r="E11" s="19"/>
    </row>
    <row r="12" spans="1:5" s="10" customFormat="1" ht="12" customHeight="1" thickBot="1" x14ac:dyDescent="0.25">
      <c r="A12" s="20" t="s">
        <v>21</v>
      </c>
      <c r="B12" s="21" t="s">
        <v>22</v>
      </c>
      <c r="C12" s="52"/>
      <c r="D12" s="52"/>
      <c r="E12" s="22"/>
    </row>
    <row r="13" spans="1:5" s="10" customFormat="1" ht="12" customHeight="1" thickBot="1" x14ac:dyDescent="0.25">
      <c r="A13" s="11" t="s">
        <v>23</v>
      </c>
      <c r="B13" s="23" t="s">
        <v>24</v>
      </c>
      <c r="C13" s="32">
        <f>SUM(C14:C18)</f>
        <v>0</v>
      </c>
      <c r="D13" s="32">
        <f>SUM(D14:D18)</f>
        <v>0</v>
      </c>
      <c r="E13" s="13">
        <f>SUM(E14:E18)</f>
        <v>0</v>
      </c>
    </row>
    <row r="14" spans="1:5" s="10" customFormat="1" ht="12" customHeight="1" x14ac:dyDescent="0.2">
      <c r="A14" s="14" t="s">
        <v>25</v>
      </c>
      <c r="B14" s="15" t="s">
        <v>26</v>
      </c>
      <c r="C14" s="215"/>
      <c r="D14" s="215"/>
      <c r="E14" s="16"/>
    </row>
    <row r="15" spans="1:5" s="10" customFormat="1" ht="12" customHeight="1" x14ac:dyDescent="0.2">
      <c r="A15" s="17" t="s">
        <v>27</v>
      </c>
      <c r="B15" s="18" t="s">
        <v>28</v>
      </c>
      <c r="C15" s="216"/>
      <c r="D15" s="216"/>
      <c r="E15" s="19"/>
    </row>
    <row r="16" spans="1:5" s="10" customFormat="1" ht="12" customHeight="1" x14ac:dyDescent="0.2">
      <c r="A16" s="17" t="s">
        <v>29</v>
      </c>
      <c r="B16" s="18" t="s">
        <v>30</v>
      </c>
      <c r="C16" s="216"/>
      <c r="D16" s="216"/>
      <c r="E16" s="19"/>
    </row>
    <row r="17" spans="1:5" s="10" customFormat="1" ht="12" customHeight="1" x14ac:dyDescent="0.2">
      <c r="A17" s="17" t="s">
        <v>31</v>
      </c>
      <c r="B17" s="18" t="s">
        <v>32</v>
      </c>
      <c r="C17" s="216"/>
      <c r="D17" s="216"/>
      <c r="E17" s="19"/>
    </row>
    <row r="18" spans="1:5" s="10" customFormat="1" ht="12" customHeight="1" thickBot="1" x14ac:dyDescent="0.25">
      <c r="A18" s="17" t="s">
        <v>33</v>
      </c>
      <c r="B18" s="18" t="s">
        <v>34</v>
      </c>
      <c r="C18" s="216"/>
      <c r="D18" s="216"/>
      <c r="E18" s="19"/>
    </row>
    <row r="19" spans="1:5" s="10" customFormat="1" ht="12" customHeight="1" thickBot="1" x14ac:dyDescent="0.25">
      <c r="A19" s="11" t="s">
        <v>35</v>
      </c>
      <c r="B19" s="12" t="s">
        <v>36</v>
      </c>
      <c r="C19" s="32">
        <f>SUM(C20:C24)</f>
        <v>0</v>
      </c>
      <c r="D19" s="32">
        <f>SUM(D20:D24)</f>
        <v>0</v>
      </c>
      <c r="E19" s="13">
        <f>SUM(E20:E24)</f>
        <v>0</v>
      </c>
    </row>
    <row r="20" spans="1:5" s="10" customFormat="1" ht="12" customHeight="1" x14ac:dyDescent="0.2">
      <c r="A20" s="14" t="s">
        <v>37</v>
      </c>
      <c r="B20" s="15" t="s">
        <v>38</v>
      </c>
      <c r="C20" s="215"/>
      <c r="D20" s="215"/>
      <c r="E20" s="16"/>
    </row>
    <row r="21" spans="1:5" s="10" customFormat="1" ht="12" customHeight="1" x14ac:dyDescent="0.2">
      <c r="A21" s="17" t="s">
        <v>39</v>
      </c>
      <c r="B21" s="18" t="s">
        <v>40</v>
      </c>
      <c r="C21" s="216"/>
      <c r="D21" s="216"/>
      <c r="E21" s="19"/>
    </row>
    <row r="22" spans="1:5" s="10" customFormat="1" ht="12" customHeight="1" x14ac:dyDescent="0.2">
      <c r="A22" s="17" t="s">
        <v>41</v>
      </c>
      <c r="B22" s="18" t="s">
        <v>42</v>
      </c>
      <c r="C22" s="216"/>
      <c r="D22" s="216"/>
      <c r="E22" s="19"/>
    </row>
    <row r="23" spans="1:5" s="10" customFormat="1" ht="12" customHeight="1" x14ac:dyDescent="0.2">
      <c r="A23" s="17" t="s">
        <v>43</v>
      </c>
      <c r="B23" s="18" t="s">
        <v>44</v>
      </c>
      <c r="C23" s="216"/>
      <c r="D23" s="216"/>
      <c r="E23" s="19"/>
    </row>
    <row r="24" spans="1:5" s="10" customFormat="1" ht="12" customHeight="1" thickBot="1" x14ac:dyDescent="0.25">
      <c r="A24" s="17" t="s">
        <v>45</v>
      </c>
      <c r="B24" s="18" t="s">
        <v>46</v>
      </c>
      <c r="C24" s="216"/>
      <c r="D24" s="216"/>
      <c r="E24" s="19"/>
    </row>
    <row r="25" spans="1:5" s="10" customFormat="1" ht="12" customHeight="1" thickBot="1" x14ac:dyDescent="0.25">
      <c r="A25" s="11" t="s">
        <v>47</v>
      </c>
      <c r="B25" s="12" t="s">
        <v>48</v>
      </c>
      <c r="C25" s="71">
        <f>+C26+C29+C30+C31</f>
        <v>0</v>
      </c>
      <c r="D25" s="71">
        <f>+D26+D29+D30+D31</f>
        <v>0</v>
      </c>
      <c r="E25" s="24">
        <f>+E26+E29+E30+E31</f>
        <v>0</v>
      </c>
    </row>
    <row r="26" spans="1:5" s="10" customFormat="1" ht="12" customHeight="1" x14ac:dyDescent="0.2">
      <c r="A26" s="14" t="s">
        <v>49</v>
      </c>
      <c r="B26" s="15" t="s">
        <v>50</v>
      </c>
      <c r="C26" s="217"/>
      <c r="D26" s="217"/>
      <c r="E26" s="25"/>
    </row>
    <row r="27" spans="1:5" s="10" customFormat="1" ht="12" customHeight="1" x14ac:dyDescent="0.2">
      <c r="A27" s="17" t="s">
        <v>51</v>
      </c>
      <c r="B27" s="18" t="s">
        <v>52</v>
      </c>
      <c r="C27" s="216"/>
      <c r="D27" s="216"/>
      <c r="E27" s="19"/>
    </row>
    <row r="28" spans="1:5" s="10" customFormat="1" ht="12" customHeight="1" x14ac:dyDescent="0.2">
      <c r="A28" s="17" t="s">
        <v>53</v>
      </c>
      <c r="B28" s="18" t="s">
        <v>54</v>
      </c>
      <c r="C28" s="216"/>
      <c r="D28" s="216"/>
      <c r="E28" s="19"/>
    </row>
    <row r="29" spans="1:5" s="10" customFormat="1" ht="12" customHeight="1" x14ac:dyDescent="0.2">
      <c r="A29" s="17" t="s">
        <v>55</v>
      </c>
      <c r="B29" s="18" t="s">
        <v>56</v>
      </c>
      <c r="C29" s="216"/>
      <c r="D29" s="216"/>
      <c r="E29" s="19"/>
    </row>
    <row r="30" spans="1:5" s="10" customFormat="1" ht="12" customHeight="1" x14ac:dyDescent="0.2">
      <c r="A30" s="17" t="s">
        <v>57</v>
      </c>
      <c r="B30" s="18" t="s">
        <v>58</v>
      </c>
      <c r="C30" s="216"/>
      <c r="D30" s="216"/>
      <c r="E30" s="19"/>
    </row>
    <row r="31" spans="1:5" s="10" customFormat="1" ht="12" customHeight="1" thickBot="1" x14ac:dyDescent="0.25">
      <c r="A31" s="20" t="s">
        <v>59</v>
      </c>
      <c r="B31" s="26" t="s">
        <v>60</v>
      </c>
      <c r="C31" s="52"/>
      <c r="D31" s="52"/>
      <c r="E31" s="22"/>
    </row>
    <row r="32" spans="1:5" s="10" customFormat="1" ht="12" customHeight="1" thickBot="1" x14ac:dyDescent="0.25">
      <c r="A32" s="11" t="s">
        <v>61</v>
      </c>
      <c r="B32" s="12" t="s">
        <v>62</v>
      </c>
      <c r="C32" s="32">
        <f>SUM(C33:C42)</f>
        <v>948293</v>
      </c>
      <c r="D32" s="32">
        <f>SUM(D33:D42)</f>
        <v>1590533</v>
      </c>
      <c r="E32" s="13">
        <f>SUM(E33:E42)</f>
        <v>2181385</v>
      </c>
    </row>
    <row r="33" spans="1:5" s="10" customFormat="1" ht="12" customHeight="1" x14ac:dyDescent="0.2">
      <c r="A33" s="14" t="s">
        <v>63</v>
      </c>
      <c r="B33" s="15" t="s">
        <v>64</v>
      </c>
      <c r="C33" s="215"/>
      <c r="D33" s="215"/>
      <c r="E33" s="16"/>
    </row>
    <row r="34" spans="1:5" s="10" customFormat="1" ht="12" customHeight="1" x14ac:dyDescent="0.2">
      <c r="A34" s="17" t="s">
        <v>65</v>
      </c>
      <c r="B34" s="18" t="s">
        <v>66</v>
      </c>
      <c r="C34" s="216"/>
      <c r="D34" s="216"/>
      <c r="E34" s="19">
        <v>328855</v>
      </c>
    </row>
    <row r="35" spans="1:5" s="10" customFormat="1" ht="12" customHeight="1" x14ac:dyDescent="0.2">
      <c r="A35" s="17" t="s">
        <v>67</v>
      </c>
      <c r="B35" s="18" t="s">
        <v>68</v>
      </c>
      <c r="C35" s="216"/>
      <c r="D35" s="216">
        <v>523240</v>
      </c>
      <c r="E35" s="19">
        <v>552680</v>
      </c>
    </row>
    <row r="36" spans="1:5" s="10" customFormat="1" ht="12" customHeight="1" x14ac:dyDescent="0.2">
      <c r="A36" s="17" t="s">
        <v>69</v>
      </c>
      <c r="B36" s="18" t="s">
        <v>70</v>
      </c>
      <c r="C36" s="216"/>
      <c r="D36" s="216"/>
      <c r="E36" s="19"/>
    </row>
    <row r="37" spans="1:5" s="10" customFormat="1" ht="12" customHeight="1" x14ac:dyDescent="0.2">
      <c r="A37" s="17" t="s">
        <v>71</v>
      </c>
      <c r="B37" s="18" t="s">
        <v>72</v>
      </c>
      <c r="C37" s="216">
        <v>948293</v>
      </c>
      <c r="D37" s="216">
        <v>1063293</v>
      </c>
      <c r="E37" s="19">
        <v>1295642</v>
      </c>
    </row>
    <row r="38" spans="1:5" s="10" customFormat="1" ht="12" customHeight="1" x14ac:dyDescent="0.2">
      <c r="A38" s="17" t="s">
        <v>73</v>
      </c>
      <c r="B38" s="18" t="s">
        <v>74</v>
      </c>
      <c r="C38" s="216"/>
      <c r="D38" s="216"/>
      <c r="E38" s="19"/>
    </row>
    <row r="39" spans="1:5" s="10" customFormat="1" ht="12" customHeight="1" x14ac:dyDescent="0.2">
      <c r="A39" s="17" t="s">
        <v>75</v>
      </c>
      <c r="B39" s="18" t="s">
        <v>76</v>
      </c>
      <c r="C39" s="216"/>
      <c r="D39" s="216"/>
      <c r="E39" s="19"/>
    </row>
    <row r="40" spans="1:5" s="10" customFormat="1" ht="12" customHeight="1" x14ac:dyDescent="0.2">
      <c r="A40" s="17" t="s">
        <v>77</v>
      </c>
      <c r="B40" s="18" t="s">
        <v>78</v>
      </c>
      <c r="C40" s="216"/>
      <c r="D40" s="216"/>
      <c r="E40" s="19"/>
    </row>
    <row r="41" spans="1:5" s="10" customFormat="1" ht="12" customHeight="1" x14ac:dyDescent="0.2">
      <c r="A41" s="17" t="s">
        <v>79</v>
      </c>
      <c r="B41" s="18" t="s">
        <v>80</v>
      </c>
      <c r="C41" s="218"/>
      <c r="D41" s="218"/>
      <c r="E41" s="27"/>
    </row>
    <row r="42" spans="1:5" s="10" customFormat="1" ht="12" customHeight="1" thickBot="1" x14ac:dyDescent="0.25">
      <c r="A42" s="20" t="s">
        <v>81</v>
      </c>
      <c r="B42" s="21" t="s">
        <v>82</v>
      </c>
      <c r="C42" s="219"/>
      <c r="D42" s="219">
        <v>4000</v>
      </c>
      <c r="E42" s="28">
        <v>4208</v>
      </c>
    </row>
    <row r="43" spans="1:5" s="10" customFormat="1" ht="12" customHeight="1" thickBot="1" x14ac:dyDescent="0.25">
      <c r="A43" s="11" t="s">
        <v>83</v>
      </c>
      <c r="B43" s="12" t="s">
        <v>84</v>
      </c>
      <c r="C43" s="32">
        <f>SUM(C44:C48)</f>
        <v>0</v>
      </c>
      <c r="D43" s="32">
        <f>SUM(D44:D48)</f>
        <v>0</v>
      </c>
      <c r="E43" s="13">
        <f>SUM(E44:E48)</f>
        <v>0</v>
      </c>
    </row>
    <row r="44" spans="1:5" s="10" customFormat="1" ht="12" customHeight="1" x14ac:dyDescent="0.2">
      <c r="A44" s="14" t="s">
        <v>85</v>
      </c>
      <c r="B44" s="15" t="s">
        <v>86</v>
      </c>
      <c r="C44" s="220"/>
      <c r="D44" s="220"/>
      <c r="E44" s="29"/>
    </row>
    <row r="45" spans="1:5" s="10" customFormat="1" ht="12" customHeight="1" x14ac:dyDescent="0.2">
      <c r="A45" s="17" t="s">
        <v>87</v>
      </c>
      <c r="B45" s="18" t="s">
        <v>88</v>
      </c>
      <c r="C45" s="218"/>
      <c r="D45" s="218"/>
      <c r="E45" s="27"/>
    </row>
    <row r="46" spans="1:5" s="10" customFormat="1" ht="12" customHeight="1" x14ac:dyDescent="0.2">
      <c r="A46" s="17" t="s">
        <v>89</v>
      </c>
      <c r="B46" s="18" t="s">
        <v>90</v>
      </c>
      <c r="C46" s="218"/>
      <c r="D46" s="218"/>
      <c r="E46" s="27"/>
    </row>
    <row r="47" spans="1:5" s="10" customFormat="1" ht="12" customHeight="1" x14ac:dyDescent="0.2">
      <c r="A47" s="17" t="s">
        <v>91</v>
      </c>
      <c r="B47" s="18" t="s">
        <v>92</v>
      </c>
      <c r="C47" s="218"/>
      <c r="D47" s="218"/>
      <c r="E47" s="27"/>
    </row>
    <row r="48" spans="1:5" s="10" customFormat="1" ht="12" customHeight="1" thickBot="1" x14ac:dyDescent="0.25">
      <c r="A48" s="20" t="s">
        <v>93</v>
      </c>
      <c r="B48" s="21" t="s">
        <v>94</v>
      </c>
      <c r="C48" s="219"/>
      <c r="D48" s="219"/>
      <c r="E48" s="28"/>
    </row>
    <row r="49" spans="1:5" s="10" customFormat="1" ht="17.25" customHeight="1" thickBot="1" x14ac:dyDescent="0.25">
      <c r="A49" s="11" t="s">
        <v>95</v>
      </c>
      <c r="B49" s="12" t="s">
        <v>96</v>
      </c>
      <c r="C49" s="32">
        <f>SUM(C50:C52)</f>
        <v>0</v>
      </c>
      <c r="D49" s="32">
        <f>SUM(D50:D52)</f>
        <v>309842</v>
      </c>
      <c r="E49" s="13">
        <f>SUM(E50:E52)</f>
        <v>309842</v>
      </c>
    </row>
    <row r="50" spans="1:5" s="10" customFormat="1" ht="12" customHeight="1" x14ac:dyDescent="0.2">
      <c r="A50" s="14" t="s">
        <v>97</v>
      </c>
      <c r="B50" s="15" t="s">
        <v>98</v>
      </c>
      <c r="C50" s="215"/>
      <c r="D50" s="215"/>
      <c r="E50" s="16"/>
    </row>
    <row r="51" spans="1:5" s="10" customFormat="1" ht="12" customHeight="1" x14ac:dyDescent="0.2">
      <c r="A51" s="17" t="s">
        <v>99</v>
      </c>
      <c r="B51" s="18" t="s">
        <v>100</v>
      </c>
      <c r="C51" s="216"/>
      <c r="D51" s="216"/>
      <c r="E51" s="19"/>
    </row>
    <row r="52" spans="1:5" s="10" customFormat="1" ht="12" customHeight="1" thickBot="1" x14ac:dyDescent="0.25">
      <c r="A52" s="17" t="s">
        <v>101</v>
      </c>
      <c r="B52" s="18" t="s">
        <v>102</v>
      </c>
      <c r="C52" s="216"/>
      <c r="D52" s="216">
        <v>309842</v>
      </c>
      <c r="E52" s="19">
        <v>309842</v>
      </c>
    </row>
    <row r="53" spans="1:5" s="10" customFormat="1" ht="12" customHeight="1" thickBot="1" x14ac:dyDescent="0.25">
      <c r="A53" s="11" t="s">
        <v>103</v>
      </c>
      <c r="B53" s="23" t="s">
        <v>104</v>
      </c>
      <c r="C53" s="32">
        <f>SUM(C54:C56)</f>
        <v>0</v>
      </c>
      <c r="D53" s="32">
        <f>SUM(D54:D56)</f>
        <v>0</v>
      </c>
      <c r="E53" s="13">
        <f>SUM(E54:E56)</f>
        <v>0</v>
      </c>
    </row>
    <row r="54" spans="1:5" s="10" customFormat="1" ht="12" customHeight="1" x14ac:dyDescent="0.2">
      <c r="A54" s="14" t="s">
        <v>105</v>
      </c>
      <c r="B54" s="15" t="s">
        <v>106</v>
      </c>
      <c r="C54" s="218"/>
      <c r="D54" s="218"/>
      <c r="E54" s="27"/>
    </row>
    <row r="55" spans="1:5" s="10" customFormat="1" ht="12" customHeight="1" x14ac:dyDescent="0.2">
      <c r="A55" s="17" t="s">
        <v>107</v>
      </c>
      <c r="B55" s="18" t="s">
        <v>108</v>
      </c>
      <c r="C55" s="218"/>
      <c r="D55" s="218"/>
      <c r="E55" s="27"/>
    </row>
    <row r="56" spans="1:5" s="10" customFormat="1" ht="12" customHeight="1" thickBot="1" x14ac:dyDescent="0.25">
      <c r="A56" s="17" t="s">
        <v>109</v>
      </c>
      <c r="B56" s="18" t="s">
        <v>110</v>
      </c>
      <c r="C56" s="218"/>
      <c r="D56" s="218"/>
      <c r="E56" s="27"/>
    </row>
    <row r="57" spans="1:5" s="10" customFormat="1" ht="12" customHeight="1" thickBot="1" x14ac:dyDescent="0.25">
      <c r="A57" s="11" t="s">
        <v>111</v>
      </c>
      <c r="B57" s="12" t="s">
        <v>112</v>
      </c>
      <c r="C57" s="71">
        <f>+C6+C13+C19+C25+C32+C43+C49+C53</f>
        <v>948293</v>
      </c>
      <c r="D57" s="71">
        <f>+D6+D13+D19+D25+D32+D43+D49+D53</f>
        <v>1900375</v>
      </c>
      <c r="E57" s="24">
        <f>+E6+E13+E19+E25+E32+E43+E49+E53</f>
        <v>2491227</v>
      </c>
    </row>
    <row r="58" spans="1:5" s="10" customFormat="1" ht="12" customHeight="1" thickBot="1" x14ac:dyDescent="0.25">
      <c r="A58" s="30" t="s">
        <v>113</v>
      </c>
      <c r="B58" s="23" t="s">
        <v>114</v>
      </c>
      <c r="C58" s="32">
        <f>+C59+C60+C61</f>
        <v>0</v>
      </c>
      <c r="D58" s="32">
        <f>+D59+D60+D61</f>
        <v>0</v>
      </c>
      <c r="E58" s="13">
        <f>+E59+E60+E61</f>
        <v>0</v>
      </c>
    </row>
    <row r="59" spans="1:5" s="10" customFormat="1" ht="12" customHeight="1" x14ac:dyDescent="0.2">
      <c r="A59" s="14" t="s">
        <v>115</v>
      </c>
      <c r="B59" s="15" t="s">
        <v>116</v>
      </c>
      <c r="C59" s="218"/>
      <c r="D59" s="218"/>
      <c r="E59" s="27"/>
    </row>
    <row r="60" spans="1:5" s="10" customFormat="1" ht="12" customHeight="1" x14ac:dyDescent="0.2">
      <c r="A60" s="17" t="s">
        <v>117</v>
      </c>
      <c r="B60" s="18" t="s">
        <v>118</v>
      </c>
      <c r="C60" s="218"/>
      <c r="D60" s="218"/>
      <c r="E60" s="27"/>
    </row>
    <row r="61" spans="1:5" s="10" customFormat="1" ht="12" customHeight="1" thickBot="1" x14ac:dyDescent="0.25">
      <c r="A61" s="20" t="s">
        <v>119</v>
      </c>
      <c r="B61" s="31" t="s">
        <v>120</v>
      </c>
      <c r="C61" s="218"/>
      <c r="D61" s="218"/>
      <c r="E61" s="27"/>
    </row>
    <row r="62" spans="1:5" s="10" customFormat="1" ht="12" customHeight="1" thickBot="1" x14ac:dyDescent="0.25">
      <c r="A62" s="30" t="s">
        <v>121</v>
      </c>
      <c r="B62" s="23" t="s">
        <v>122</v>
      </c>
      <c r="C62" s="32">
        <f>+C63+C64</f>
        <v>0</v>
      </c>
      <c r="D62" s="32">
        <f>+D63+D64</f>
        <v>0</v>
      </c>
      <c r="E62" s="32">
        <f>+E63+E64</f>
        <v>0</v>
      </c>
    </row>
    <row r="63" spans="1:5" s="10" customFormat="1" ht="13.5" customHeight="1" x14ac:dyDescent="0.2">
      <c r="A63" s="14" t="s">
        <v>123</v>
      </c>
      <c r="B63" s="15" t="s">
        <v>124</v>
      </c>
      <c r="C63" s="218"/>
      <c r="D63" s="218"/>
      <c r="E63" s="27"/>
    </row>
    <row r="64" spans="1:5" s="10" customFormat="1" ht="12" customHeight="1" thickBot="1" x14ac:dyDescent="0.25">
      <c r="A64" s="17" t="s">
        <v>125</v>
      </c>
      <c r="B64" s="18" t="s">
        <v>126</v>
      </c>
      <c r="C64" s="218"/>
      <c r="D64" s="218"/>
      <c r="E64" s="27"/>
    </row>
    <row r="65" spans="1:5" s="10" customFormat="1" ht="12" customHeight="1" thickBot="1" x14ac:dyDescent="0.25">
      <c r="A65" s="30" t="s">
        <v>127</v>
      </c>
      <c r="B65" s="23" t="s">
        <v>128</v>
      </c>
      <c r="C65" s="32">
        <f>+C66+C67</f>
        <v>0</v>
      </c>
      <c r="D65" s="32">
        <f>+D66+D67</f>
        <v>0</v>
      </c>
      <c r="E65" s="13">
        <f>+E66+E67</f>
        <v>0</v>
      </c>
    </row>
    <row r="66" spans="1:5" s="10" customFormat="1" ht="12" customHeight="1" x14ac:dyDescent="0.2">
      <c r="A66" s="14" t="s">
        <v>129</v>
      </c>
      <c r="B66" s="15" t="s">
        <v>130</v>
      </c>
      <c r="C66" s="218"/>
      <c r="D66" s="218"/>
      <c r="E66" s="27"/>
    </row>
    <row r="67" spans="1:5" s="10" customFormat="1" ht="12" customHeight="1" thickBot="1" x14ac:dyDescent="0.25">
      <c r="A67" s="20" t="s">
        <v>131</v>
      </c>
      <c r="B67" s="21" t="s">
        <v>132</v>
      </c>
      <c r="C67" s="218"/>
      <c r="D67" s="218"/>
      <c r="E67" s="27"/>
    </row>
    <row r="68" spans="1:5" s="10" customFormat="1" ht="12" customHeight="1" thickBot="1" x14ac:dyDescent="0.25">
      <c r="A68" s="30" t="s">
        <v>133</v>
      </c>
      <c r="B68" s="23" t="s">
        <v>134</v>
      </c>
      <c r="C68" s="32">
        <f>+C69+C70</f>
        <v>0</v>
      </c>
      <c r="D68" s="32">
        <f>+D69+D70</f>
        <v>0</v>
      </c>
      <c r="E68" s="32">
        <f>+E69+E70</f>
        <v>0</v>
      </c>
    </row>
    <row r="69" spans="1:5" s="10" customFormat="1" ht="12" customHeight="1" x14ac:dyDescent="0.2">
      <c r="A69" s="14" t="s">
        <v>135</v>
      </c>
      <c r="B69" s="15" t="s">
        <v>136</v>
      </c>
      <c r="C69" s="218"/>
      <c r="D69" s="218"/>
      <c r="E69" s="27"/>
    </row>
    <row r="70" spans="1:5" s="10" customFormat="1" ht="12" customHeight="1" thickBot="1" x14ac:dyDescent="0.25">
      <c r="A70" s="17" t="s">
        <v>137</v>
      </c>
      <c r="B70" s="18" t="s">
        <v>138</v>
      </c>
      <c r="C70" s="218"/>
      <c r="D70" s="218"/>
      <c r="E70" s="27"/>
    </row>
    <row r="71" spans="1:5" s="10" customFormat="1" ht="12" customHeight="1" thickBot="1" x14ac:dyDescent="0.25">
      <c r="A71" s="30" t="s">
        <v>139</v>
      </c>
      <c r="B71" s="23" t="s">
        <v>140</v>
      </c>
      <c r="C71" s="32">
        <f>+C72+C73</f>
        <v>0</v>
      </c>
      <c r="D71" s="32">
        <f>+D72+D73</f>
        <v>0</v>
      </c>
      <c r="E71" s="32">
        <f>+E72+E73</f>
        <v>0</v>
      </c>
    </row>
    <row r="72" spans="1:5" s="10" customFormat="1" ht="12" customHeight="1" x14ac:dyDescent="0.2">
      <c r="A72" s="33" t="s">
        <v>141</v>
      </c>
      <c r="B72" s="15" t="s">
        <v>142</v>
      </c>
      <c r="C72" s="218"/>
      <c r="D72" s="218"/>
      <c r="E72" s="27"/>
    </row>
    <row r="73" spans="1:5" s="10" customFormat="1" ht="12" customHeight="1" thickBot="1" x14ac:dyDescent="0.25">
      <c r="A73" s="34" t="s">
        <v>143</v>
      </c>
      <c r="B73" s="18" t="s">
        <v>144</v>
      </c>
      <c r="C73" s="218"/>
      <c r="D73" s="218"/>
      <c r="E73" s="27"/>
    </row>
    <row r="74" spans="1:5" s="10" customFormat="1" ht="12" customHeight="1" thickBot="1" x14ac:dyDescent="0.25">
      <c r="A74" s="30" t="s">
        <v>145</v>
      </c>
      <c r="B74" s="23" t="s">
        <v>146</v>
      </c>
      <c r="C74" s="221"/>
      <c r="D74" s="221"/>
      <c r="E74" s="35"/>
    </row>
    <row r="75" spans="1:5" s="10" customFormat="1" ht="12" customHeight="1" thickBot="1" x14ac:dyDescent="0.25">
      <c r="A75" s="30" t="s">
        <v>147</v>
      </c>
      <c r="B75" s="36" t="s">
        <v>148</v>
      </c>
      <c r="C75" s="71">
        <f>+C58+C62+C65+C68+C71+C74</f>
        <v>0</v>
      </c>
      <c r="D75" s="71">
        <f>+D58+D62+D65+D68+D71+D74</f>
        <v>0</v>
      </c>
      <c r="E75" s="24">
        <f>+E58+E62+E65+E68+E71+E74</f>
        <v>0</v>
      </c>
    </row>
    <row r="76" spans="1:5" s="10" customFormat="1" ht="15.75" customHeight="1" thickBot="1" x14ac:dyDescent="0.25">
      <c r="A76" s="37" t="s">
        <v>149</v>
      </c>
      <c r="B76" s="38" t="s">
        <v>150</v>
      </c>
      <c r="C76" s="71">
        <f>+C57+C75</f>
        <v>948293</v>
      </c>
      <c r="D76" s="71">
        <f>+D57+D75</f>
        <v>1900375</v>
      </c>
      <c r="E76" s="24">
        <f>+E57+E75</f>
        <v>2491227</v>
      </c>
    </row>
    <row r="77" spans="1:5" s="10" customFormat="1" ht="12" customHeight="1" x14ac:dyDescent="0.2">
      <c r="A77" s="39"/>
      <c r="B77" s="39"/>
      <c r="C77" s="40"/>
      <c r="D77" s="40"/>
      <c r="E77" s="40"/>
    </row>
    <row r="78" spans="1:5" ht="16.5" customHeight="1" x14ac:dyDescent="0.2">
      <c r="A78" s="329" t="s">
        <v>151</v>
      </c>
      <c r="B78" s="329"/>
      <c r="C78" s="329"/>
      <c r="D78" s="329"/>
      <c r="E78" s="329"/>
    </row>
    <row r="79" spans="1:5" s="43" customFormat="1" ht="16.5" customHeight="1" thickBot="1" x14ac:dyDescent="0.3">
      <c r="A79" s="41" t="s">
        <v>152</v>
      </c>
      <c r="B79" s="41"/>
      <c r="C79" s="42"/>
      <c r="D79" s="42"/>
      <c r="E79" s="42" t="s">
        <v>510</v>
      </c>
    </row>
    <row r="80" spans="1:5" s="43" customFormat="1" ht="16.5" customHeight="1" x14ac:dyDescent="0.2">
      <c r="A80" s="330" t="s">
        <v>3</v>
      </c>
      <c r="B80" s="332" t="s">
        <v>153</v>
      </c>
      <c r="C80" s="334" t="str">
        <f>+C3</f>
        <v>2018. évi</v>
      </c>
      <c r="D80" s="334"/>
      <c r="E80" s="335"/>
    </row>
    <row r="81" spans="1:11" ht="38.1" customHeight="1" thickBot="1" x14ac:dyDescent="0.25">
      <c r="A81" s="331"/>
      <c r="B81" s="333"/>
      <c r="C81" s="5" t="s">
        <v>437</v>
      </c>
      <c r="D81" s="5" t="s">
        <v>438</v>
      </c>
      <c r="E81" s="6" t="s">
        <v>154</v>
      </c>
    </row>
    <row r="82" spans="1:11" s="10" customFormat="1" ht="12" customHeight="1" thickBot="1" x14ac:dyDescent="0.25">
      <c r="A82" s="7" t="s">
        <v>6</v>
      </c>
      <c r="B82" s="8" t="s">
        <v>7</v>
      </c>
      <c r="C82" s="8" t="s">
        <v>439</v>
      </c>
      <c r="D82" s="8" t="s">
        <v>440</v>
      </c>
      <c r="E82" s="44" t="s">
        <v>8</v>
      </c>
    </row>
    <row r="83" spans="1:11" ht="12" customHeight="1" thickBot="1" x14ac:dyDescent="0.25">
      <c r="A83" s="45" t="s">
        <v>9</v>
      </c>
      <c r="B83" s="46" t="s">
        <v>441</v>
      </c>
      <c r="C83" s="47">
        <f>SUM(C84:C86)+C92+C93+C104</f>
        <v>21854336</v>
      </c>
      <c r="D83" s="47">
        <f>SUM(D84:D86)+D92+D93+D104</f>
        <v>24638525</v>
      </c>
      <c r="E83" s="47">
        <f>SUM(E84:E86)+E92+E93+E104</f>
        <v>22110582</v>
      </c>
    </row>
    <row r="84" spans="1:11" ht="12" customHeight="1" x14ac:dyDescent="0.2">
      <c r="A84" s="48" t="s">
        <v>11</v>
      </c>
      <c r="B84" s="49" t="s">
        <v>156</v>
      </c>
      <c r="C84" s="222">
        <v>11507728</v>
      </c>
      <c r="D84" s="222">
        <v>12630930</v>
      </c>
      <c r="E84" s="50">
        <v>11920006</v>
      </c>
    </row>
    <row r="85" spans="1:11" ht="12" customHeight="1" x14ac:dyDescent="0.2">
      <c r="A85" s="17" t="s">
        <v>13</v>
      </c>
      <c r="B85" s="51" t="s">
        <v>157</v>
      </c>
      <c r="C85" s="216">
        <v>2013792</v>
      </c>
      <c r="D85" s="216">
        <v>2392985</v>
      </c>
      <c r="E85" s="19">
        <v>2392985</v>
      </c>
    </row>
    <row r="86" spans="1:11" s="74" customFormat="1" ht="12" customHeight="1" x14ac:dyDescent="0.2">
      <c r="A86" s="323" t="s">
        <v>15</v>
      </c>
      <c r="B86" s="324" t="s">
        <v>158</v>
      </c>
      <c r="C86" s="322">
        <f>SUM(C87:C91)</f>
        <v>8332816</v>
      </c>
      <c r="D86" s="322">
        <f t="shared" ref="D86:E86" si="0">SUM(D87:D91)</f>
        <v>9614610</v>
      </c>
      <c r="E86" s="322">
        <f t="shared" si="0"/>
        <v>7797591</v>
      </c>
    </row>
    <row r="87" spans="1:11" ht="12" customHeight="1" x14ac:dyDescent="0.2">
      <c r="A87" s="17" t="s">
        <v>159</v>
      </c>
      <c r="B87" s="53" t="s">
        <v>160</v>
      </c>
      <c r="C87" s="52">
        <v>1741140</v>
      </c>
      <c r="D87" s="52">
        <v>1739140</v>
      </c>
      <c r="E87" s="22">
        <v>1442155</v>
      </c>
    </row>
    <row r="88" spans="1:11" ht="12" customHeight="1" x14ac:dyDescent="0.2">
      <c r="A88" s="17" t="s">
        <v>161</v>
      </c>
      <c r="B88" s="53" t="s">
        <v>162</v>
      </c>
      <c r="C88" s="52">
        <v>194800</v>
      </c>
      <c r="D88" s="52">
        <v>209800</v>
      </c>
      <c r="E88" s="22">
        <v>178456</v>
      </c>
    </row>
    <row r="89" spans="1:11" ht="12" customHeight="1" x14ac:dyDescent="0.2">
      <c r="A89" s="17" t="s">
        <v>163</v>
      </c>
      <c r="B89" s="53" t="s">
        <v>164</v>
      </c>
      <c r="C89" s="52">
        <v>5508450</v>
      </c>
      <c r="D89" s="52">
        <v>6661244</v>
      </c>
      <c r="E89" s="22">
        <v>5404763</v>
      </c>
    </row>
    <row r="90" spans="1:11" ht="12" customHeight="1" x14ac:dyDescent="0.2">
      <c r="A90" s="17" t="s">
        <v>165</v>
      </c>
      <c r="B90" s="53" t="s">
        <v>166</v>
      </c>
      <c r="C90" s="52">
        <v>30000</v>
      </c>
      <c r="D90" s="52">
        <v>30000</v>
      </c>
      <c r="E90" s="22"/>
      <c r="K90" s="1" t="s">
        <v>167</v>
      </c>
    </row>
    <row r="91" spans="1:11" ht="12" customHeight="1" x14ac:dyDescent="0.2">
      <c r="A91" s="17" t="s">
        <v>168</v>
      </c>
      <c r="B91" s="53" t="s">
        <v>169</v>
      </c>
      <c r="C91" s="52">
        <v>858426</v>
      </c>
      <c r="D91" s="52">
        <v>974426</v>
      </c>
      <c r="E91" s="22">
        <v>772217</v>
      </c>
    </row>
    <row r="92" spans="1:11" ht="12" customHeight="1" x14ac:dyDescent="0.2">
      <c r="A92" s="17" t="s">
        <v>17</v>
      </c>
      <c r="B92" s="53" t="s">
        <v>170</v>
      </c>
      <c r="C92" s="52"/>
      <c r="D92" s="52"/>
      <c r="E92" s="22"/>
    </row>
    <row r="93" spans="1:11" ht="12" customHeight="1" x14ac:dyDescent="0.2">
      <c r="A93" s="17" t="s">
        <v>171</v>
      </c>
      <c r="B93" s="54" t="s">
        <v>172</v>
      </c>
      <c r="C93" s="52"/>
      <c r="D93" s="52"/>
      <c r="E93" s="22"/>
      <c r="G93" s="1" t="s">
        <v>167</v>
      </c>
    </row>
    <row r="94" spans="1:11" ht="12" customHeight="1" x14ac:dyDescent="0.2">
      <c r="A94" s="17" t="s">
        <v>21</v>
      </c>
      <c r="B94" s="51" t="s">
        <v>173</v>
      </c>
      <c r="C94" s="52"/>
      <c r="D94" s="52"/>
      <c r="E94" s="22"/>
    </row>
    <row r="95" spans="1:11" ht="12" customHeight="1" x14ac:dyDescent="0.2">
      <c r="A95" s="17" t="s">
        <v>174</v>
      </c>
      <c r="B95" s="55" t="s">
        <v>175</v>
      </c>
      <c r="C95" s="52"/>
      <c r="D95" s="52"/>
      <c r="E95" s="22"/>
    </row>
    <row r="96" spans="1:11" ht="12" customHeight="1" x14ac:dyDescent="0.2">
      <c r="A96" s="17" t="s">
        <v>176</v>
      </c>
      <c r="B96" s="56" t="s">
        <v>177</v>
      </c>
      <c r="C96" s="52"/>
      <c r="D96" s="52"/>
      <c r="E96" s="22"/>
    </row>
    <row r="97" spans="1:5" ht="12" customHeight="1" x14ac:dyDescent="0.2">
      <c r="A97" s="17" t="s">
        <v>178</v>
      </c>
      <c r="B97" s="56" t="s">
        <v>179</v>
      </c>
      <c r="C97" s="52"/>
      <c r="D97" s="52"/>
      <c r="E97" s="22"/>
    </row>
    <row r="98" spans="1:5" ht="12" customHeight="1" x14ac:dyDescent="0.2">
      <c r="A98" s="17" t="s">
        <v>180</v>
      </c>
      <c r="B98" s="55" t="s">
        <v>181</v>
      </c>
      <c r="C98" s="52"/>
      <c r="D98" s="52"/>
      <c r="E98" s="22"/>
    </row>
    <row r="99" spans="1:5" ht="12" customHeight="1" x14ac:dyDescent="0.2">
      <c r="A99" s="17" t="s">
        <v>182</v>
      </c>
      <c r="B99" s="55" t="s">
        <v>183</v>
      </c>
      <c r="C99" s="52"/>
      <c r="D99" s="52"/>
      <c r="E99" s="22"/>
    </row>
    <row r="100" spans="1:5" ht="12" customHeight="1" x14ac:dyDescent="0.2">
      <c r="A100" s="17" t="s">
        <v>184</v>
      </c>
      <c r="B100" s="56" t="s">
        <v>185</v>
      </c>
      <c r="C100" s="52"/>
      <c r="D100" s="52"/>
      <c r="E100" s="22"/>
    </row>
    <row r="101" spans="1:5" ht="12" customHeight="1" x14ac:dyDescent="0.2">
      <c r="A101" s="57" t="s">
        <v>186</v>
      </c>
      <c r="B101" s="58" t="s">
        <v>187</v>
      </c>
      <c r="C101" s="52"/>
      <c r="D101" s="52"/>
      <c r="E101" s="22"/>
    </row>
    <row r="102" spans="1:5" ht="12" customHeight="1" x14ac:dyDescent="0.2">
      <c r="A102" s="17" t="s">
        <v>188</v>
      </c>
      <c r="B102" s="58" t="s">
        <v>189</v>
      </c>
      <c r="C102" s="52"/>
      <c r="D102" s="52"/>
      <c r="E102" s="22"/>
    </row>
    <row r="103" spans="1:5" ht="12" customHeight="1" x14ac:dyDescent="0.2">
      <c r="A103" s="20" t="s">
        <v>190</v>
      </c>
      <c r="B103" s="58" t="s">
        <v>191</v>
      </c>
      <c r="C103" s="52"/>
      <c r="D103" s="52"/>
      <c r="E103" s="22"/>
    </row>
    <row r="104" spans="1:5" ht="12" customHeight="1" x14ac:dyDescent="0.2">
      <c r="A104" s="17" t="s">
        <v>192</v>
      </c>
      <c r="B104" s="59" t="s">
        <v>193</v>
      </c>
      <c r="C104" s="216"/>
      <c r="D104" s="216"/>
      <c r="E104" s="60"/>
    </row>
    <row r="105" spans="1:5" ht="12" customHeight="1" x14ac:dyDescent="0.2">
      <c r="A105" s="17" t="s">
        <v>194</v>
      </c>
      <c r="B105" s="51" t="s">
        <v>195</v>
      </c>
      <c r="C105" s="216"/>
      <c r="D105" s="216"/>
      <c r="E105" s="60"/>
    </row>
    <row r="106" spans="1:5" ht="12" customHeight="1" thickBot="1" x14ac:dyDescent="0.25">
      <c r="A106" s="61" t="s">
        <v>196</v>
      </c>
      <c r="B106" s="62" t="s">
        <v>197</v>
      </c>
      <c r="C106" s="223"/>
      <c r="D106" s="223"/>
      <c r="E106" s="63"/>
    </row>
    <row r="107" spans="1:5" ht="12" customHeight="1" thickBot="1" x14ac:dyDescent="0.25">
      <c r="A107" s="11" t="s">
        <v>23</v>
      </c>
      <c r="B107" s="64" t="s">
        <v>442</v>
      </c>
      <c r="C107" s="32">
        <f>+C108+C110+C112</f>
        <v>339998</v>
      </c>
      <c r="D107" s="32">
        <f>+D108+D110+D112</f>
        <v>241573</v>
      </c>
      <c r="E107" s="13">
        <f>+E108+E110+E112</f>
        <v>125000</v>
      </c>
    </row>
    <row r="108" spans="1:5" ht="12" customHeight="1" x14ac:dyDescent="0.2">
      <c r="A108" s="14" t="s">
        <v>25</v>
      </c>
      <c r="B108" s="51" t="s">
        <v>199</v>
      </c>
      <c r="C108" s="215">
        <v>339998</v>
      </c>
      <c r="D108" s="215">
        <v>241573</v>
      </c>
      <c r="E108" s="16">
        <v>125000</v>
      </c>
    </row>
    <row r="109" spans="1:5" ht="12" customHeight="1" x14ac:dyDescent="0.2">
      <c r="A109" s="14" t="s">
        <v>27</v>
      </c>
      <c r="B109" s="65" t="s">
        <v>200</v>
      </c>
      <c r="C109" s="215"/>
      <c r="D109" s="215"/>
      <c r="E109" s="16"/>
    </row>
    <row r="110" spans="1:5" x14ac:dyDescent="0.2">
      <c r="A110" s="14" t="s">
        <v>29</v>
      </c>
      <c r="B110" s="65" t="s">
        <v>201</v>
      </c>
      <c r="C110" s="216"/>
      <c r="D110" s="216"/>
      <c r="E110" s="19"/>
    </row>
    <row r="111" spans="1:5" ht="12" customHeight="1" x14ac:dyDescent="0.2">
      <c r="A111" s="14" t="s">
        <v>31</v>
      </c>
      <c r="B111" s="65" t="s">
        <v>202</v>
      </c>
      <c r="C111" s="216"/>
      <c r="D111" s="216"/>
      <c r="E111" s="19"/>
    </row>
    <row r="112" spans="1:5" ht="12" customHeight="1" x14ac:dyDescent="0.2">
      <c r="A112" s="14" t="s">
        <v>33</v>
      </c>
      <c r="B112" s="26" t="s">
        <v>203</v>
      </c>
      <c r="C112" s="216"/>
      <c r="D112" s="216"/>
      <c r="E112" s="19"/>
    </row>
    <row r="113" spans="1:5" ht="21.75" customHeight="1" x14ac:dyDescent="0.2">
      <c r="A113" s="14" t="s">
        <v>204</v>
      </c>
      <c r="B113" s="66" t="s">
        <v>205</v>
      </c>
      <c r="C113" s="216"/>
      <c r="D113" s="216"/>
      <c r="E113" s="19"/>
    </row>
    <row r="114" spans="1:5" ht="24" customHeight="1" x14ac:dyDescent="0.2">
      <c r="A114" s="14" t="s">
        <v>206</v>
      </c>
      <c r="B114" s="67" t="s">
        <v>207</v>
      </c>
      <c r="C114" s="216"/>
      <c r="D114" s="216"/>
      <c r="E114" s="19"/>
    </row>
    <row r="115" spans="1:5" ht="12" customHeight="1" x14ac:dyDescent="0.2">
      <c r="A115" s="14" t="s">
        <v>208</v>
      </c>
      <c r="B115" s="56" t="s">
        <v>179</v>
      </c>
      <c r="C115" s="216"/>
      <c r="D115" s="216"/>
      <c r="E115" s="19"/>
    </row>
    <row r="116" spans="1:5" ht="12" customHeight="1" x14ac:dyDescent="0.2">
      <c r="A116" s="14" t="s">
        <v>209</v>
      </c>
      <c r="B116" s="56" t="s">
        <v>210</v>
      </c>
      <c r="C116" s="216"/>
      <c r="D116" s="216"/>
      <c r="E116" s="19"/>
    </row>
    <row r="117" spans="1:5" ht="12" customHeight="1" x14ac:dyDescent="0.2">
      <c r="A117" s="14" t="s">
        <v>211</v>
      </c>
      <c r="B117" s="56" t="s">
        <v>212</v>
      </c>
      <c r="C117" s="216"/>
      <c r="D117" s="216"/>
      <c r="E117" s="19"/>
    </row>
    <row r="118" spans="1:5" s="68" customFormat="1" ht="12" customHeight="1" x14ac:dyDescent="0.2">
      <c r="A118" s="14" t="s">
        <v>213</v>
      </c>
      <c r="B118" s="56" t="s">
        <v>185</v>
      </c>
      <c r="C118" s="216"/>
      <c r="D118" s="216"/>
      <c r="E118" s="19"/>
    </row>
    <row r="119" spans="1:5" ht="12" customHeight="1" x14ac:dyDescent="0.2">
      <c r="A119" s="14" t="s">
        <v>214</v>
      </c>
      <c r="B119" s="56" t="s">
        <v>215</v>
      </c>
      <c r="C119" s="216"/>
      <c r="D119" s="216"/>
      <c r="E119" s="19"/>
    </row>
    <row r="120" spans="1:5" ht="12" customHeight="1" thickBot="1" x14ac:dyDescent="0.25">
      <c r="A120" s="57" t="s">
        <v>216</v>
      </c>
      <c r="B120" s="56" t="s">
        <v>217</v>
      </c>
      <c r="C120" s="52"/>
      <c r="D120" s="52"/>
      <c r="E120" s="22"/>
    </row>
    <row r="121" spans="1:5" ht="12" customHeight="1" thickBot="1" x14ac:dyDescent="0.25">
      <c r="A121" s="11" t="s">
        <v>35</v>
      </c>
      <c r="B121" s="69" t="s">
        <v>218</v>
      </c>
      <c r="C121" s="32">
        <f>+C83+C107</f>
        <v>22194334</v>
      </c>
      <c r="D121" s="32">
        <f>+D83+D107</f>
        <v>24880098</v>
      </c>
      <c r="E121" s="32">
        <f>+E83+E107</f>
        <v>22235582</v>
      </c>
    </row>
    <row r="122" spans="1:5" ht="12" customHeight="1" thickBot="1" x14ac:dyDescent="0.25">
      <c r="A122" s="11" t="s">
        <v>61</v>
      </c>
      <c r="B122" s="69" t="s">
        <v>219</v>
      </c>
      <c r="C122" s="32">
        <f>+C123+C124+C125</f>
        <v>0</v>
      </c>
      <c r="D122" s="32">
        <f>+D123+D124+D125</f>
        <v>0</v>
      </c>
      <c r="E122" s="13">
        <f>+E123+E124+E125</f>
        <v>0</v>
      </c>
    </row>
    <row r="123" spans="1:5" ht="12" customHeight="1" x14ac:dyDescent="0.2">
      <c r="A123" s="14" t="s">
        <v>220</v>
      </c>
      <c r="B123" s="70" t="s">
        <v>221</v>
      </c>
      <c r="C123" s="216"/>
      <c r="D123" s="216"/>
      <c r="E123" s="19"/>
    </row>
    <row r="124" spans="1:5" ht="12" customHeight="1" x14ac:dyDescent="0.2">
      <c r="A124" s="14" t="s">
        <v>222</v>
      </c>
      <c r="B124" s="70" t="s">
        <v>223</v>
      </c>
      <c r="C124" s="216"/>
      <c r="D124" s="216"/>
      <c r="E124" s="19"/>
    </row>
    <row r="125" spans="1:5" ht="12" customHeight="1" thickBot="1" x14ac:dyDescent="0.25">
      <c r="A125" s="57" t="s">
        <v>224</v>
      </c>
      <c r="B125" s="62" t="s">
        <v>225</v>
      </c>
      <c r="C125" s="216"/>
      <c r="D125" s="216"/>
      <c r="E125" s="19"/>
    </row>
    <row r="126" spans="1:5" ht="12" customHeight="1" thickBot="1" x14ac:dyDescent="0.25">
      <c r="A126" s="11" t="s">
        <v>61</v>
      </c>
      <c r="B126" s="69" t="s">
        <v>226</v>
      </c>
      <c r="C126" s="32">
        <f>+C127+C128+C130+C129</f>
        <v>0</v>
      </c>
      <c r="D126" s="32">
        <f>+D127+D128+D130+D129</f>
        <v>0</v>
      </c>
      <c r="E126" s="13">
        <f>+E127+E128+E130+E129</f>
        <v>0</v>
      </c>
    </row>
    <row r="127" spans="1:5" ht="12" customHeight="1" x14ac:dyDescent="0.2">
      <c r="A127" s="14" t="s">
        <v>227</v>
      </c>
      <c r="B127" s="70" t="s">
        <v>228</v>
      </c>
      <c r="C127" s="216"/>
      <c r="D127" s="216"/>
      <c r="E127" s="19"/>
    </row>
    <row r="128" spans="1:5" ht="12" customHeight="1" x14ac:dyDescent="0.2">
      <c r="A128" s="14" t="s">
        <v>229</v>
      </c>
      <c r="B128" s="70" t="s">
        <v>230</v>
      </c>
      <c r="C128" s="216"/>
      <c r="D128" s="216"/>
      <c r="E128" s="19"/>
    </row>
    <row r="129" spans="1:9" ht="12" customHeight="1" x14ac:dyDescent="0.2">
      <c r="A129" s="14" t="s">
        <v>231</v>
      </c>
      <c r="B129" s="70" t="s">
        <v>232</v>
      </c>
      <c r="C129" s="216"/>
      <c r="D129" s="216"/>
      <c r="E129" s="19"/>
    </row>
    <row r="130" spans="1:9" ht="12" customHeight="1" thickBot="1" x14ac:dyDescent="0.25">
      <c r="A130" s="14" t="s">
        <v>233</v>
      </c>
      <c r="B130" s="62" t="s">
        <v>234</v>
      </c>
      <c r="C130" s="216"/>
      <c r="D130" s="216"/>
      <c r="E130" s="19"/>
    </row>
    <row r="131" spans="1:9" ht="12" customHeight="1" thickBot="1" x14ac:dyDescent="0.25">
      <c r="A131" s="11">
        <v>6</v>
      </c>
      <c r="B131" s="69" t="s">
        <v>235</v>
      </c>
      <c r="C131" s="71">
        <f>+C132+C133+C134+C135+C136</f>
        <v>0</v>
      </c>
      <c r="D131" s="71">
        <f>+D132+D133+D134+D135+D136</f>
        <v>0</v>
      </c>
      <c r="E131" s="71">
        <f>+E132+E133+E134+E135+E136</f>
        <v>0</v>
      </c>
    </row>
    <row r="132" spans="1:9" ht="12" customHeight="1" x14ac:dyDescent="0.2">
      <c r="A132" s="14" t="s">
        <v>236</v>
      </c>
      <c r="B132" s="70" t="s">
        <v>237</v>
      </c>
      <c r="C132" s="216"/>
      <c r="D132" s="216"/>
      <c r="E132" s="19"/>
    </row>
    <row r="133" spans="1:9" ht="12" customHeight="1" x14ac:dyDescent="0.2">
      <c r="A133" s="14" t="s">
        <v>238</v>
      </c>
      <c r="B133" s="70" t="s">
        <v>239</v>
      </c>
      <c r="C133" s="216"/>
      <c r="D133" s="216"/>
      <c r="E133" s="19"/>
    </row>
    <row r="134" spans="1:9" ht="12" customHeight="1" x14ac:dyDescent="0.2">
      <c r="A134" s="14" t="s">
        <v>240</v>
      </c>
      <c r="B134" s="70" t="s">
        <v>241</v>
      </c>
      <c r="C134" s="216"/>
      <c r="D134" s="216"/>
      <c r="E134" s="19"/>
    </row>
    <row r="135" spans="1:9" ht="12" customHeight="1" x14ac:dyDescent="0.2">
      <c r="A135" s="14" t="s">
        <v>242</v>
      </c>
      <c r="B135" s="70" t="s">
        <v>243</v>
      </c>
      <c r="C135" s="216"/>
      <c r="D135" s="216"/>
      <c r="E135" s="19"/>
    </row>
    <row r="136" spans="1:9" ht="12" customHeight="1" thickBot="1" x14ac:dyDescent="0.25">
      <c r="A136" s="14" t="s">
        <v>244</v>
      </c>
      <c r="B136" s="62" t="s">
        <v>245</v>
      </c>
      <c r="C136" s="216"/>
      <c r="D136" s="216"/>
      <c r="E136" s="19"/>
    </row>
    <row r="137" spans="1:9" ht="15" customHeight="1" thickBot="1" x14ac:dyDescent="0.25">
      <c r="A137" s="11" t="s">
        <v>246</v>
      </c>
      <c r="B137" s="69" t="s">
        <v>247</v>
      </c>
      <c r="C137" s="224">
        <f>+C138+C139+C140+C141</f>
        <v>0</v>
      </c>
      <c r="D137" s="224">
        <f>+D138+D139+D140+D141</f>
        <v>0</v>
      </c>
      <c r="E137" s="72">
        <f>+E138+E139+E140+E141</f>
        <v>0</v>
      </c>
      <c r="F137" s="73"/>
      <c r="G137" s="74"/>
      <c r="H137" s="74"/>
      <c r="I137" s="74"/>
    </row>
    <row r="138" spans="1:9" s="10" customFormat="1" ht="12.95" customHeight="1" x14ac:dyDescent="0.2">
      <c r="A138" s="14" t="s">
        <v>248</v>
      </c>
      <c r="B138" s="70" t="s">
        <v>249</v>
      </c>
      <c r="C138" s="216"/>
      <c r="D138" s="216"/>
      <c r="E138" s="19"/>
    </row>
    <row r="139" spans="1:9" ht="12.75" customHeight="1" x14ac:dyDescent="0.2">
      <c r="A139" s="14" t="s">
        <v>250</v>
      </c>
      <c r="B139" s="70" t="s">
        <v>251</v>
      </c>
      <c r="C139" s="216"/>
      <c r="D139" s="216"/>
      <c r="E139" s="19"/>
    </row>
    <row r="140" spans="1:9" ht="12.75" customHeight="1" x14ac:dyDescent="0.2">
      <c r="A140" s="14" t="s">
        <v>252</v>
      </c>
      <c r="B140" s="70" t="s">
        <v>253</v>
      </c>
      <c r="C140" s="216"/>
      <c r="D140" s="216"/>
      <c r="E140" s="19"/>
    </row>
    <row r="141" spans="1:9" ht="12.75" customHeight="1" thickBot="1" x14ac:dyDescent="0.25">
      <c r="A141" s="14" t="s">
        <v>254</v>
      </c>
      <c r="B141" s="70" t="s">
        <v>255</v>
      </c>
      <c r="C141" s="216"/>
      <c r="D141" s="216"/>
      <c r="E141" s="19"/>
    </row>
    <row r="142" spans="1:9" ht="13.5" thickBot="1" x14ac:dyDescent="0.25">
      <c r="A142" s="11" t="s">
        <v>103</v>
      </c>
      <c r="B142" s="69" t="s">
        <v>256</v>
      </c>
      <c r="C142" s="225">
        <f>+C122+C126+C131+C137</f>
        <v>0</v>
      </c>
      <c r="D142" s="225">
        <f>+D122+D126+D131+D137</f>
        <v>0</v>
      </c>
      <c r="E142" s="75">
        <f>+E122+E126+E131+E137</f>
        <v>0</v>
      </c>
    </row>
    <row r="143" spans="1:9" ht="13.5" thickBot="1" x14ac:dyDescent="0.25">
      <c r="A143" s="76" t="s">
        <v>111</v>
      </c>
      <c r="B143" s="77" t="s">
        <v>257</v>
      </c>
      <c r="C143" s="225">
        <f>+C121+C142</f>
        <v>22194334</v>
      </c>
      <c r="D143" s="225">
        <f>+D121+D142</f>
        <v>24880098</v>
      </c>
      <c r="E143" s="75">
        <f>+E121+E142</f>
        <v>22235582</v>
      </c>
    </row>
    <row r="145" spans="1:5" ht="18.75" customHeight="1" x14ac:dyDescent="0.2">
      <c r="A145" s="328" t="s">
        <v>258</v>
      </c>
      <c r="B145" s="328"/>
      <c r="C145" s="328"/>
      <c r="D145" s="328"/>
      <c r="E145" s="328"/>
    </row>
    <row r="146" spans="1:5" ht="13.5" customHeight="1" thickBot="1" x14ac:dyDescent="0.25">
      <c r="A146" s="79" t="s">
        <v>259</v>
      </c>
      <c r="B146" s="79"/>
      <c r="C146" s="1"/>
      <c r="E146" s="3" t="s">
        <v>510</v>
      </c>
    </row>
    <row r="147" spans="1:5" ht="26.25" thickBot="1" x14ac:dyDescent="0.25">
      <c r="A147" s="11">
        <v>1</v>
      </c>
      <c r="B147" s="64" t="s">
        <v>260</v>
      </c>
      <c r="C147" s="80">
        <f>+C57-C121</f>
        <v>-21246041</v>
      </c>
      <c r="D147" s="80">
        <f>+D57-D121</f>
        <v>-22979723</v>
      </c>
      <c r="E147" s="80">
        <f>+E57-E121</f>
        <v>-19744355</v>
      </c>
    </row>
    <row r="148" spans="1:5" ht="26.25" thickBot="1" x14ac:dyDescent="0.25">
      <c r="A148" s="11" t="s">
        <v>23</v>
      </c>
      <c r="B148" s="64" t="s">
        <v>261</v>
      </c>
      <c r="C148" s="80">
        <f>+C75-C142</f>
        <v>0</v>
      </c>
      <c r="D148" s="80">
        <f>+D75-D142</f>
        <v>0</v>
      </c>
      <c r="E148" s="80">
        <f>+E75-E142</f>
        <v>0</v>
      </c>
    </row>
    <row r="149" spans="1:5" ht="7.5" customHeight="1" x14ac:dyDescent="0.2"/>
    <row r="151" spans="1:5" ht="12.75" customHeight="1" x14ac:dyDescent="0.2"/>
    <row r="152" spans="1:5" ht="12.75" customHeight="1" x14ac:dyDescent="0.2"/>
    <row r="153" spans="1:5" ht="12.75" customHeight="1" x14ac:dyDescent="0.2"/>
    <row r="154" spans="1:5" ht="12.75" customHeight="1" x14ac:dyDescent="0.2"/>
    <row r="155" spans="1:5" ht="12.75" customHeight="1" x14ac:dyDescent="0.2"/>
    <row r="156" spans="1:5" ht="12.75" customHeight="1" x14ac:dyDescent="0.2"/>
    <row r="157" spans="1:5" ht="12.75" customHeight="1" x14ac:dyDescent="0.2"/>
    <row r="158" spans="1:5" ht="12.75" customHeight="1" x14ac:dyDescent="0.2"/>
  </sheetData>
  <mergeCells count="9">
    <mergeCell ref="A145:E145"/>
    <mergeCell ref="A1:E1"/>
    <mergeCell ref="A3:A4"/>
    <mergeCell ref="B3:B4"/>
    <mergeCell ref="C3:E3"/>
    <mergeCell ref="A78:E78"/>
    <mergeCell ref="A80:A81"/>
    <mergeCell ref="B80:B81"/>
    <mergeCell ref="C80:E80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CE,Félkövér"&amp;12Bóbita Óvoda Bársonyos 2018. ÉVI ZÁRSZÁMADÁSÁNAK PÉNZÜGYI MÉRLEGE&amp;R&amp;"Times New Roman CE,Félkövér dőlt"&amp;11
 1.1. melléklet az 4./2019. (V.30.) önkormányzati rendelethez</oddHeader>
  </headerFooter>
  <rowBreaks count="1" manualBreakCount="1">
    <brk id="77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1"/>
  <sheetViews>
    <sheetView view="pageLayout" zoomScaleSheetLayoutView="100" workbookViewId="0">
      <selection activeCell="E10" sqref="E10"/>
    </sheetView>
  </sheetViews>
  <sheetFormatPr defaultRowHeight="12.75" x14ac:dyDescent="0.2"/>
  <cols>
    <col min="1" max="1" width="6.83203125" style="81" customWidth="1"/>
    <col min="2" max="2" width="55.1640625" style="82" customWidth="1"/>
    <col min="3" max="3" width="16.33203125" style="81" customWidth="1"/>
    <col min="4" max="4" width="55.1640625" style="81" customWidth="1"/>
    <col min="5" max="5" width="16.33203125" style="81" customWidth="1"/>
    <col min="6" max="6" width="4.83203125" style="81" customWidth="1"/>
    <col min="7" max="16384" width="9.33203125" style="81"/>
  </cols>
  <sheetData>
    <row r="1" spans="1:6" ht="39.75" customHeight="1" x14ac:dyDescent="0.2">
      <c r="B1" s="131" t="s">
        <v>321</v>
      </c>
      <c r="C1" s="130"/>
      <c r="D1" s="130"/>
      <c r="E1" s="130"/>
      <c r="F1" s="338"/>
    </row>
    <row r="2" spans="1:6" ht="14.25" thickBot="1" x14ac:dyDescent="0.25">
      <c r="E2" s="129" t="s">
        <v>511</v>
      </c>
      <c r="F2" s="338"/>
    </row>
    <row r="3" spans="1:6" ht="18" customHeight="1" thickBot="1" x14ac:dyDescent="0.25">
      <c r="A3" s="336" t="s">
        <v>3</v>
      </c>
      <c r="B3" s="127" t="s">
        <v>320</v>
      </c>
      <c r="C3" s="128"/>
      <c r="D3" s="127" t="s">
        <v>319</v>
      </c>
      <c r="E3" s="126"/>
      <c r="F3" s="338"/>
    </row>
    <row r="4" spans="1:6" s="122" customFormat="1" ht="35.25" customHeight="1" thickBot="1" x14ac:dyDescent="0.25">
      <c r="A4" s="337"/>
      <c r="B4" s="124" t="s">
        <v>318</v>
      </c>
      <c r="C4" s="125" t="s">
        <v>532</v>
      </c>
      <c r="D4" s="124" t="s">
        <v>318</v>
      </c>
      <c r="E4" s="123" t="str">
        <f>+C4</f>
        <v>2018. évi</v>
      </c>
      <c r="F4" s="338"/>
    </row>
    <row r="5" spans="1:6" s="117" customFormat="1" ht="12" customHeight="1" thickBot="1" x14ac:dyDescent="0.25">
      <c r="A5" s="121" t="s">
        <v>6</v>
      </c>
      <c r="B5" s="119" t="s">
        <v>7</v>
      </c>
      <c r="C5" s="120" t="s">
        <v>8</v>
      </c>
      <c r="D5" s="119" t="s">
        <v>317</v>
      </c>
      <c r="E5" s="118" t="s">
        <v>316</v>
      </c>
      <c r="F5" s="338"/>
    </row>
    <row r="6" spans="1:6" ht="15" customHeight="1" x14ac:dyDescent="0.2">
      <c r="A6" s="116" t="s">
        <v>9</v>
      </c>
      <c r="B6" s="114" t="s">
        <v>315</v>
      </c>
      <c r="C6" s="115"/>
      <c r="D6" s="114" t="s">
        <v>314</v>
      </c>
      <c r="E6" s="113"/>
      <c r="F6" s="338"/>
    </row>
    <row r="7" spans="1:6" ht="15" customHeight="1" x14ac:dyDescent="0.2">
      <c r="A7" s="106" t="s">
        <v>23</v>
      </c>
      <c r="B7" s="111" t="s">
        <v>313</v>
      </c>
      <c r="C7" s="108"/>
      <c r="D7" s="111" t="s">
        <v>157</v>
      </c>
      <c r="E7" s="107"/>
      <c r="F7" s="338"/>
    </row>
    <row r="8" spans="1:6" ht="15" customHeight="1" x14ac:dyDescent="0.2">
      <c r="A8" s="106" t="s">
        <v>35</v>
      </c>
      <c r="B8" s="111" t="s">
        <v>312</v>
      </c>
      <c r="C8" s="108"/>
      <c r="D8" s="111" t="s">
        <v>311</v>
      </c>
      <c r="E8" s="107"/>
      <c r="F8" s="338"/>
    </row>
    <row r="9" spans="1:6" ht="15" customHeight="1" x14ac:dyDescent="0.2">
      <c r="A9" s="106" t="s">
        <v>310</v>
      </c>
      <c r="B9" s="111" t="s">
        <v>309</v>
      </c>
      <c r="C9" s="108"/>
      <c r="D9" s="111" t="s">
        <v>170</v>
      </c>
      <c r="E9" s="107"/>
      <c r="F9" s="338"/>
    </row>
    <row r="10" spans="1:6" ht="15" customHeight="1" x14ac:dyDescent="0.2">
      <c r="A10" s="106" t="s">
        <v>61</v>
      </c>
      <c r="B10" s="112" t="s">
        <v>308</v>
      </c>
      <c r="C10" s="108"/>
      <c r="D10" s="111" t="s">
        <v>172</v>
      </c>
      <c r="E10" s="107"/>
      <c r="F10" s="338"/>
    </row>
    <row r="11" spans="1:6" ht="15" customHeight="1" x14ac:dyDescent="0.2">
      <c r="A11" s="106" t="s">
        <v>83</v>
      </c>
      <c r="B11" s="111" t="s">
        <v>307</v>
      </c>
      <c r="C11" s="109"/>
      <c r="D11" s="111" t="s">
        <v>193</v>
      </c>
      <c r="E11" s="107"/>
      <c r="F11" s="338"/>
    </row>
    <row r="12" spans="1:6" ht="15" customHeight="1" x14ac:dyDescent="0.2">
      <c r="A12" s="106" t="s">
        <v>246</v>
      </c>
      <c r="B12" s="111" t="s">
        <v>82</v>
      </c>
      <c r="C12" s="108"/>
      <c r="D12" s="103"/>
      <c r="E12" s="107"/>
      <c r="F12" s="338"/>
    </row>
    <row r="13" spans="1:6" ht="15" customHeight="1" x14ac:dyDescent="0.2">
      <c r="A13" s="106" t="s">
        <v>103</v>
      </c>
      <c r="B13" s="103"/>
      <c r="C13" s="108"/>
      <c r="D13" s="103"/>
      <c r="E13" s="107"/>
      <c r="F13" s="338"/>
    </row>
    <row r="14" spans="1:6" ht="15" customHeight="1" x14ac:dyDescent="0.2">
      <c r="A14" s="106" t="s">
        <v>111</v>
      </c>
      <c r="B14" s="110"/>
      <c r="C14" s="109"/>
      <c r="D14" s="103"/>
      <c r="E14" s="107"/>
      <c r="F14" s="338"/>
    </row>
    <row r="15" spans="1:6" ht="15" customHeight="1" x14ac:dyDescent="0.2">
      <c r="A15" s="106" t="s">
        <v>306</v>
      </c>
      <c r="B15" s="103"/>
      <c r="C15" s="108"/>
      <c r="D15" s="103"/>
      <c r="E15" s="107"/>
      <c r="F15" s="338"/>
    </row>
    <row r="16" spans="1:6" ht="15" customHeight="1" x14ac:dyDescent="0.2">
      <c r="A16" s="106" t="s">
        <v>305</v>
      </c>
      <c r="B16" s="103"/>
      <c r="C16" s="108"/>
      <c r="D16" s="103"/>
      <c r="E16" s="107"/>
      <c r="F16" s="338"/>
    </row>
    <row r="17" spans="1:6" ht="15" customHeight="1" thickBot="1" x14ac:dyDescent="0.25">
      <c r="A17" s="106" t="s">
        <v>304</v>
      </c>
      <c r="B17" s="105"/>
      <c r="C17" s="104"/>
      <c r="D17" s="103"/>
      <c r="E17" s="102"/>
      <c r="F17" s="338"/>
    </row>
    <row r="18" spans="1:6" ht="17.25" customHeight="1" thickBot="1" x14ac:dyDescent="0.25">
      <c r="A18" s="86" t="s">
        <v>303</v>
      </c>
      <c r="B18" s="88" t="s">
        <v>302</v>
      </c>
      <c r="C18" s="87">
        <f>+C6+C7+C9+C10+C12+C13+C14+C15+C16+C17</f>
        <v>0</v>
      </c>
      <c r="D18" s="88" t="s">
        <v>301</v>
      </c>
      <c r="E18" s="87">
        <f>SUM(E6:E17)</f>
        <v>0</v>
      </c>
      <c r="F18" s="338"/>
    </row>
    <row r="19" spans="1:6" ht="15" customHeight="1" x14ac:dyDescent="0.2">
      <c r="A19" s="101" t="s">
        <v>300</v>
      </c>
      <c r="B19" s="100" t="s">
        <v>299</v>
      </c>
      <c r="C19" s="99"/>
      <c r="D19" s="95" t="s">
        <v>298</v>
      </c>
      <c r="E19" s="94"/>
      <c r="F19" s="338"/>
    </row>
    <row r="20" spans="1:6" ht="15" customHeight="1" x14ac:dyDescent="0.2">
      <c r="A20" s="92" t="s">
        <v>297</v>
      </c>
      <c r="B20" s="98" t="s">
        <v>296</v>
      </c>
      <c r="C20" s="89"/>
      <c r="D20" s="95" t="s">
        <v>295</v>
      </c>
      <c r="E20" s="89"/>
      <c r="F20" s="338"/>
    </row>
    <row r="21" spans="1:6" ht="15" customHeight="1" x14ac:dyDescent="0.2">
      <c r="A21" s="92" t="s">
        <v>294</v>
      </c>
      <c r="B21" s="95" t="s">
        <v>293</v>
      </c>
      <c r="C21" s="89"/>
      <c r="D21" s="95" t="s">
        <v>292</v>
      </c>
      <c r="E21" s="89"/>
      <c r="F21" s="338"/>
    </row>
    <row r="22" spans="1:6" ht="15" customHeight="1" x14ac:dyDescent="0.2">
      <c r="A22" s="92" t="s">
        <v>291</v>
      </c>
      <c r="B22" s="95" t="s">
        <v>290</v>
      </c>
      <c r="C22" s="89"/>
      <c r="D22" s="95" t="s">
        <v>289</v>
      </c>
      <c r="E22" s="89"/>
      <c r="F22" s="338"/>
    </row>
    <row r="23" spans="1:6" ht="15" customHeight="1" x14ac:dyDescent="0.2">
      <c r="A23" s="92" t="s">
        <v>288</v>
      </c>
      <c r="B23" s="95" t="s">
        <v>287</v>
      </c>
      <c r="C23" s="89"/>
      <c r="D23" s="91" t="s">
        <v>286</v>
      </c>
      <c r="E23" s="89"/>
      <c r="F23" s="338"/>
    </row>
    <row r="24" spans="1:6" ht="15" customHeight="1" x14ac:dyDescent="0.2">
      <c r="A24" s="92" t="s">
        <v>285</v>
      </c>
      <c r="B24" s="95" t="s">
        <v>284</v>
      </c>
      <c r="C24" s="97">
        <f>+C25+C27</f>
        <v>0</v>
      </c>
      <c r="D24" s="95" t="s">
        <v>283</v>
      </c>
      <c r="E24" s="89"/>
      <c r="F24" s="338"/>
    </row>
    <row r="25" spans="1:6" ht="15" customHeight="1" x14ac:dyDescent="0.2">
      <c r="A25" s="92" t="s">
        <v>282</v>
      </c>
      <c r="B25" s="91" t="s">
        <v>281</v>
      </c>
      <c r="C25" s="94"/>
      <c r="D25" s="96" t="s">
        <v>280</v>
      </c>
      <c r="E25" s="89"/>
      <c r="F25" s="338"/>
    </row>
    <row r="26" spans="1:6" ht="15" customHeight="1" x14ac:dyDescent="0.2">
      <c r="A26" s="92" t="s">
        <v>279</v>
      </c>
      <c r="B26" s="95" t="s">
        <v>278</v>
      </c>
      <c r="C26" s="94"/>
      <c r="D26" s="93" t="s">
        <v>277</v>
      </c>
      <c r="E26" s="89"/>
      <c r="F26" s="338"/>
    </row>
    <row r="27" spans="1:6" ht="15" customHeight="1" thickBot="1" x14ac:dyDescent="0.25">
      <c r="A27" s="92" t="s">
        <v>276</v>
      </c>
      <c r="B27" s="91" t="s">
        <v>275</v>
      </c>
      <c r="C27" s="89"/>
      <c r="D27" s="90" t="s">
        <v>274</v>
      </c>
      <c r="E27" s="89"/>
      <c r="F27" s="338"/>
    </row>
    <row r="28" spans="1:6" ht="17.25" customHeight="1" thickBot="1" x14ac:dyDescent="0.25">
      <c r="A28" s="86" t="s">
        <v>273</v>
      </c>
      <c r="B28" s="88" t="s">
        <v>272</v>
      </c>
      <c r="C28" s="87">
        <f>+C19+C24</f>
        <v>0</v>
      </c>
      <c r="D28" s="88" t="s">
        <v>271</v>
      </c>
      <c r="E28" s="87">
        <f>SUM(E19:E27)</f>
        <v>0</v>
      </c>
      <c r="F28" s="338"/>
    </row>
    <row r="29" spans="1:6" ht="17.25" customHeight="1" thickBot="1" x14ac:dyDescent="0.25">
      <c r="A29" s="86" t="s">
        <v>270</v>
      </c>
      <c r="B29" s="84" t="s">
        <v>269</v>
      </c>
      <c r="C29" s="85">
        <f>+C18+C28</f>
        <v>0</v>
      </c>
      <c r="D29" s="84" t="s">
        <v>268</v>
      </c>
      <c r="E29" s="83">
        <f>+E18+E28</f>
        <v>0</v>
      </c>
      <c r="F29" s="338"/>
    </row>
    <row r="30" spans="1:6" ht="17.25" customHeight="1" thickBot="1" x14ac:dyDescent="0.25">
      <c r="A30" s="86" t="s">
        <v>267</v>
      </c>
      <c r="B30" s="84" t="s">
        <v>266</v>
      </c>
      <c r="C30" s="85" t="str">
        <f>IF(C18-E18&lt;0,E18-C18,"-")</f>
        <v>-</v>
      </c>
      <c r="D30" s="84" t="s">
        <v>265</v>
      </c>
      <c r="E30" s="83" t="str">
        <f>IF(C18-E18&gt;0,C18-E18,"-")</f>
        <v>-</v>
      </c>
      <c r="F30" s="338"/>
    </row>
    <row r="31" spans="1:6" ht="17.25" customHeight="1" thickBot="1" x14ac:dyDescent="0.25">
      <c r="A31" s="86" t="s">
        <v>264</v>
      </c>
      <c r="B31" s="84" t="s">
        <v>263</v>
      </c>
      <c r="C31" s="85" t="str">
        <f>IF(C29-E29&lt;0,E29-C29,"-")</f>
        <v>-</v>
      </c>
      <c r="D31" s="84" t="s">
        <v>262</v>
      </c>
      <c r="E31" s="83" t="str">
        <f>IF(C29-E29&gt;0,C29-E29,"-")</f>
        <v>-</v>
      </c>
      <c r="F31" s="338"/>
    </row>
  </sheetData>
  <mergeCells count="2">
    <mergeCell ref="A3:A4"/>
    <mergeCell ref="F1:F31"/>
  </mergeCells>
  <printOptions horizontalCentered="1"/>
  <pageMargins left="0.33" right="0.48" top="0.9055118110236221" bottom="0.5" header="0.6" footer="0.28000000000000003"/>
  <pageSetup paperSize="9" scale="70" orientation="landscape" r:id="rId1"/>
  <headerFooter alignWithMargins="0">
    <oddHeader xml:space="preserve">&amp;R&amp;"Times New Roman CE,Félkövér dőlt"&amp;11 2.1. melléklet a 4/2019. (V.30.) sz. önkormányzati rendelethez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1"/>
  <sheetViews>
    <sheetView view="pageLayout" topLeftCell="C1" zoomScaleSheetLayoutView="100" workbookViewId="0">
      <selection activeCell="G1" sqref="G1"/>
    </sheetView>
  </sheetViews>
  <sheetFormatPr defaultRowHeight="12.75" x14ac:dyDescent="0.2"/>
  <cols>
    <col min="1" max="1" width="6.83203125" style="81" customWidth="1"/>
    <col min="2" max="2" width="55.1640625" style="82" customWidth="1"/>
    <col min="3" max="5" width="16.33203125" style="81" customWidth="1"/>
    <col min="6" max="6" width="55.1640625" style="81" customWidth="1"/>
    <col min="7" max="9" width="16.33203125" style="81" customWidth="1"/>
    <col min="10" max="10" width="4.83203125" style="81" customWidth="1"/>
    <col min="11" max="256" width="9.33203125" style="81"/>
    <col min="257" max="257" width="6.83203125" style="81" customWidth="1"/>
    <col min="258" max="258" width="55.1640625" style="81" customWidth="1"/>
    <col min="259" max="261" width="16.33203125" style="81" customWidth="1"/>
    <col min="262" max="262" width="55.1640625" style="81" customWidth="1"/>
    <col min="263" max="265" width="16.33203125" style="81" customWidth="1"/>
    <col min="266" max="266" width="4.83203125" style="81" customWidth="1"/>
    <col min="267" max="512" width="9.33203125" style="81"/>
    <col min="513" max="513" width="6.83203125" style="81" customWidth="1"/>
    <col min="514" max="514" width="55.1640625" style="81" customWidth="1"/>
    <col min="515" max="517" width="16.33203125" style="81" customWidth="1"/>
    <col min="518" max="518" width="55.1640625" style="81" customWidth="1"/>
    <col min="519" max="521" width="16.33203125" style="81" customWidth="1"/>
    <col min="522" max="522" width="4.83203125" style="81" customWidth="1"/>
    <col min="523" max="768" width="9.33203125" style="81"/>
    <col min="769" max="769" width="6.83203125" style="81" customWidth="1"/>
    <col min="770" max="770" width="55.1640625" style="81" customWidth="1"/>
    <col min="771" max="773" width="16.33203125" style="81" customWidth="1"/>
    <col min="774" max="774" width="55.1640625" style="81" customWidth="1"/>
    <col min="775" max="777" width="16.33203125" style="81" customWidth="1"/>
    <col min="778" max="778" width="4.83203125" style="81" customWidth="1"/>
    <col min="779" max="1024" width="9.33203125" style="81"/>
    <col min="1025" max="1025" width="6.83203125" style="81" customWidth="1"/>
    <col min="1026" max="1026" width="55.1640625" style="81" customWidth="1"/>
    <col min="1027" max="1029" width="16.33203125" style="81" customWidth="1"/>
    <col min="1030" max="1030" width="55.1640625" style="81" customWidth="1"/>
    <col min="1031" max="1033" width="16.33203125" style="81" customWidth="1"/>
    <col min="1034" max="1034" width="4.83203125" style="81" customWidth="1"/>
    <col min="1035" max="1280" width="9.33203125" style="81"/>
    <col min="1281" max="1281" width="6.83203125" style="81" customWidth="1"/>
    <col min="1282" max="1282" width="55.1640625" style="81" customWidth="1"/>
    <col min="1283" max="1285" width="16.33203125" style="81" customWidth="1"/>
    <col min="1286" max="1286" width="55.1640625" style="81" customWidth="1"/>
    <col min="1287" max="1289" width="16.33203125" style="81" customWidth="1"/>
    <col min="1290" max="1290" width="4.83203125" style="81" customWidth="1"/>
    <col min="1291" max="1536" width="9.33203125" style="81"/>
    <col min="1537" max="1537" width="6.83203125" style="81" customWidth="1"/>
    <col min="1538" max="1538" width="55.1640625" style="81" customWidth="1"/>
    <col min="1539" max="1541" width="16.33203125" style="81" customWidth="1"/>
    <col min="1542" max="1542" width="55.1640625" style="81" customWidth="1"/>
    <col min="1543" max="1545" width="16.33203125" style="81" customWidth="1"/>
    <col min="1546" max="1546" width="4.83203125" style="81" customWidth="1"/>
    <col min="1547" max="1792" width="9.33203125" style="81"/>
    <col min="1793" max="1793" width="6.83203125" style="81" customWidth="1"/>
    <col min="1794" max="1794" width="55.1640625" style="81" customWidth="1"/>
    <col min="1795" max="1797" width="16.33203125" style="81" customWidth="1"/>
    <col min="1798" max="1798" width="55.1640625" style="81" customWidth="1"/>
    <col min="1799" max="1801" width="16.33203125" style="81" customWidth="1"/>
    <col min="1802" max="1802" width="4.83203125" style="81" customWidth="1"/>
    <col min="1803" max="2048" width="9.33203125" style="81"/>
    <col min="2049" max="2049" width="6.83203125" style="81" customWidth="1"/>
    <col min="2050" max="2050" width="55.1640625" style="81" customWidth="1"/>
    <col min="2051" max="2053" width="16.33203125" style="81" customWidth="1"/>
    <col min="2054" max="2054" width="55.1640625" style="81" customWidth="1"/>
    <col min="2055" max="2057" width="16.33203125" style="81" customWidth="1"/>
    <col min="2058" max="2058" width="4.83203125" style="81" customWidth="1"/>
    <col min="2059" max="2304" width="9.33203125" style="81"/>
    <col min="2305" max="2305" width="6.83203125" style="81" customWidth="1"/>
    <col min="2306" max="2306" width="55.1640625" style="81" customWidth="1"/>
    <col min="2307" max="2309" width="16.33203125" style="81" customWidth="1"/>
    <col min="2310" max="2310" width="55.1640625" style="81" customWidth="1"/>
    <col min="2311" max="2313" width="16.33203125" style="81" customWidth="1"/>
    <col min="2314" max="2314" width="4.83203125" style="81" customWidth="1"/>
    <col min="2315" max="2560" width="9.33203125" style="81"/>
    <col min="2561" max="2561" width="6.83203125" style="81" customWidth="1"/>
    <col min="2562" max="2562" width="55.1640625" style="81" customWidth="1"/>
    <col min="2563" max="2565" width="16.33203125" style="81" customWidth="1"/>
    <col min="2566" max="2566" width="55.1640625" style="81" customWidth="1"/>
    <col min="2567" max="2569" width="16.33203125" style="81" customWidth="1"/>
    <col min="2570" max="2570" width="4.83203125" style="81" customWidth="1"/>
    <col min="2571" max="2816" width="9.33203125" style="81"/>
    <col min="2817" max="2817" width="6.83203125" style="81" customWidth="1"/>
    <col min="2818" max="2818" width="55.1640625" style="81" customWidth="1"/>
    <col min="2819" max="2821" width="16.33203125" style="81" customWidth="1"/>
    <col min="2822" max="2822" width="55.1640625" style="81" customWidth="1"/>
    <col min="2823" max="2825" width="16.33203125" style="81" customWidth="1"/>
    <col min="2826" max="2826" width="4.83203125" style="81" customWidth="1"/>
    <col min="2827" max="3072" width="9.33203125" style="81"/>
    <col min="3073" max="3073" width="6.83203125" style="81" customWidth="1"/>
    <col min="3074" max="3074" width="55.1640625" style="81" customWidth="1"/>
    <col min="3075" max="3077" width="16.33203125" style="81" customWidth="1"/>
    <col min="3078" max="3078" width="55.1640625" style="81" customWidth="1"/>
    <col min="3079" max="3081" width="16.33203125" style="81" customWidth="1"/>
    <col min="3082" max="3082" width="4.83203125" style="81" customWidth="1"/>
    <col min="3083" max="3328" width="9.33203125" style="81"/>
    <col min="3329" max="3329" width="6.83203125" style="81" customWidth="1"/>
    <col min="3330" max="3330" width="55.1640625" style="81" customWidth="1"/>
    <col min="3331" max="3333" width="16.33203125" style="81" customWidth="1"/>
    <col min="3334" max="3334" width="55.1640625" style="81" customWidth="1"/>
    <col min="3335" max="3337" width="16.33203125" style="81" customWidth="1"/>
    <col min="3338" max="3338" width="4.83203125" style="81" customWidth="1"/>
    <col min="3339" max="3584" width="9.33203125" style="81"/>
    <col min="3585" max="3585" width="6.83203125" style="81" customWidth="1"/>
    <col min="3586" max="3586" width="55.1640625" style="81" customWidth="1"/>
    <col min="3587" max="3589" width="16.33203125" style="81" customWidth="1"/>
    <col min="3590" max="3590" width="55.1640625" style="81" customWidth="1"/>
    <col min="3591" max="3593" width="16.33203125" style="81" customWidth="1"/>
    <col min="3594" max="3594" width="4.83203125" style="81" customWidth="1"/>
    <col min="3595" max="3840" width="9.33203125" style="81"/>
    <col min="3841" max="3841" width="6.83203125" style="81" customWidth="1"/>
    <col min="3842" max="3842" width="55.1640625" style="81" customWidth="1"/>
    <col min="3843" max="3845" width="16.33203125" style="81" customWidth="1"/>
    <col min="3846" max="3846" width="55.1640625" style="81" customWidth="1"/>
    <col min="3847" max="3849" width="16.33203125" style="81" customWidth="1"/>
    <col min="3850" max="3850" width="4.83203125" style="81" customWidth="1"/>
    <col min="3851" max="4096" width="9.33203125" style="81"/>
    <col min="4097" max="4097" width="6.83203125" style="81" customWidth="1"/>
    <col min="4098" max="4098" width="55.1640625" style="81" customWidth="1"/>
    <col min="4099" max="4101" width="16.33203125" style="81" customWidth="1"/>
    <col min="4102" max="4102" width="55.1640625" style="81" customWidth="1"/>
    <col min="4103" max="4105" width="16.33203125" style="81" customWidth="1"/>
    <col min="4106" max="4106" width="4.83203125" style="81" customWidth="1"/>
    <col min="4107" max="4352" width="9.33203125" style="81"/>
    <col min="4353" max="4353" width="6.83203125" style="81" customWidth="1"/>
    <col min="4354" max="4354" width="55.1640625" style="81" customWidth="1"/>
    <col min="4355" max="4357" width="16.33203125" style="81" customWidth="1"/>
    <col min="4358" max="4358" width="55.1640625" style="81" customWidth="1"/>
    <col min="4359" max="4361" width="16.33203125" style="81" customWidth="1"/>
    <col min="4362" max="4362" width="4.83203125" style="81" customWidth="1"/>
    <col min="4363" max="4608" width="9.33203125" style="81"/>
    <col min="4609" max="4609" width="6.83203125" style="81" customWidth="1"/>
    <col min="4610" max="4610" width="55.1640625" style="81" customWidth="1"/>
    <col min="4611" max="4613" width="16.33203125" style="81" customWidth="1"/>
    <col min="4614" max="4614" width="55.1640625" style="81" customWidth="1"/>
    <col min="4615" max="4617" width="16.33203125" style="81" customWidth="1"/>
    <col min="4618" max="4618" width="4.83203125" style="81" customWidth="1"/>
    <col min="4619" max="4864" width="9.33203125" style="81"/>
    <col min="4865" max="4865" width="6.83203125" style="81" customWidth="1"/>
    <col min="4866" max="4866" width="55.1640625" style="81" customWidth="1"/>
    <col min="4867" max="4869" width="16.33203125" style="81" customWidth="1"/>
    <col min="4870" max="4870" width="55.1640625" style="81" customWidth="1"/>
    <col min="4871" max="4873" width="16.33203125" style="81" customWidth="1"/>
    <col min="4874" max="4874" width="4.83203125" style="81" customWidth="1"/>
    <col min="4875" max="5120" width="9.33203125" style="81"/>
    <col min="5121" max="5121" width="6.83203125" style="81" customWidth="1"/>
    <col min="5122" max="5122" width="55.1640625" style="81" customWidth="1"/>
    <col min="5123" max="5125" width="16.33203125" style="81" customWidth="1"/>
    <col min="5126" max="5126" width="55.1640625" style="81" customWidth="1"/>
    <col min="5127" max="5129" width="16.33203125" style="81" customWidth="1"/>
    <col min="5130" max="5130" width="4.83203125" style="81" customWidth="1"/>
    <col min="5131" max="5376" width="9.33203125" style="81"/>
    <col min="5377" max="5377" width="6.83203125" style="81" customWidth="1"/>
    <col min="5378" max="5378" width="55.1640625" style="81" customWidth="1"/>
    <col min="5379" max="5381" width="16.33203125" style="81" customWidth="1"/>
    <col min="5382" max="5382" width="55.1640625" style="81" customWidth="1"/>
    <col min="5383" max="5385" width="16.33203125" style="81" customWidth="1"/>
    <col min="5386" max="5386" width="4.83203125" style="81" customWidth="1"/>
    <col min="5387" max="5632" width="9.33203125" style="81"/>
    <col min="5633" max="5633" width="6.83203125" style="81" customWidth="1"/>
    <col min="5634" max="5634" width="55.1640625" style="81" customWidth="1"/>
    <col min="5635" max="5637" width="16.33203125" style="81" customWidth="1"/>
    <col min="5638" max="5638" width="55.1640625" style="81" customWidth="1"/>
    <col min="5639" max="5641" width="16.33203125" style="81" customWidth="1"/>
    <col min="5642" max="5642" width="4.83203125" style="81" customWidth="1"/>
    <col min="5643" max="5888" width="9.33203125" style="81"/>
    <col min="5889" max="5889" width="6.83203125" style="81" customWidth="1"/>
    <col min="5890" max="5890" width="55.1640625" style="81" customWidth="1"/>
    <col min="5891" max="5893" width="16.33203125" style="81" customWidth="1"/>
    <col min="5894" max="5894" width="55.1640625" style="81" customWidth="1"/>
    <col min="5895" max="5897" width="16.33203125" style="81" customWidth="1"/>
    <col min="5898" max="5898" width="4.83203125" style="81" customWidth="1"/>
    <col min="5899" max="6144" width="9.33203125" style="81"/>
    <col min="6145" max="6145" width="6.83203125" style="81" customWidth="1"/>
    <col min="6146" max="6146" width="55.1640625" style="81" customWidth="1"/>
    <col min="6147" max="6149" width="16.33203125" style="81" customWidth="1"/>
    <col min="6150" max="6150" width="55.1640625" style="81" customWidth="1"/>
    <col min="6151" max="6153" width="16.33203125" style="81" customWidth="1"/>
    <col min="6154" max="6154" width="4.83203125" style="81" customWidth="1"/>
    <col min="6155" max="6400" width="9.33203125" style="81"/>
    <col min="6401" max="6401" width="6.83203125" style="81" customWidth="1"/>
    <col min="6402" max="6402" width="55.1640625" style="81" customWidth="1"/>
    <col min="6403" max="6405" width="16.33203125" style="81" customWidth="1"/>
    <col min="6406" max="6406" width="55.1640625" style="81" customWidth="1"/>
    <col min="6407" max="6409" width="16.33203125" style="81" customWidth="1"/>
    <col min="6410" max="6410" width="4.83203125" style="81" customWidth="1"/>
    <col min="6411" max="6656" width="9.33203125" style="81"/>
    <col min="6657" max="6657" width="6.83203125" style="81" customWidth="1"/>
    <col min="6658" max="6658" width="55.1640625" style="81" customWidth="1"/>
    <col min="6659" max="6661" width="16.33203125" style="81" customWidth="1"/>
    <col min="6662" max="6662" width="55.1640625" style="81" customWidth="1"/>
    <col min="6663" max="6665" width="16.33203125" style="81" customWidth="1"/>
    <col min="6666" max="6666" width="4.83203125" style="81" customWidth="1"/>
    <col min="6667" max="6912" width="9.33203125" style="81"/>
    <col min="6913" max="6913" width="6.83203125" style="81" customWidth="1"/>
    <col min="6914" max="6914" width="55.1640625" style="81" customWidth="1"/>
    <col min="6915" max="6917" width="16.33203125" style="81" customWidth="1"/>
    <col min="6918" max="6918" width="55.1640625" style="81" customWidth="1"/>
    <col min="6919" max="6921" width="16.33203125" style="81" customWidth="1"/>
    <col min="6922" max="6922" width="4.83203125" style="81" customWidth="1"/>
    <col min="6923" max="7168" width="9.33203125" style="81"/>
    <col min="7169" max="7169" width="6.83203125" style="81" customWidth="1"/>
    <col min="7170" max="7170" width="55.1640625" style="81" customWidth="1"/>
    <col min="7171" max="7173" width="16.33203125" style="81" customWidth="1"/>
    <col min="7174" max="7174" width="55.1640625" style="81" customWidth="1"/>
    <col min="7175" max="7177" width="16.33203125" style="81" customWidth="1"/>
    <col min="7178" max="7178" width="4.83203125" style="81" customWidth="1"/>
    <col min="7179" max="7424" width="9.33203125" style="81"/>
    <col min="7425" max="7425" width="6.83203125" style="81" customWidth="1"/>
    <col min="7426" max="7426" width="55.1640625" style="81" customWidth="1"/>
    <col min="7427" max="7429" width="16.33203125" style="81" customWidth="1"/>
    <col min="7430" max="7430" width="55.1640625" style="81" customWidth="1"/>
    <col min="7431" max="7433" width="16.33203125" style="81" customWidth="1"/>
    <col min="7434" max="7434" width="4.83203125" style="81" customWidth="1"/>
    <col min="7435" max="7680" width="9.33203125" style="81"/>
    <col min="7681" max="7681" width="6.83203125" style="81" customWidth="1"/>
    <col min="7682" max="7682" width="55.1640625" style="81" customWidth="1"/>
    <col min="7683" max="7685" width="16.33203125" style="81" customWidth="1"/>
    <col min="7686" max="7686" width="55.1640625" style="81" customWidth="1"/>
    <col min="7687" max="7689" width="16.33203125" style="81" customWidth="1"/>
    <col min="7690" max="7690" width="4.83203125" style="81" customWidth="1"/>
    <col min="7691" max="7936" width="9.33203125" style="81"/>
    <col min="7937" max="7937" width="6.83203125" style="81" customWidth="1"/>
    <col min="7938" max="7938" width="55.1640625" style="81" customWidth="1"/>
    <col min="7939" max="7941" width="16.33203125" style="81" customWidth="1"/>
    <col min="7942" max="7942" width="55.1640625" style="81" customWidth="1"/>
    <col min="7943" max="7945" width="16.33203125" style="81" customWidth="1"/>
    <col min="7946" max="7946" width="4.83203125" style="81" customWidth="1"/>
    <col min="7947" max="8192" width="9.33203125" style="81"/>
    <col min="8193" max="8193" width="6.83203125" style="81" customWidth="1"/>
    <col min="8194" max="8194" width="55.1640625" style="81" customWidth="1"/>
    <col min="8195" max="8197" width="16.33203125" style="81" customWidth="1"/>
    <col min="8198" max="8198" width="55.1640625" style="81" customWidth="1"/>
    <col min="8199" max="8201" width="16.33203125" style="81" customWidth="1"/>
    <col min="8202" max="8202" width="4.83203125" style="81" customWidth="1"/>
    <col min="8203" max="8448" width="9.33203125" style="81"/>
    <col min="8449" max="8449" width="6.83203125" style="81" customWidth="1"/>
    <col min="8450" max="8450" width="55.1640625" style="81" customWidth="1"/>
    <col min="8451" max="8453" width="16.33203125" style="81" customWidth="1"/>
    <col min="8454" max="8454" width="55.1640625" style="81" customWidth="1"/>
    <col min="8455" max="8457" width="16.33203125" style="81" customWidth="1"/>
    <col min="8458" max="8458" width="4.83203125" style="81" customWidth="1"/>
    <col min="8459" max="8704" width="9.33203125" style="81"/>
    <col min="8705" max="8705" width="6.83203125" style="81" customWidth="1"/>
    <col min="8706" max="8706" width="55.1640625" style="81" customWidth="1"/>
    <col min="8707" max="8709" width="16.33203125" style="81" customWidth="1"/>
    <col min="8710" max="8710" width="55.1640625" style="81" customWidth="1"/>
    <col min="8711" max="8713" width="16.33203125" style="81" customWidth="1"/>
    <col min="8714" max="8714" width="4.83203125" style="81" customWidth="1"/>
    <col min="8715" max="8960" width="9.33203125" style="81"/>
    <col min="8961" max="8961" width="6.83203125" style="81" customWidth="1"/>
    <col min="8962" max="8962" width="55.1640625" style="81" customWidth="1"/>
    <col min="8963" max="8965" width="16.33203125" style="81" customWidth="1"/>
    <col min="8966" max="8966" width="55.1640625" style="81" customWidth="1"/>
    <col min="8967" max="8969" width="16.33203125" style="81" customWidth="1"/>
    <col min="8970" max="8970" width="4.83203125" style="81" customWidth="1"/>
    <col min="8971" max="9216" width="9.33203125" style="81"/>
    <col min="9217" max="9217" width="6.83203125" style="81" customWidth="1"/>
    <col min="9218" max="9218" width="55.1640625" style="81" customWidth="1"/>
    <col min="9219" max="9221" width="16.33203125" style="81" customWidth="1"/>
    <col min="9222" max="9222" width="55.1640625" style="81" customWidth="1"/>
    <col min="9223" max="9225" width="16.33203125" style="81" customWidth="1"/>
    <col min="9226" max="9226" width="4.83203125" style="81" customWidth="1"/>
    <col min="9227" max="9472" width="9.33203125" style="81"/>
    <col min="9473" max="9473" width="6.83203125" style="81" customWidth="1"/>
    <col min="9474" max="9474" width="55.1640625" style="81" customWidth="1"/>
    <col min="9475" max="9477" width="16.33203125" style="81" customWidth="1"/>
    <col min="9478" max="9478" width="55.1640625" style="81" customWidth="1"/>
    <col min="9479" max="9481" width="16.33203125" style="81" customWidth="1"/>
    <col min="9482" max="9482" width="4.83203125" style="81" customWidth="1"/>
    <col min="9483" max="9728" width="9.33203125" style="81"/>
    <col min="9729" max="9729" width="6.83203125" style="81" customWidth="1"/>
    <col min="9730" max="9730" width="55.1640625" style="81" customWidth="1"/>
    <col min="9731" max="9733" width="16.33203125" style="81" customWidth="1"/>
    <col min="9734" max="9734" width="55.1640625" style="81" customWidth="1"/>
    <col min="9735" max="9737" width="16.33203125" style="81" customWidth="1"/>
    <col min="9738" max="9738" width="4.83203125" style="81" customWidth="1"/>
    <col min="9739" max="9984" width="9.33203125" style="81"/>
    <col min="9985" max="9985" width="6.83203125" style="81" customWidth="1"/>
    <col min="9986" max="9986" width="55.1640625" style="81" customWidth="1"/>
    <col min="9987" max="9989" width="16.33203125" style="81" customWidth="1"/>
    <col min="9990" max="9990" width="55.1640625" style="81" customWidth="1"/>
    <col min="9991" max="9993" width="16.33203125" style="81" customWidth="1"/>
    <col min="9994" max="9994" width="4.83203125" style="81" customWidth="1"/>
    <col min="9995" max="10240" width="9.33203125" style="81"/>
    <col min="10241" max="10241" width="6.83203125" style="81" customWidth="1"/>
    <col min="10242" max="10242" width="55.1640625" style="81" customWidth="1"/>
    <col min="10243" max="10245" width="16.33203125" style="81" customWidth="1"/>
    <col min="10246" max="10246" width="55.1640625" style="81" customWidth="1"/>
    <col min="10247" max="10249" width="16.33203125" style="81" customWidth="1"/>
    <col min="10250" max="10250" width="4.83203125" style="81" customWidth="1"/>
    <col min="10251" max="10496" width="9.33203125" style="81"/>
    <col min="10497" max="10497" width="6.83203125" style="81" customWidth="1"/>
    <col min="10498" max="10498" width="55.1640625" style="81" customWidth="1"/>
    <col min="10499" max="10501" width="16.33203125" style="81" customWidth="1"/>
    <col min="10502" max="10502" width="55.1640625" style="81" customWidth="1"/>
    <col min="10503" max="10505" width="16.33203125" style="81" customWidth="1"/>
    <col min="10506" max="10506" width="4.83203125" style="81" customWidth="1"/>
    <col min="10507" max="10752" width="9.33203125" style="81"/>
    <col min="10753" max="10753" width="6.83203125" style="81" customWidth="1"/>
    <col min="10754" max="10754" width="55.1640625" style="81" customWidth="1"/>
    <col min="10755" max="10757" width="16.33203125" style="81" customWidth="1"/>
    <col min="10758" max="10758" width="55.1640625" style="81" customWidth="1"/>
    <col min="10759" max="10761" width="16.33203125" style="81" customWidth="1"/>
    <col min="10762" max="10762" width="4.83203125" style="81" customWidth="1"/>
    <col min="10763" max="11008" width="9.33203125" style="81"/>
    <col min="11009" max="11009" width="6.83203125" style="81" customWidth="1"/>
    <col min="11010" max="11010" width="55.1640625" style="81" customWidth="1"/>
    <col min="11011" max="11013" width="16.33203125" style="81" customWidth="1"/>
    <col min="11014" max="11014" width="55.1640625" style="81" customWidth="1"/>
    <col min="11015" max="11017" width="16.33203125" style="81" customWidth="1"/>
    <col min="11018" max="11018" width="4.83203125" style="81" customWidth="1"/>
    <col min="11019" max="11264" width="9.33203125" style="81"/>
    <col min="11265" max="11265" width="6.83203125" style="81" customWidth="1"/>
    <col min="11266" max="11266" width="55.1640625" style="81" customWidth="1"/>
    <col min="11267" max="11269" width="16.33203125" style="81" customWidth="1"/>
    <col min="11270" max="11270" width="55.1640625" style="81" customWidth="1"/>
    <col min="11271" max="11273" width="16.33203125" style="81" customWidth="1"/>
    <col min="11274" max="11274" width="4.83203125" style="81" customWidth="1"/>
    <col min="11275" max="11520" width="9.33203125" style="81"/>
    <col min="11521" max="11521" width="6.83203125" style="81" customWidth="1"/>
    <col min="11522" max="11522" width="55.1640625" style="81" customWidth="1"/>
    <col min="11523" max="11525" width="16.33203125" style="81" customWidth="1"/>
    <col min="11526" max="11526" width="55.1640625" style="81" customWidth="1"/>
    <col min="11527" max="11529" width="16.33203125" style="81" customWidth="1"/>
    <col min="11530" max="11530" width="4.83203125" style="81" customWidth="1"/>
    <col min="11531" max="11776" width="9.33203125" style="81"/>
    <col min="11777" max="11777" width="6.83203125" style="81" customWidth="1"/>
    <col min="11778" max="11778" width="55.1640625" style="81" customWidth="1"/>
    <col min="11779" max="11781" width="16.33203125" style="81" customWidth="1"/>
    <col min="11782" max="11782" width="55.1640625" style="81" customWidth="1"/>
    <col min="11783" max="11785" width="16.33203125" style="81" customWidth="1"/>
    <col min="11786" max="11786" width="4.83203125" style="81" customWidth="1"/>
    <col min="11787" max="12032" width="9.33203125" style="81"/>
    <col min="12033" max="12033" width="6.83203125" style="81" customWidth="1"/>
    <col min="12034" max="12034" width="55.1640625" style="81" customWidth="1"/>
    <col min="12035" max="12037" width="16.33203125" style="81" customWidth="1"/>
    <col min="12038" max="12038" width="55.1640625" style="81" customWidth="1"/>
    <col min="12039" max="12041" width="16.33203125" style="81" customWidth="1"/>
    <col min="12042" max="12042" width="4.83203125" style="81" customWidth="1"/>
    <col min="12043" max="12288" width="9.33203125" style="81"/>
    <col min="12289" max="12289" width="6.83203125" style="81" customWidth="1"/>
    <col min="12290" max="12290" width="55.1640625" style="81" customWidth="1"/>
    <col min="12291" max="12293" width="16.33203125" style="81" customWidth="1"/>
    <col min="12294" max="12294" width="55.1640625" style="81" customWidth="1"/>
    <col min="12295" max="12297" width="16.33203125" style="81" customWidth="1"/>
    <col min="12298" max="12298" width="4.83203125" style="81" customWidth="1"/>
    <col min="12299" max="12544" width="9.33203125" style="81"/>
    <col min="12545" max="12545" width="6.83203125" style="81" customWidth="1"/>
    <col min="12546" max="12546" width="55.1640625" style="81" customWidth="1"/>
    <col min="12547" max="12549" width="16.33203125" style="81" customWidth="1"/>
    <col min="12550" max="12550" width="55.1640625" style="81" customWidth="1"/>
    <col min="12551" max="12553" width="16.33203125" style="81" customWidth="1"/>
    <col min="12554" max="12554" width="4.83203125" style="81" customWidth="1"/>
    <col min="12555" max="12800" width="9.33203125" style="81"/>
    <col min="12801" max="12801" width="6.83203125" style="81" customWidth="1"/>
    <col min="12802" max="12802" width="55.1640625" style="81" customWidth="1"/>
    <col min="12803" max="12805" width="16.33203125" style="81" customWidth="1"/>
    <col min="12806" max="12806" width="55.1640625" style="81" customWidth="1"/>
    <col min="12807" max="12809" width="16.33203125" style="81" customWidth="1"/>
    <col min="12810" max="12810" width="4.83203125" style="81" customWidth="1"/>
    <col min="12811" max="13056" width="9.33203125" style="81"/>
    <col min="13057" max="13057" width="6.83203125" style="81" customWidth="1"/>
    <col min="13058" max="13058" width="55.1640625" style="81" customWidth="1"/>
    <col min="13059" max="13061" width="16.33203125" style="81" customWidth="1"/>
    <col min="13062" max="13062" width="55.1640625" style="81" customWidth="1"/>
    <col min="13063" max="13065" width="16.33203125" style="81" customWidth="1"/>
    <col min="13066" max="13066" width="4.83203125" style="81" customWidth="1"/>
    <col min="13067" max="13312" width="9.33203125" style="81"/>
    <col min="13313" max="13313" width="6.83203125" style="81" customWidth="1"/>
    <col min="13314" max="13314" width="55.1640625" style="81" customWidth="1"/>
    <col min="13315" max="13317" width="16.33203125" style="81" customWidth="1"/>
    <col min="13318" max="13318" width="55.1640625" style="81" customWidth="1"/>
    <col min="13319" max="13321" width="16.33203125" style="81" customWidth="1"/>
    <col min="13322" max="13322" width="4.83203125" style="81" customWidth="1"/>
    <col min="13323" max="13568" width="9.33203125" style="81"/>
    <col min="13569" max="13569" width="6.83203125" style="81" customWidth="1"/>
    <col min="13570" max="13570" width="55.1640625" style="81" customWidth="1"/>
    <col min="13571" max="13573" width="16.33203125" style="81" customWidth="1"/>
    <col min="13574" max="13574" width="55.1640625" style="81" customWidth="1"/>
    <col min="13575" max="13577" width="16.33203125" style="81" customWidth="1"/>
    <col min="13578" max="13578" width="4.83203125" style="81" customWidth="1"/>
    <col min="13579" max="13824" width="9.33203125" style="81"/>
    <col min="13825" max="13825" width="6.83203125" style="81" customWidth="1"/>
    <col min="13826" max="13826" width="55.1640625" style="81" customWidth="1"/>
    <col min="13827" max="13829" width="16.33203125" style="81" customWidth="1"/>
    <col min="13830" max="13830" width="55.1640625" style="81" customWidth="1"/>
    <col min="13831" max="13833" width="16.33203125" style="81" customWidth="1"/>
    <col min="13834" max="13834" width="4.83203125" style="81" customWidth="1"/>
    <col min="13835" max="14080" width="9.33203125" style="81"/>
    <col min="14081" max="14081" width="6.83203125" style="81" customWidth="1"/>
    <col min="14082" max="14082" width="55.1640625" style="81" customWidth="1"/>
    <col min="14083" max="14085" width="16.33203125" style="81" customWidth="1"/>
    <col min="14086" max="14086" width="55.1640625" style="81" customWidth="1"/>
    <col min="14087" max="14089" width="16.33203125" style="81" customWidth="1"/>
    <col min="14090" max="14090" width="4.83203125" style="81" customWidth="1"/>
    <col min="14091" max="14336" width="9.33203125" style="81"/>
    <col min="14337" max="14337" width="6.83203125" style="81" customWidth="1"/>
    <col min="14338" max="14338" width="55.1640625" style="81" customWidth="1"/>
    <col min="14339" max="14341" width="16.33203125" style="81" customWidth="1"/>
    <col min="14342" max="14342" width="55.1640625" style="81" customWidth="1"/>
    <col min="14343" max="14345" width="16.33203125" style="81" customWidth="1"/>
    <col min="14346" max="14346" width="4.83203125" style="81" customWidth="1"/>
    <col min="14347" max="14592" width="9.33203125" style="81"/>
    <col min="14593" max="14593" width="6.83203125" style="81" customWidth="1"/>
    <col min="14594" max="14594" width="55.1640625" style="81" customWidth="1"/>
    <col min="14595" max="14597" width="16.33203125" style="81" customWidth="1"/>
    <col min="14598" max="14598" width="55.1640625" style="81" customWidth="1"/>
    <col min="14599" max="14601" width="16.33203125" style="81" customWidth="1"/>
    <col min="14602" max="14602" width="4.83203125" style="81" customWidth="1"/>
    <col min="14603" max="14848" width="9.33203125" style="81"/>
    <col min="14849" max="14849" width="6.83203125" style="81" customWidth="1"/>
    <col min="14850" max="14850" width="55.1640625" style="81" customWidth="1"/>
    <col min="14851" max="14853" width="16.33203125" style="81" customWidth="1"/>
    <col min="14854" max="14854" width="55.1640625" style="81" customWidth="1"/>
    <col min="14855" max="14857" width="16.33203125" style="81" customWidth="1"/>
    <col min="14858" max="14858" width="4.83203125" style="81" customWidth="1"/>
    <col min="14859" max="15104" width="9.33203125" style="81"/>
    <col min="15105" max="15105" width="6.83203125" style="81" customWidth="1"/>
    <col min="15106" max="15106" width="55.1640625" style="81" customWidth="1"/>
    <col min="15107" max="15109" width="16.33203125" style="81" customWidth="1"/>
    <col min="15110" max="15110" width="55.1640625" style="81" customWidth="1"/>
    <col min="15111" max="15113" width="16.33203125" style="81" customWidth="1"/>
    <col min="15114" max="15114" width="4.83203125" style="81" customWidth="1"/>
    <col min="15115" max="15360" width="9.33203125" style="81"/>
    <col min="15361" max="15361" width="6.83203125" style="81" customWidth="1"/>
    <col min="15362" max="15362" width="55.1640625" style="81" customWidth="1"/>
    <col min="15363" max="15365" width="16.33203125" style="81" customWidth="1"/>
    <col min="15366" max="15366" width="55.1640625" style="81" customWidth="1"/>
    <col min="15367" max="15369" width="16.33203125" style="81" customWidth="1"/>
    <col min="15370" max="15370" width="4.83203125" style="81" customWidth="1"/>
    <col min="15371" max="15616" width="9.33203125" style="81"/>
    <col min="15617" max="15617" width="6.83203125" style="81" customWidth="1"/>
    <col min="15618" max="15618" width="55.1640625" style="81" customWidth="1"/>
    <col min="15619" max="15621" width="16.33203125" style="81" customWidth="1"/>
    <col min="15622" max="15622" width="55.1640625" style="81" customWidth="1"/>
    <col min="15623" max="15625" width="16.33203125" style="81" customWidth="1"/>
    <col min="15626" max="15626" width="4.83203125" style="81" customWidth="1"/>
    <col min="15627" max="15872" width="9.33203125" style="81"/>
    <col min="15873" max="15873" width="6.83203125" style="81" customWidth="1"/>
    <col min="15874" max="15874" width="55.1640625" style="81" customWidth="1"/>
    <col min="15875" max="15877" width="16.33203125" style="81" customWidth="1"/>
    <col min="15878" max="15878" width="55.1640625" style="81" customWidth="1"/>
    <col min="15879" max="15881" width="16.33203125" style="81" customWidth="1"/>
    <col min="15882" max="15882" width="4.83203125" style="81" customWidth="1"/>
    <col min="15883" max="16128" width="9.33203125" style="81"/>
    <col min="16129" max="16129" width="6.83203125" style="81" customWidth="1"/>
    <col min="16130" max="16130" width="55.1640625" style="81" customWidth="1"/>
    <col min="16131" max="16133" width="16.33203125" style="81" customWidth="1"/>
    <col min="16134" max="16134" width="55.1640625" style="81" customWidth="1"/>
    <col min="16135" max="16137" width="16.33203125" style="81" customWidth="1"/>
    <col min="16138" max="16138" width="4.83203125" style="81" customWidth="1"/>
    <col min="16139" max="16384" width="9.33203125" style="81"/>
  </cols>
  <sheetData>
    <row r="1" spans="1:10" ht="39.75" customHeight="1" x14ac:dyDescent="0.2">
      <c r="B1" s="131" t="s">
        <v>443</v>
      </c>
      <c r="C1" s="130"/>
      <c r="D1" s="130"/>
      <c r="E1" s="130"/>
      <c r="F1" s="130"/>
      <c r="G1" s="130"/>
      <c r="H1" s="130"/>
      <c r="I1" s="130"/>
      <c r="J1" s="338"/>
    </row>
    <row r="2" spans="1:10" ht="14.25" thickBot="1" x14ac:dyDescent="0.25">
      <c r="G2" s="129"/>
      <c r="H2" s="129"/>
      <c r="I2" s="129" t="s">
        <v>511</v>
      </c>
      <c r="J2" s="338"/>
    </row>
    <row r="3" spans="1:10" ht="18" customHeight="1" thickBot="1" x14ac:dyDescent="0.25">
      <c r="A3" s="336" t="s">
        <v>3</v>
      </c>
      <c r="B3" s="127" t="s">
        <v>320</v>
      </c>
      <c r="C3" s="128"/>
      <c r="D3" s="128"/>
      <c r="E3" s="128"/>
      <c r="F3" s="127" t="s">
        <v>319</v>
      </c>
      <c r="G3" s="126"/>
      <c r="H3" s="126"/>
      <c r="I3" s="126"/>
      <c r="J3" s="338"/>
    </row>
    <row r="4" spans="1:10" s="122" customFormat="1" ht="35.25" customHeight="1" thickBot="1" x14ac:dyDescent="0.25">
      <c r="A4" s="337"/>
      <c r="B4" s="124" t="s">
        <v>318</v>
      </c>
      <c r="C4" s="125" t="s">
        <v>538</v>
      </c>
      <c r="D4" s="226" t="s">
        <v>534</v>
      </c>
      <c r="E4" s="125" t="s">
        <v>535</v>
      </c>
      <c r="F4" s="124" t="s">
        <v>318</v>
      </c>
      <c r="G4" s="125" t="str">
        <f>+C4</f>
        <v>2018. évi előirányzat</v>
      </c>
      <c r="H4" s="226" t="str">
        <f>+D4</f>
        <v>2018. évi módosított előirányzat</v>
      </c>
      <c r="I4" s="123" t="str">
        <f>+E4</f>
        <v>2018. évi teljesítés</v>
      </c>
      <c r="J4" s="338"/>
    </row>
    <row r="5" spans="1:10" s="117" customFormat="1" ht="12" customHeight="1" thickBot="1" x14ac:dyDescent="0.25">
      <c r="A5" s="121" t="s">
        <v>6</v>
      </c>
      <c r="B5" s="119" t="s">
        <v>7</v>
      </c>
      <c r="C5" s="120" t="s">
        <v>439</v>
      </c>
      <c r="D5" s="120" t="s">
        <v>440</v>
      </c>
      <c r="E5" s="120" t="s">
        <v>8</v>
      </c>
      <c r="F5" s="119" t="s">
        <v>317</v>
      </c>
      <c r="G5" s="120" t="s">
        <v>444</v>
      </c>
      <c r="H5" s="120" t="s">
        <v>445</v>
      </c>
      <c r="I5" s="118" t="s">
        <v>316</v>
      </c>
      <c r="J5" s="338"/>
    </row>
    <row r="6" spans="1:10" ht="15" customHeight="1" x14ac:dyDescent="0.2">
      <c r="A6" s="116" t="s">
        <v>9</v>
      </c>
      <c r="B6" s="114" t="s">
        <v>315</v>
      </c>
      <c r="C6" s="115">
        <v>115606236</v>
      </c>
      <c r="D6" s="115">
        <v>157781332</v>
      </c>
      <c r="E6" s="115">
        <v>156845549</v>
      </c>
      <c r="F6" s="114" t="s">
        <v>314</v>
      </c>
      <c r="G6" s="115">
        <v>5762600</v>
      </c>
      <c r="H6" s="115">
        <v>13421612</v>
      </c>
      <c r="I6" s="113">
        <v>12662971</v>
      </c>
      <c r="J6" s="338"/>
    </row>
    <row r="7" spans="1:10" ht="15" customHeight="1" x14ac:dyDescent="0.2">
      <c r="A7" s="106" t="s">
        <v>23</v>
      </c>
      <c r="B7" s="111" t="s">
        <v>446</v>
      </c>
      <c r="C7" s="108"/>
      <c r="D7" s="108">
        <v>9624948</v>
      </c>
      <c r="E7" s="108">
        <v>9375785</v>
      </c>
      <c r="F7" s="111" t="s">
        <v>157</v>
      </c>
      <c r="G7" s="108">
        <v>1055457</v>
      </c>
      <c r="H7" s="108">
        <v>1952638</v>
      </c>
      <c r="I7" s="107">
        <v>1900431</v>
      </c>
      <c r="J7" s="338"/>
    </row>
    <row r="8" spans="1:10" ht="15" customHeight="1" x14ac:dyDescent="0.2">
      <c r="A8" s="106" t="s">
        <v>35</v>
      </c>
      <c r="B8" s="111" t="s">
        <v>312</v>
      </c>
      <c r="C8" s="108"/>
      <c r="D8" s="108"/>
      <c r="E8" s="108"/>
      <c r="F8" s="111" t="s">
        <v>311</v>
      </c>
      <c r="G8" s="108">
        <v>14124056</v>
      </c>
      <c r="H8" s="108">
        <v>20916475</v>
      </c>
      <c r="I8" s="107">
        <v>16949415</v>
      </c>
      <c r="J8" s="338"/>
    </row>
    <row r="9" spans="1:10" ht="15" customHeight="1" x14ac:dyDescent="0.2">
      <c r="A9" s="106" t="s">
        <v>310</v>
      </c>
      <c r="B9" s="111" t="s">
        <v>309</v>
      </c>
      <c r="C9" s="108">
        <v>8217327</v>
      </c>
      <c r="D9" s="108">
        <v>9559005</v>
      </c>
      <c r="E9" s="108">
        <v>9464781</v>
      </c>
      <c r="F9" s="111" t="s">
        <v>170</v>
      </c>
      <c r="G9" s="108">
        <v>6086000</v>
      </c>
      <c r="H9" s="108">
        <v>6116000</v>
      </c>
      <c r="I9" s="107">
        <v>2052996</v>
      </c>
      <c r="J9" s="338"/>
    </row>
    <row r="10" spans="1:10" ht="15" customHeight="1" x14ac:dyDescent="0.2">
      <c r="A10" s="106" t="s">
        <v>61</v>
      </c>
      <c r="B10" s="112" t="s">
        <v>308</v>
      </c>
      <c r="C10" s="108">
        <v>84000</v>
      </c>
      <c r="D10" s="108">
        <v>5732297</v>
      </c>
      <c r="E10" s="108">
        <v>5673546</v>
      </c>
      <c r="F10" s="111" t="s">
        <v>172</v>
      </c>
      <c r="G10" s="108">
        <v>3625926</v>
      </c>
      <c r="H10" s="108">
        <v>12557280</v>
      </c>
      <c r="I10" s="107">
        <v>11623571</v>
      </c>
      <c r="J10" s="338"/>
    </row>
    <row r="11" spans="1:10" ht="15" customHeight="1" x14ac:dyDescent="0.2">
      <c r="A11" s="106" t="s">
        <v>83</v>
      </c>
      <c r="B11" s="111" t="s">
        <v>307</v>
      </c>
      <c r="C11" s="109"/>
      <c r="D11" s="109"/>
      <c r="E11" s="109"/>
      <c r="F11" s="111" t="s">
        <v>193</v>
      </c>
      <c r="G11" s="108"/>
      <c r="H11" s="108"/>
      <c r="I11" s="107"/>
      <c r="J11" s="338"/>
    </row>
    <row r="12" spans="1:10" ht="15" customHeight="1" x14ac:dyDescent="0.2">
      <c r="A12" s="106" t="s">
        <v>246</v>
      </c>
      <c r="B12" s="111" t="s">
        <v>82</v>
      </c>
      <c r="C12" s="108">
        <v>5218550</v>
      </c>
      <c r="D12" s="108">
        <v>5809068</v>
      </c>
      <c r="E12" s="108">
        <v>3914222</v>
      </c>
      <c r="F12" s="103"/>
      <c r="G12" s="108"/>
      <c r="H12" s="108"/>
      <c r="I12" s="107"/>
      <c r="J12" s="338"/>
    </row>
    <row r="13" spans="1:10" ht="15" customHeight="1" x14ac:dyDescent="0.2">
      <c r="A13" s="106" t="s">
        <v>103</v>
      </c>
      <c r="B13" s="103"/>
      <c r="C13" s="108"/>
      <c r="D13" s="108"/>
      <c r="E13" s="108"/>
      <c r="F13" s="103"/>
      <c r="G13" s="108"/>
      <c r="H13" s="108"/>
      <c r="I13" s="107"/>
      <c r="J13" s="338"/>
    </row>
    <row r="14" spans="1:10" ht="15" customHeight="1" x14ac:dyDescent="0.2">
      <c r="A14" s="106" t="s">
        <v>111</v>
      </c>
      <c r="B14" s="110"/>
      <c r="C14" s="109"/>
      <c r="D14" s="109"/>
      <c r="E14" s="109"/>
      <c r="F14" s="103"/>
      <c r="G14" s="108"/>
      <c r="H14" s="108"/>
      <c r="I14" s="107"/>
      <c r="J14" s="338"/>
    </row>
    <row r="15" spans="1:10" ht="15" customHeight="1" x14ac:dyDescent="0.2">
      <c r="A15" s="106" t="s">
        <v>306</v>
      </c>
      <c r="B15" s="103"/>
      <c r="C15" s="108"/>
      <c r="D15" s="108"/>
      <c r="E15" s="108"/>
      <c r="F15" s="103"/>
      <c r="G15" s="108"/>
      <c r="H15" s="108"/>
      <c r="I15" s="107"/>
      <c r="J15" s="338"/>
    </row>
    <row r="16" spans="1:10" ht="15" customHeight="1" x14ac:dyDescent="0.2">
      <c r="A16" s="106" t="s">
        <v>305</v>
      </c>
      <c r="B16" s="103"/>
      <c r="C16" s="108"/>
      <c r="D16" s="108"/>
      <c r="E16" s="108"/>
      <c r="F16" s="103"/>
      <c r="G16" s="108"/>
      <c r="H16" s="108"/>
      <c r="I16" s="107"/>
      <c r="J16" s="338"/>
    </row>
    <row r="17" spans="1:10" ht="15" customHeight="1" thickBot="1" x14ac:dyDescent="0.25">
      <c r="A17" s="106" t="s">
        <v>304</v>
      </c>
      <c r="B17" s="105"/>
      <c r="C17" s="104"/>
      <c r="D17" s="104"/>
      <c r="E17" s="104"/>
      <c r="F17" s="103"/>
      <c r="G17" s="104"/>
      <c r="H17" s="104"/>
      <c r="I17" s="102"/>
      <c r="J17" s="338"/>
    </row>
    <row r="18" spans="1:10" ht="17.25" customHeight="1" thickBot="1" x14ac:dyDescent="0.25">
      <c r="A18" s="86" t="s">
        <v>303</v>
      </c>
      <c r="B18" s="88" t="s">
        <v>302</v>
      </c>
      <c r="C18" s="87">
        <f>+C6+C7+C9+C10+C12+C13+C14+C15+C16+C17</f>
        <v>129126113</v>
      </c>
      <c r="D18" s="87">
        <f>+D6+D7+D9+D10+D12+D13+D14+D15+D16+D17</f>
        <v>188506650</v>
      </c>
      <c r="E18" s="87">
        <f>+E6+E7+E9+E10+E12+E13+E14+E15+E16+E17</f>
        <v>185273883</v>
      </c>
      <c r="F18" s="88" t="s">
        <v>301</v>
      </c>
      <c r="G18" s="87">
        <f>SUM(G6:G17)</f>
        <v>30654039</v>
      </c>
      <c r="H18" s="87">
        <f>SUM(H6:H17)</f>
        <v>54964005</v>
      </c>
      <c r="I18" s="87">
        <f>SUM(I6:I17)</f>
        <v>45189384</v>
      </c>
      <c r="J18" s="338"/>
    </row>
    <row r="19" spans="1:10" ht="15" customHeight="1" x14ac:dyDescent="0.2">
      <c r="A19" s="101" t="s">
        <v>300</v>
      </c>
      <c r="B19" s="100" t="s">
        <v>299</v>
      </c>
      <c r="C19" s="99"/>
      <c r="D19" s="99"/>
      <c r="E19" s="99"/>
      <c r="F19" s="95" t="s">
        <v>298</v>
      </c>
      <c r="G19" s="94"/>
      <c r="H19" s="94"/>
      <c r="I19" s="94"/>
      <c r="J19" s="338"/>
    </row>
    <row r="20" spans="1:10" ht="15" customHeight="1" x14ac:dyDescent="0.2">
      <c r="A20" s="92" t="s">
        <v>297</v>
      </c>
      <c r="B20" s="98" t="s">
        <v>296</v>
      </c>
      <c r="C20" s="89">
        <v>85541687</v>
      </c>
      <c r="D20" s="89">
        <v>95112527</v>
      </c>
      <c r="E20" s="89">
        <v>95112527</v>
      </c>
      <c r="F20" s="95" t="s">
        <v>295</v>
      </c>
      <c r="G20" s="89"/>
      <c r="H20" s="89"/>
      <c r="I20" s="89"/>
      <c r="J20" s="338"/>
    </row>
    <row r="21" spans="1:10" ht="15" customHeight="1" x14ac:dyDescent="0.2">
      <c r="A21" s="92" t="s">
        <v>294</v>
      </c>
      <c r="B21" s="95" t="s">
        <v>293</v>
      </c>
      <c r="C21" s="89"/>
      <c r="D21" s="89"/>
      <c r="E21" s="89"/>
      <c r="F21" s="95" t="s">
        <v>292</v>
      </c>
      <c r="G21" s="89"/>
      <c r="H21" s="89"/>
      <c r="I21" s="89"/>
      <c r="J21" s="338"/>
    </row>
    <row r="22" spans="1:10" ht="15" customHeight="1" x14ac:dyDescent="0.2">
      <c r="A22" s="92" t="s">
        <v>291</v>
      </c>
      <c r="B22" s="95" t="s">
        <v>290</v>
      </c>
      <c r="C22" s="89"/>
      <c r="D22" s="89"/>
      <c r="E22" s="89"/>
      <c r="F22" s="95" t="s">
        <v>289</v>
      </c>
      <c r="G22" s="89"/>
      <c r="H22" s="89"/>
      <c r="I22" s="89"/>
      <c r="J22" s="338"/>
    </row>
    <row r="23" spans="1:10" ht="15" customHeight="1" x14ac:dyDescent="0.2">
      <c r="A23" s="92" t="s">
        <v>288</v>
      </c>
      <c r="B23" s="95" t="s">
        <v>287</v>
      </c>
      <c r="C23" s="89"/>
      <c r="D23" s="89"/>
      <c r="E23" s="89"/>
      <c r="F23" s="91" t="s">
        <v>286</v>
      </c>
      <c r="G23" s="89"/>
      <c r="H23" s="89"/>
      <c r="I23" s="89"/>
      <c r="J23" s="338"/>
    </row>
    <row r="24" spans="1:10" ht="15" customHeight="1" x14ac:dyDescent="0.2">
      <c r="A24" s="92" t="s">
        <v>285</v>
      </c>
      <c r="B24" s="95" t="s">
        <v>284</v>
      </c>
      <c r="C24" s="97">
        <f>+C25+C27</f>
        <v>0</v>
      </c>
      <c r="D24" s="97">
        <f>+D25+D27</f>
        <v>0</v>
      </c>
      <c r="E24" s="97">
        <f>+E25+E27</f>
        <v>0</v>
      </c>
      <c r="F24" s="95" t="s">
        <v>283</v>
      </c>
      <c r="G24" s="89"/>
      <c r="H24" s="89"/>
      <c r="I24" s="89"/>
      <c r="J24" s="338"/>
    </row>
    <row r="25" spans="1:10" ht="15" customHeight="1" x14ac:dyDescent="0.2">
      <c r="A25" s="92" t="s">
        <v>282</v>
      </c>
      <c r="B25" s="91" t="s">
        <v>281</v>
      </c>
      <c r="C25" s="94"/>
      <c r="D25" s="94"/>
      <c r="E25" s="94"/>
      <c r="F25" s="96" t="s">
        <v>280</v>
      </c>
      <c r="G25" s="89"/>
      <c r="H25" s="89"/>
      <c r="I25" s="89"/>
      <c r="J25" s="338"/>
    </row>
    <row r="26" spans="1:10" ht="15" customHeight="1" x14ac:dyDescent="0.2">
      <c r="A26" s="92" t="s">
        <v>279</v>
      </c>
      <c r="B26" s="95" t="s">
        <v>278</v>
      </c>
      <c r="C26" s="94"/>
      <c r="D26" s="94"/>
      <c r="E26" s="94"/>
      <c r="F26" s="93" t="s">
        <v>277</v>
      </c>
      <c r="G26" s="89">
        <v>120588708</v>
      </c>
      <c r="H26" s="89">
        <v>131343177</v>
      </c>
      <c r="I26" s="89">
        <v>128600101</v>
      </c>
      <c r="J26" s="338"/>
    </row>
    <row r="27" spans="1:10" ht="15" customHeight="1" thickBot="1" x14ac:dyDescent="0.25">
      <c r="A27" s="92" t="s">
        <v>276</v>
      </c>
      <c r="B27" s="91" t="s">
        <v>275</v>
      </c>
      <c r="C27" s="89"/>
      <c r="D27" s="89"/>
      <c r="E27" s="89"/>
      <c r="F27" s="90" t="s">
        <v>274</v>
      </c>
      <c r="G27" s="89"/>
      <c r="H27" s="89"/>
      <c r="I27" s="89"/>
      <c r="J27" s="338"/>
    </row>
    <row r="28" spans="1:10" ht="17.25" customHeight="1" thickBot="1" x14ac:dyDescent="0.25">
      <c r="A28" s="86" t="s">
        <v>273</v>
      </c>
      <c r="B28" s="88" t="s">
        <v>272</v>
      </c>
      <c r="C28" s="87">
        <f>+C19+C24</f>
        <v>0</v>
      </c>
      <c r="D28" s="87">
        <f>+D19+D24</f>
        <v>0</v>
      </c>
      <c r="E28" s="87">
        <f>+E19+E24</f>
        <v>0</v>
      </c>
      <c r="F28" s="88" t="s">
        <v>271</v>
      </c>
      <c r="G28" s="87">
        <f>SUM(G19:G27)</f>
        <v>120588708</v>
      </c>
      <c r="H28" s="87">
        <f>SUM(H19:H27)</f>
        <v>131343177</v>
      </c>
      <c r="I28" s="87">
        <f>SUM(I19:I27)</f>
        <v>128600101</v>
      </c>
      <c r="J28" s="338"/>
    </row>
    <row r="29" spans="1:10" ht="17.25" customHeight="1" thickBot="1" x14ac:dyDescent="0.25">
      <c r="A29" s="86" t="s">
        <v>270</v>
      </c>
      <c r="B29" s="84" t="s">
        <v>269</v>
      </c>
      <c r="C29" s="83">
        <f>+C18+C28</f>
        <v>129126113</v>
      </c>
      <c r="D29" s="83">
        <f>+D18+D28</f>
        <v>188506650</v>
      </c>
      <c r="E29" s="85">
        <f>+E18+E28</f>
        <v>185273883</v>
      </c>
      <c r="F29" s="84" t="s">
        <v>268</v>
      </c>
      <c r="G29" s="83">
        <f>+G18+G28</f>
        <v>151242747</v>
      </c>
      <c r="H29" s="83">
        <f>+H18+H28</f>
        <v>186307182</v>
      </c>
      <c r="I29" s="83">
        <f>+I18+I28</f>
        <v>173789485</v>
      </c>
      <c r="J29" s="338"/>
    </row>
    <row r="30" spans="1:10" ht="17.25" customHeight="1" thickBot="1" x14ac:dyDescent="0.25">
      <c r="A30" s="86" t="s">
        <v>267</v>
      </c>
      <c r="B30" s="84" t="s">
        <v>266</v>
      </c>
      <c r="C30" s="83" t="str">
        <f>IF(C18-G18&lt;0,G18-C18,"-")</f>
        <v>-</v>
      </c>
      <c r="D30" s="83" t="str">
        <f>IF(D18-H18&lt;0,H18-D18,"-")</f>
        <v>-</v>
      </c>
      <c r="E30" s="85" t="str">
        <f>IF(E18-I18&lt;0,I18-E18,"-")</f>
        <v>-</v>
      </c>
      <c r="F30" s="84" t="s">
        <v>265</v>
      </c>
      <c r="G30" s="83">
        <f>IF(C18-G18&gt;0,C18-G18,"-")</f>
        <v>98472074</v>
      </c>
      <c r="H30" s="83">
        <f>IF(D18-H18&gt;0,D18-H18,"-")</f>
        <v>133542645</v>
      </c>
      <c r="I30" s="83">
        <f>IF(E18-I18&gt;0,E18-I18,"-")</f>
        <v>140084499</v>
      </c>
      <c r="J30" s="338"/>
    </row>
    <row r="31" spans="1:10" ht="17.25" customHeight="1" thickBot="1" x14ac:dyDescent="0.25">
      <c r="A31" s="86" t="s">
        <v>264</v>
      </c>
      <c r="B31" s="84" t="s">
        <v>263</v>
      </c>
      <c r="C31" s="83">
        <f>IF(C29-G29&lt;0,G29-C29,"-")</f>
        <v>22116634</v>
      </c>
      <c r="D31" s="83" t="str">
        <f>IF(D29-H29&lt;0,H29-D29,"-")</f>
        <v>-</v>
      </c>
      <c r="E31" s="85" t="str">
        <f>IF(E29-I29&lt;0,I29-E29,"-")</f>
        <v>-</v>
      </c>
      <c r="F31" s="84" t="s">
        <v>262</v>
      </c>
      <c r="G31" s="83" t="str">
        <f>IF(C29-G29&gt;0,C29-G29,"-")</f>
        <v>-</v>
      </c>
      <c r="H31" s="83">
        <f>IF(D29-H29&gt;0,D29-H29,"-")</f>
        <v>2199468</v>
      </c>
      <c r="I31" s="83">
        <f>IF(E29-I29&gt;0,E29-I29,"-")</f>
        <v>11484398</v>
      </c>
      <c r="J31" s="338"/>
    </row>
  </sheetData>
  <mergeCells count="2">
    <mergeCell ref="J1:J31"/>
    <mergeCell ref="A3:A4"/>
  </mergeCells>
  <printOptions horizontalCentered="1"/>
  <pageMargins left="0.33" right="0.48" top="0.9055118110236221" bottom="0.5" header="0.6" footer="0.28000000000000003"/>
  <pageSetup paperSize="9" scale="70" orientation="landscape" r:id="rId1"/>
  <headerFooter alignWithMargins="0">
    <oddHeader xml:space="preserve">&amp;R&amp;"Times New Roman CE,Félkövér dőlt"&amp;11 2.1. melléklet a 4./2019. (V.30.) sz. önkormányzati rendelethez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1"/>
  <sheetViews>
    <sheetView view="pageLayout" topLeftCell="B1" zoomScaleSheetLayoutView="100" workbookViewId="0">
      <selection activeCell="E21" sqref="E21"/>
    </sheetView>
  </sheetViews>
  <sheetFormatPr defaultRowHeight="12.75" x14ac:dyDescent="0.2"/>
  <cols>
    <col min="1" max="1" width="6.83203125" style="81" customWidth="1"/>
    <col min="2" max="2" width="55.1640625" style="82" customWidth="1"/>
    <col min="3" max="5" width="16.33203125" style="81" customWidth="1"/>
    <col min="6" max="6" width="55.1640625" style="81" customWidth="1"/>
    <col min="7" max="9" width="16.33203125" style="81" customWidth="1"/>
    <col min="10" max="10" width="4.83203125" style="81" customWidth="1"/>
    <col min="11" max="256" width="9.33203125" style="81"/>
    <col min="257" max="257" width="6.83203125" style="81" customWidth="1"/>
    <col min="258" max="258" width="55.1640625" style="81" customWidth="1"/>
    <col min="259" max="261" width="16.33203125" style="81" customWidth="1"/>
    <col min="262" max="262" width="55.1640625" style="81" customWidth="1"/>
    <col min="263" max="265" width="16.33203125" style="81" customWidth="1"/>
    <col min="266" max="266" width="4.83203125" style="81" customWidth="1"/>
    <col min="267" max="512" width="9.33203125" style="81"/>
    <col min="513" max="513" width="6.83203125" style="81" customWidth="1"/>
    <col min="514" max="514" width="55.1640625" style="81" customWidth="1"/>
    <col min="515" max="517" width="16.33203125" style="81" customWidth="1"/>
    <col min="518" max="518" width="55.1640625" style="81" customWidth="1"/>
    <col min="519" max="521" width="16.33203125" style="81" customWidth="1"/>
    <col min="522" max="522" width="4.83203125" style="81" customWidth="1"/>
    <col min="523" max="768" width="9.33203125" style="81"/>
    <col min="769" max="769" width="6.83203125" style="81" customWidth="1"/>
    <col min="770" max="770" width="55.1640625" style="81" customWidth="1"/>
    <col min="771" max="773" width="16.33203125" style="81" customWidth="1"/>
    <col min="774" max="774" width="55.1640625" style="81" customWidth="1"/>
    <col min="775" max="777" width="16.33203125" style="81" customWidth="1"/>
    <col min="778" max="778" width="4.83203125" style="81" customWidth="1"/>
    <col min="779" max="1024" width="9.33203125" style="81"/>
    <col min="1025" max="1025" width="6.83203125" style="81" customWidth="1"/>
    <col min="1026" max="1026" width="55.1640625" style="81" customWidth="1"/>
    <col min="1027" max="1029" width="16.33203125" style="81" customWidth="1"/>
    <col min="1030" max="1030" width="55.1640625" style="81" customWidth="1"/>
    <col min="1031" max="1033" width="16.33203125" style="81" customWidth="1"/>
    <col min="1034" max="1034" width="4.83203125" style="81" customWidth="1"/>
    <col min="1035" max="1280" width="9.33203125" style="81"/>
    <col min="1281" max="1281" width="6.83203125" style="81" customWidth="1"/>
    <col min="1282" max="1282" width="55.1640625" style="81" customWidth="1"/>
    <col min="1283" max="1285" width="16.33203125" style="81" customWidth="1"/>
    <col min="1286" max="1286" width="55.1640625" style="81" customWidth="1"/>
    <col min="1287" max="1289" width="16.33203125" style="81" customWidth="1"/>
    <col min="1290" max="1290" width="4.83203125" style="81" customWidth="1"/>
    <col min="1291" max="1536" width="9.33203125" style="81"/>
    <col min="1537" max="1537" width="6.83203125" style="81" customWidth="1"/>
    <col min="1538" max="1538" width="55.1640625" style="81" customWidth="1"/>
    <col min="1539" max="1541" width="16.33203125" style="81" customWidth="1"/>
    <col min="1542" max="1542" width="55.1640625" style="81" customWidth="1"/>
    <col min="1543" max="1545" width="16.33203125" style="81" customWidth="1"/>
    <col min="1546" max="1546" width="4.83203125" style="81" customWidth="1"/>
    <col min="1547" max="1792" width="9.33203125" style="81"/>
    <col min="1793" max="1793" width="6.83203125" style="81" customWidth="1"/>
    <col min="1794" max="1794" width="55.1640625" style="81" customWidth="1"/>
    <col min="1795" max="1797" width="16.33203125" style="81" customWidth="1"/>
    <col min="1798" max="1798" width="55.1640625" style="81" customWidth="1"/>
    <col min="1799" max="1801" width="16.33203125" style="81" customWidth="1"/>
    <col min="1802" max="1802" width="4.83203125" style="81" customWidth="1"/>
    <col min="1803" max="2048" width="9.33203125" style="81"/>
    <col min="2049" max="2049" width="6.83203125" style="81" customWidth="1"/>
    <col min="2050" max="2050" width="55.1640625" style="81" customWidth="1"/>
    <col min="2051" max="2053" width="16.33203125" style="81" customWidth="1"/>
    <col min="2054" max="2054" width="55.1640625" style="81" customWidth="1"/>
    <col min="2055" max="2057" width="16.33203125" style="81" customWidth="1"/>
    <col min="2058" max="2058" width="4.83203125" style="81" customWidth="1"/>
    <col min="2059" max="2304" width="9.33203125" style="81"/>
    <col min="2305" max="2305" width="6.83203125" style="81" customWidth="1"/>
    <col min="2306" max="2306" width="55.1640625" style="81" customWidth="1"/>
    <col min="2307" max="2309" width="16.33203125" style="81" customWidth="1"/>
    <col min="2310" max="2310" width="55.1640625" style="81" customWidth="1"/>
    <col min="2311" max="2313" width="16.33203125" style="81" customWidth="1"/>
    <col min="2314" max="2314" width="4.83203125" style="81" customWidth="1"/>
    <col min="2315" max="2560" width="9.33203125" style="81"/>
    <col min="2561" max="2561" width="6.83203125" style="81" customWidth="1"/>
    <col min="2562" max="2562" width="55.1640625" style="81" customWidth="1"/>
    <col min="2563" max="2565" width="16.33203125" style="81" customWidth="1"/>
    <col min="2566" max="2566" width="55.1640625" style="81" customWidth="1"/>
    <col min="2567" max="2569" width="16.33203125" style="81" customWidth="1"/>
    <col min="2570" max="2570" width="4.83203125" style="81" customWidth="1"/>
    <col min="2571" max="2816" width="9.33203125" style="81"/>
    <col min="2817" max="2817" width="6.83203125" style="81" customWidth="1"/>
    <col min="2818" max="2818" width="55.1640625" style="81" customWidth="1"/>
    <col min="2819" max="2821" width="16.33203125" style="81" customWidth="1"/>
    <col min="2822" max="2822" width="55.1640625" style="81" customWidth="1"/>
    <col min="2823" max="2825" width="16.33203125" style="81" customWidth="1"/>
    <col min="2826" max="2826" width="4.83203125" style="81" customWidth="1"/>
    <col min="2827" max="3072" width="9.33203125" style="81"/>
    <col min="3073" max="3073" width="6.83203125" style="81" customWidth="1"/>
    <col min="3074" max="3074" width="55.1640625" style="81" customWidth="1"/>
    <col min="3075" max="3077" width="16.33203125" style="81" customWidth="1"/>
    <col min="3078" max="3078" width="55.1640625" style="81" customWidth="1"/>
    <col min="3079" max="3081" width="16.33203125" style="81" customWidth="1"/>
    <col min="3082" max="3082" width="4.83203125" style="81" customWidth="1"/>
    <col min="3083" max="3328" width="9.33203125" style="81"/>
    <col min="3329" max="3329" width="6.83203125" style="81" customWidth="1"/>
    <col min="3330" max="3330" width="55.1640625" style="81" customWidth="1"/>
    <col min="3331" max="3333" width="16.33203125" style="81" customWidth="1"/>
    <col min="3334" max="3334" width="55.1640625" style="81" customWidth="1"/>
    <col min="3335" max="3337" width="16.33203125" style="81" customWidth="1"/>
    <col min="3338" max="3338" width="4.83203125" style="81" customWidth="1"/>
    <col min="3339" max="3584" width="9.33203125" style="81"/>
    <col min="3585" max="3585" width="6.83203125" style="81" customWidth="1"/>
    <col min="3586" max="3586" width="55.1640625" style="81" customWidth="1"/>
    <col min="3587" max="3589" width="16.33203125" style="81" customWidth="1"/>
    <col min="3590" max="3590" width="55.1640625" style="81" customWidth="1"/>
    <col min="3591" max="3593" width="16.33203125" style="81" customWidth="1"/>
    <col min="3594" max="3594" width="4.83203125" style="81" customWidth="1"/>
    <col min="3595" max="3840" width="9.33203125" style="81"/>
    <col min="3841" max="3841" width="6.83203125" style="81" customWidth="1"/>
    <col min="3842" max="3842" width="55.1640625" style="81" customWidth="1"/>
    <col min="3843" max="3845" width="16.33203125" style="81" customWidth="1"/>
    <col min="3846" max="3846" width="55.1640625" style="81" customWidth="1"/>
    <col min="3847" max="3849" width="16.33203125" style="81" customWidth="1"/>
    <col min="3850" max="3850" width="4.83203125" style="81" customWidth="1"/>
    <col min="3851" max="4096" width="9.33203125" style="81"/>
    <col min="4097" max="4097" width="6.83203125" style="81" customWidth="1"/>
    <col min="4098" max="4098" width="55.1640625" style="81" customWidth="1"/>
    <col min="4099" max="4101" width="16.33203125" style="81" customWidth="1"/>
    <col min="4102" max="4102" width="55.1640625" style="81" customWidth="1"/>
    <col min="4103" max="4105" width="16.33203125" style="81" customWidth="1"/>
    <col min="4106" max="4106" width="4.83203125" style="81" customWidth="1"/>
    <col min="4107" max="4352" width="9.33203125" style="81"/>
    <col min="4353" max="4353" width="6.83203125" style="81" customWidth="1"/>
    <col min="4354" max="4354" width="55.1640625" style="81" customWidth="1"/>
    <col min="4355" max="4357" width="16.33203125" style="81" customWidth="1"/>
    <col min="4358" max="4358" width="55.1640625" style="81" customWidth="1"/>
    <col min="4359" max="4361" width="16.33203125" style="81" customWidth="1"/>
    <col min="4362" max="4362" width="4.83203125" style="81" customWidth="1"/>
    <col min="4363" max="4608" width="9.33203125" style="81"/>
    <col min="4609" max="4609" width="6.83203125" style="81" customWidth="1"/>
    <col min="4610" max="4610" width="55.1640625" style="81" customWidth="1"/>
    <col min="4611" max="4613" width="16.33203125" style="81" customWidth="1"/>
    <col min="4614" max="4614" width="55.1640625" style="81" customWidth="1"/>
    <col min="4615" max="4617" width="16.33203125" style="81" customWidth="1"/>
    <col min="4618" max="4618" width="4.83203125" style="81" customWidth="1"/>
    <col min="4619" max="4864" width="9.33203125" style="81"/>
    <col min="4865" max="4865" width="6.83203125" style="81" customWidth="1"/>
    <col min="4866" max="4866" width="55.1640625" style="81" customWidth="1"/>
    <col min="4867" max="4869" width="16.33203125" style="81" customWidth="1"/>
    <col min="4870" max="4870" width="55.1640625" style="81" customWidth="1"/>
    <col min="4871" max="4873" width="16.33203125" style="81" customWidth="1"/>
    <col min="4874" max="4874" width="4.83203125" style="81" customWidth="1"/>
    <col min="4875" max="5120" width="9.33203125" style="81"/>
    <col min="5121" max="5121" width="6.83203125" style="81" customWidth="1"/>
    <col min="5122" max="5122" width="55.1640625" style="81" customWidth="1"/>
    <col min="5123" max="5125" width="16.33203125" style="81" customWidth="1"/>
    <col min="5126" max="5126" width="55.1640625" style="81" customWidth="1"/>
    <col min="5127" max="5129" width="16.33203125" style="81" customWidth="1"/>
    <col min="5130" max="5130" width="4.83203125" style="81" customWidth="1"/>
    <col min="5131" max="5376" width="9.33203125" style="81"/>
    <col min="5377" max="5377" width="6.83203125" style="81" customWidth="1"/>
    <col min="5378" max="5378" width="55.1640625" style="81" customWidth="1"/>
    <col min="5379" max="5381" width="16.33203125" style="81" customWidth="1"/>
    <col min="5382" max="5382" width="55.1640625" style="81" customWidth="1"/>
    <col min="5383" max="5385" width="16.33203125" style="81" customWidth="1"/>
    <col min="5386" max="5386" width="4.83203125" style="81" customWidth="1"/>
    <col min="5387" max="5632" width="9.33203125" style="81"/>
    <col min="5633" max="5633" width="6.83203125" style="81" customWidth="1"/>
    <col min="5634" max="5634" width="55.1640625" style="81" customWidth="1"/>
    <col min="5635" max="5637" width="16.33203125" style="81" customWidth="1"/>
    <col min="5638" max="5638" width="55.1640625" style="81" customWidth="1"/>
    <col min="5639" max="5641" width="16.33203125" style="81" customWidth="1"/>
    <col min="5642" max="5642" width="4.83203125" style="81" customWidth="1"/>
    <col min="5643" max="5888" width="9.33203125" style="81"/>
    <col min="5889" max="5889" width="6.83203125" style="81" customWidth="1"/>
    <col min="5890" max="5890" width="55.1640625" style="81" customWidth="1"/>
    <col min="5891" max="5893" width="16.33203125" style="81" customWidth="1"/>
    <col min="5894" max="5894" width="55.1640625" style="81" customWidth="1"/>
    <col min="5895" max="5897" width="16.33203125" style="81" customWidth="1"/>
    <col min="5898" max="5898" width="4.83203125" style="81" customWidth="1"/>
    <col min="5899" max="6144" width="9.33203125" style="81"/>
    <col min="6145" max="6145" width="6.83203125" style="81" customWidth="1"/>
    <col min="6146" max="6146" width="55.1640625" style="81" customWidth="1"/>
    <col min="6147" max="6149" width="16.33203125" style="81" customWidth="1"/>
    <col min="6150" max="6150" width="55.1640625" style="81" customWidth="1"/>
    <col min="6151" max="6153" width="16.33203125" style="81" customWidth="1"/>
    <col min="6154" max="6154" width="4.83203125" style="81" customWidth="1"/>
    <col min="6155" max="6400" width="9.33203125" style="81"/>
    <col min="6401" max="6401" width="6.83203125" style="81" customWidth="1"/>
    <col min="6402" max="6402" width="55.1640625" style="81" customWidth="1"/>
    <col min="6403" max="6405" width="16.33203125" style="81" customWidth="1"/>
    <col min="6406" max="6406" width="55.1640625" style="81" customWidth="1"/>
    <col min="6407" max="6409" width="16.33203125" style="81" customWidth="1"/>
    <col min="6410" max="6410" width="4.83203125" style="81" customWidth="1"/>
    <col min="6411" max="6656" width="9.33203125" style="81"/>
    <col min="6657" max="6657" width="6.83203125" style="81" customWidth="1"/>
    <col min="6658" max="6658" width="55.1640625" style="81" customWidth="1"/>
    <col min="6659" max="6661" width="16.33203125" style="81" customWidth="1"/>
    <col min="6662" max="6662" width="55.1640625" style="81" customWidth="1"/>
    <col min="6663" max="6665" width="16.33203125" style="81" customWidth="1"/>
    <col min="6666" max="6666" width="4.83203125" style="81" customWidth="1"/>
    <col min="6667" max="6912" width="9.33203125" style="81"/>
    <col min="6913" max="6913" width="6.83203125" style="81" customWidth="1"/>
    <col min="6914" max="6914" width="55.1640625" style="81" customWidth="1"/>
    <col min="6915" max="6917" width="16.33203125" style="81" customWidth="1"/>
    <col min="6918" max="6918" width="55.1640625" style="81" customWidth="1"/>
    <col min="6919" max="6921" width="16.33203125" style="81" customWidth="1"/>
    <col min="6922" max="6922" width="4.83203125" style="81" customWidth="1"/>
    <col min="6923" max="7168" width="9.33203125" style="81"/>
    <col min="7169" max="7169" width="6.83203125" style="81" customWidth="1"/>
    <col min="7170" max="7170" width="55.1640625" style="81" customWidth="1"/>
    <col min="7171" max="7173" width="16.33203125" style="81" customWidth="1"/>
    <col min="7174" max="7174" width="55.1640625" style="81" customWidth="1"/>
    <col min="7175" max="7177" width="16.33203125" style="81" customWidth="1"/>
    <col min="7178" max="7178" width="4.83203125" style="81" customWidth="1"/>
    <col min="7179" max="7424" width="9.33203125" style="81"/>
    <col min="7425" max="7425" width="6.83203125" style="81" customWidth="1"/>
    <col min="7426" max="7426" width="55.1640625" style="81" customWidth="1"/>
    <col min="7427" max="7429" width="16.33203125" style="81" customWidth="1"/>
    <col min="7430" max="7430" width="55.1640625" style="81" customWidth="1"/>
    <col min="7431" max="7433" width="16.33203125" style="81" customWidth="1"/>
    <col min="7434" max="7434" width="4.83203125" style="81" customWidth="1"/>
    <col min="7435" max="7680" width="9.33203125" style="81"/>
    <col min="7681" max="7681" width="6.83203125" style="81" customWidth="1"/>
    <col min="7682" max="7682" width="55.1640625" style="81" customWidth="1"/>
    <col min="7683" max="7685" width="16.33203125" style="81" customWidth="1"/>
    <col min="7686" max="7686" width="55.1640625" style="81" customWidth="1"/>
    <col min="7687" max="7689" width="16.33203125" style="81" customWidth="1"/>
    <col min="7690" max="7690" width="4.83203125" style="81" customWidth="1"/>
    <col min="7691" max="7936" width="9.33203125" style="81"/>
    <col min="7937" max="7937" width="6.83203125" style="81" customWidth="1"/>
    <col min="7938" max="7938" width="55.1640625" style="81" customWidth="1"/>
    <col min="7939" max="7941" width="16.33203125" style="81" customWidth="1"/>
    <col min="7942" max="7942" width="55.1640625" style="81" customWidth="1"/>
    <col min="7943" max="7945" width="16.33203125" style="81" customWidth="1"/>
    <col min="7946" max="7946" width="4.83203125" style="81" customWidth="1"/>
    <col min="7947" max="8192" width="9.33203125" style="81"/>
    <col min="8193" max="8193" width="6.83203125" style="81" customWidth="1"/>
    <col min="8194" max="8194" width="55.1640625" style="81" customWidth="1"/>
    <col min="8195" max="8197" width="16.33203125" style="81" customWidth="1"/>
    <col min="8198" max="8198" width="55.1640625" style="81" customWidth="1"/>
    <col min="8199" max="8201" width="16.33203125" style="81" customWidth="1"/>
    <col min="8202" max="8202" width="4.83203125" style="81" customWidth="1"/>
    <col min="8203" max="8448" width="9.33203125" style="81"/>
    <col min="8449" max="8449" width="6.83203125" style="81" customWidth="1"/>
    <col min="8450" max="8450" width="55.1640625" style="81" customWidth="1"/>
    <col min="8451" max="8453" width="16.33203125" style="81" customWidth="1"/>
    <col min="8454" max="8454" width="55.1640625" style="81" customWidth="1"/>
    <col min="8455" max="8457" width="16.33203125" style="81" customWidth="1"/>
    <col min="8458" max="8458" width="4.83203125" style="81" customWidth="1"/>
    <col min="8459" max="8704" width="9.33203125" style="81"/>
    <col min="8705" max="8705" width="6.83203125" style="81" customWidth="1"/>
    <col min="8706" max="8706" width="55.1640625" style="81" customWidth="1"/>
    <col min="8707" max="8709" width="16.33203125" style="81" customWidth="1"/>
    <col min="8710" max="8710" width="55.1640625" style="81" customWidth="1"/>
    <col min="8711" max="8713" width="16.33203125" style="81" customWidth="1"/>
    <col min="8714" max="8714" width="4.83203125" style="81" customWidth="1"/>
    <col min="8715" max="8960" width="9.33203125" style="81"/>
    <col min="8961" max="8961" width="6.83203125" style="81" customWidth="1"/>
    <col min="8962" max="8962" width="55.1640625" style="81" customWidth="1"/>
    <col min="8963" max="8965" width="16.33203125" style="81" customWidth="1"/>
    <col min="8966" max="8966" width="55.1640625" style="81" customWidth="1"/>
    <col min="8967" max="8969" width="16.33203125" style="81" customWidth="1"/>
    <col min="8970" max="8970" width="4.83203125" style="81" customWidth="1"/>
    <col min="8971" max="9216" width="9.33203125" style="81"/>
    <col min="9217" max="9217" width="6.83203125" style="81" customWidth="1"/>
    <col min="9218" max="9218" width="55.1640625" style="81" customWidth="1"/>
    <col min="9219" max="9221" width="16.33203125" style="81" customWidth="1"/>
    <col min="9222" max="9222" width="55.1640625" style="81" customWidth="1"/>
    <col min="9223" max="9225" width="16.33203125" style="81" customWidth="1"/>
    <col min="9226" max="9226" width="4.83203125" style="81" customWidth="1"/>
    <col min="9227" max="9472" width="9.33203125" style="81"/>
    <col min="9473" max="9473" width="6.83203125" style="81" customWidth="1"/>
    <col min="9474" max="9474" width="55.1640625" style="81" customWidth="1"/>
    <col min="9475" max="9477" width="16.33203125" style="81" customWidth="1"/>
    <col min="9478" max="9478" width="55.1640625" style="81" customWidth="1"/>
    <col min="9479" max="9481" width="16.33203125" style="81" customWidth="1"/>
    <col min="9482" max="9482" width="4.83203125" style="81" customWidth="1"/>
    <col min="9483" max="9728" width="9.33203125" style="81"/>
    <col min="9729" max="9729" width="6.83203125" style="81" customWidth="1"/>
    <col min="9730" max="9730" width="55.1640625" style="81" customWidth="1"/>
    <col min="9731" max="9733" width="16.33203125" style="81" customWidth="1"/>
    <col min="9734" max="9734" width="55.1640625" style="81" customWidth="1"/>
    <col min="9735" max="9737" width="16.33203125" style="81" customWidth="1"/>
    <col min="9738" max="9738" width="4.83203125" style="81" customWidth="1"/>
    <col min="9739" max="9984" width="9.33203125" style="81"/>
    <col min="9985" max="9985" width="6.83203125" style="81" customWidth="1"/>
    <col min="9986" max="9986" width="55.1640625" style="81" customWidth="1"/>
    <col min="9987" max="9989" width="16.33203125" style="81" customWidth="1"/>
    <col min="9990" max="9990" width="55.1640625" style="81" customWidth="1"/>
    <col min="9991" max="9993" width="16.33203125" style="81" customWidth="1"/>
    <col min="9994" max="9994" width="4.83203125" style="81" customWidth="1"/>
    <col min="9995" max="10240" width="9.33203125" style="81"/>
    <col min="10241" max="10241" width="6.83203125" style="81" customWidth="1"/>
    <col min="10242" max="10242" width="55.1640625" style="81" customWidth="1"/>
    <col min="10243" max="10245" width="16.33203125" style="81" customWidth="1"/>
    <col min="10246" max="10246" width="55.1640625" style="81" customWidth="1"/>
    <col min="10247" max="10249" width="16.33203125" style="81" customWidth="1"/>
    <col min="10250" max="10250" width="4.83203125" style="81" customWidth="1"/>
    <col min="10251" max="10496" width="9.33203125" style="81"/>
    <col min="10497" max="10497" width="6.83203125" style="81" customWidth="1"/>
    <col min="10498" max="10498" width="55.1640625" style="81" customWidth="1"/>
    <col min="10499" max="10501" width="16.33203125" style="81" customWidth="1"/>
    <col min="10502" max="10502" width="55.1640625" style="81" customWidth="1"/>
    <col min="10503" max="10505" width="16.33203125" style="81" customWidth="1"/>
    <col min="10506" max="10506" width="4.83203125" style="81" customWidth="1"/>
    <col min="10507" max="10752" width="9.33203125" style="81"/>
    <col min="10753" max="10753" width="6.83203125" style="81" customWidth="1"/>
    <col min="10754" max="10754" width="55.1640625" style="81" customWidth="1"/>
    <col min="10755" max="10757" width="16.33203125" style="81" customWidth="1"/>
    <col min="10758" max="10758" width="55.1640625" style="81" customWidth="1"/>
    <col min="10759" max="10761" width="16.33203125" style="81" customWidth="1"/>
    <col min="10762" max="10762" width="4.83203125" style="81" customWidth="1"/>
    <col min="10763" max="11008" width="9.33203125" style="81"/>
    <col min="11009" max="11009" width="6.83203125" style="81" customWidth="1"/>
    <col min="11010" max="11010" width="55.1640625" style="81" customWidth="1"/>
    <col min="11011" max="11013" width="16.33203125" style="81" customWidth="1"/>
    <col min="11014" max="11014" width="55.1640625" style="81" customWidth="1"/>
    <col min="11015" max="11017" width="16.33203125" style="81" customWidth="1"/>
    <col min="11018" max="11018" width="4.83203125" style="81" customWidth="1"/>
    <col min="11019" max="11264" width="9.33203125" style="81"/>
    <col min="11265" max="11265" width="6.83203125" style="81" customWidth="1"/>
    <col min="11266" max="11266" width="55.1640625" style="81" customWidth="1"/>
    <col min="11267" max="11269" width="16.33203125" style="81" customWidth="1"/>
    <col min="11270" max="11270" width="55.1640625" style="81" customWidth="1"/>
    <col min="11271" max="11273" width="16.33203125" style="81" customWidth="1"/>
    <col min="11274" max="11274" width="4.83203125" style="81" customWidth="1"/>
    <col min="11275" max="11520" width="9.33203125" style="81"/>
    <col min="11521" max="11521" width="6.83203125" style="81" customWidth="1"/>
    <col min="11522" max="11522" width="55.1640625" style="81" customWidth="1"/>
    <col min="11523" max="11525" width="16.33203125" style="81" customWidth="1"/>
    <col min="11526" max="11526" width="55.1640625" style="81" customWidth="1"/>
    <col min="11527" max="11529" width="16.33203125" style="81" customWidth="1"/>
    <col min="11530" max="11530" width="4.83203125" style="81" customWidth="1"/>
    <col min="11531" max="11776" width="9.33203125" style="81"/>
    <col min="11777" max="11777" width="6.83203125" style="81" customWidth="1"/>
    <col min="11778" max="11778" width="55.1640625" style="81" customWidth="1"/>
    <col min="11779" max="11781" width="16.33203125" style="81" customWidth="1"/>
    <col min="11782" max="11782" width="55.1640625" style="81" customWidth="1"/>
    <col min="11783" max="11785" width="16.33203125" style="81" customWidth="1"/>
    <col min="11786" max="11786" width="4.83203125" style="81" customWidth="1"/>
    <col min="11787" max="12032" width="9.33203125" style="81"/>
    <col min="12033" max="12033" width="6.83203125" style="81" customWidth="1"/>
    <col min="12034" max="12034" width="55.1640625" style="81" customWidth="1"/>
    <col min="12035" max="12037" width="16.33203125" style="81" customWidth="1"/>
    <col min="12038" max="12038" width="55.1640625" style="81" customWidth="1"/>
    <col min="12039" max="12041" width="16.33203125" style="81" customWidth="1"/>
    <col min="12042" max="12042" width="4.83203125" style="81" customWidth="1"/>
    <col min="12043" max="12288" width="9.33203125" style="81"/>
    <col min="12289" max="12289" width="6.83203125" style="81" customWidth="1"/>
    <col min="12290" max="12290" width="55.1640625" style="81" customWidth="1"/>
    <col min="12291" max="12293" width="16.33203125" style="81" customWidth="1"/>
    <col min="12294" max="12294" width="55.1640625" style="81" customWidth="1"/>
    <col min="12295" max="12297" width="16.33203125" style="81" customWidth="1"/>
    <col min="12298" max="12298" width="4.83203125" style="81" customWidth="1"/>
    <col min="12299" max="12544" width="9.33203125" style="81"/>
    <col min="12545" max="12545" width="6.83203125" style="81" customWidth="1"/>
    <col min="12546" max="12546" width="55.1640625" style="81" customWidth="1"/>
    <col min="12547" max="12549" width="16.33203125" style="81" customWidth="1"/>
    <col min="12550" max="12550" width="55.1640625" style="81" customWidth="1"/>
    <col min="12551" max="12553" width="16.33203125" style="81" customWidth="1"/>
    <col min="12554" max="12554" width="4.83203125" style="81" customWidth="1"/>
    <col min="12555" max="12800" width="9.33203125" style="81"/>
    <col min="12801" max="12801" width="6.83203125" style="81" customWidth="1"/>
    <col min="12802" max="12802" width="55.1640625" style="81" customWidth="1"/>
    <col min="12803" max="12805" width="16.33203125" style="81" customWidth="1"/>
    <col min="12806" max="12806" width="55.1640625" style="81" customWidth="1"/>
    <col min="12807" max="12809" width="16.33203125" style="81" customWidth="1"/>
    <col min="12810" max="12810" width="4.83203125" style="81" customWidth="1"/>
    <col min="12811" max="13056" width="9.33203125" style="81"/>
    <col min="13057" max="13057" width="6.83203125" style="81" customWidth="1"/>
    <col min="13058" max="13058" width="55.1640625" style="81" customWidth="1"/>
    <col min="13059" max="13061" width="16.33203125" style="81" customWidth="1"/>
    <col min="13062" max="13062" width="55.1640625" style="81" customWidth="1"/>
    <col min="13063" max="13065" width="16.33203125" style="81" customWidth="1"/>
    <col min="13066" max="13066" width="4.83203125" style="81" customWidth="1"/>
    <col min="13067" max="13312" width="9.33203125" style="81"/>
    <col min="13313" max="13313" width="6.83203125" style="81" customWidth="1"/>
    <col min="13314" max="13314" width="55.1640625" style="81" customWidth="1"/>
    <col min="13315" max="13317" width="16.33203125" style="81" customWidth="1"/>
    <col min="13318" max="13318" width="55.1640625" style="81" customWidth="1"/>
    <col min="13319" max="13321" width="16.33203125" style="81" customWidth="1"/>
    <col min="13322" max="13322" width="4.83203125" style="81" customWidth="1"/>
    <col min="13323" max="13568" width="9.33203125" style="81"/>
    <col min="13569" max="13569" width="6.83203125" style="81" customWidth="1"/>
    <col min="13570" max="13570" width="55.1640625" style="81" customWidth="1"/>
    <col min="13571" max="13573" width="16.33203125" style="81" customWidth="1"/>
    <col min="13574" max="13574" width="55.1640625" style="81" customWidth="1"/>
    <col min="13575" max="13577" width="16.33203125" style="81" customWidth="1"/>
    <col min="13578" max="13578" width="4.83203125" style="81" customWidth="1"/>
    <col min="13579" max="13824" width="9.33203125" style="81"/>
    <col min="13825" max="13825" width="6.83203125" style="81" customWidth="1"/>
    <col min="13826" max="13826" width="55.1640625" style="81" customWidth="1"/>
    <col min="13827" max="13829" width="16.33203125" style="81" customWidth="1"/>
    <col min="13830" max="13830" width="55.1640625" style="81" customWidth="1"/>
    <col min="13831" max="13833" width="16.33203125" style="81" customWidth="1"/>
    <col min="13834" max="13834" width="4.83203125" style="81" customWidth="1"/>
    <col min="13835" max="14080" width="9.33203125" style="81"/>
    <col min="14081" max="14081" width="6.83203125" style="81" customWidth="1"/>
    <col min="14082" max="14082" width="55.1640625" style="81" customWidth="1"/>
    <col min="14083" max="14085" width="16.33203125" style="81" customWidth="1"/>
    <col min="14086" max="14086" width="55.1640625" style="81" customWidth="1"/>
    <col min="14087" max="14089" width="16.33203125" style="81" customWidth="1"/>
    <col min="14090" max="14090" width="4.83203125" style="81" customWidth="1"/>
    <col min="14091" max="14336" width="9.33203125" style="81"/>
    <col min="14337" max="14337" width="6.83203125" style="81" customWidth="1"/>
    <col min="14338" max="14338" width="55.1640625" style="81" customWidth="1"/>
    <col min="14339" max="14341" width="16.33203125" style="81" customWidth="1"/>
    <col min="14342" max="14342" width="55.1640625" style="81" customWidth="1"/>
    <col min="14343" max="14345" width="16.33203125" style="81" customWidth="1"/>
    <col min="14346" max="14346" width="4.83203125" style="81" customWidth="1"/>
    <col min="14347" max="14592" width="9.33203125" style="81"/>
    <col min="14593" max="14593" width="6.83203125" style="81" customWidth="1"/>
    <col min="14594" max="14594" width="55.1640625" style="81" customWidth="1"/>
    <col min="14595" max="14597" width="16.33203125" style="81" customWidth="1"/>
    <col min="14598" max="14598" width="55.1640625" style="81" customWidth="1"/>
    <col min="14599" max="14601" width="16.33203125" style="81" customWidth="1"/>
    <col min="14602" max="14602" width="4.83203125" style="81" customWidth="1"/>
    <col min="14603" max="14848" width="9.33203125" style="81"/>
    <col min="14849" max="14849" width="6.83203125" style="81" customWidth="1"/>
    <col min="14850" max="14850" width="55.1640625" style="81" customWidth="1"/>
    <col min="14851" max="14853" width="16.33203125" style="81" customWidth="1"/>
    <col min="14854" max="14854" width="55.1640625" style="81" customWidth="1"/>
    <col min="14855" max="14857" width="16.33203125" style="81" customWidth="1"/>
    <col min="14858" max="14858" width="4.83203125" style="81" customWidth="1"/>
    <col min="14859" max="15104" width="9.33203125" style="81"/>
    <col min="15105" max="15105" width="6.83203125" style="81" customWidth="1"/>
    <col min="15106" max="15106" width="55.1640625" style="81" customWidth="1"/>
    <col min="15107" max="15109" width="16.33203125" style="81" customWidth="1"/>
    <col min="15110" max="15110" width="55.1640625" style="81" customWidth="1"/>
    <col min="15111" max="15113" width="16.33203125" style="81" customWidth="1"/>
    <col min="15114" max="15114" width="4.83203125" style="81" customWidth="1"/>
    <col min="15115" max="15360" width="9.33203125" style="81"/>
    <col min="15361" max="15361" width="6.83203125" style="81" customWidth="1"/>
    <col min="15362" max="15362" width="55.1640625" style="81" customWidth="1"/>
    <col min="15363" max="15365" width="16.33203125" style="81" customWidth="1"/>
    <col min="15366" max="15366" width="55.1640625" style="81" customWidth="1"/>
    <col min="15367" max="15369" width="16.33203125" style="81" customWidth="1"/>
    <col min="15370" max="15370" width="4.83203125" style="81" customWidth="1"/>
    <col min="15371" max="15616" width="9.33203125" style="81"/>
    <col min="15617" max="15617" width="6.83203125" style="81" customWidth="1"/>
    <col min="15618" max="15618" width="55.1640625" style="81" customWidth="1"/>
    <col min="15619" max="15621" width="16.33203125" style="81" customWidth="1"/>
    <col min="15622" max="15622" width="55.1640625" style="81" customWidth="1"/>
    <col min="15623" max="15625" width="16.33203125" style="81" customWidth="1"/>
    <col min="15626" max="15626" width="4.83203125" style="81" customWidth="1"/>
    <col min="15627" max="15872" width="9.33203125" style="81"/>
    <col min="15873" max="15873" width="6.83203125" style="81" customWidth="1"/>
    <col min="15874" max="15874" width="55.1640625" style="81" customWidth="1"/>
    <col min="15875" max="15877" width="16.33203125" style="81" customWidth="1"/>
    <col min="15878" max="15878" width="55.1640625" style="81" customWidth="1"/>
    <col min="15879" max="15881" width="16.33203125" style="81" customWidth="1"/>
    <col min="15882" max="15882" width="4.83203125" style="81" customWidth="1"/>
    <col min="15883" max="16128" width="9.33203125" style="81"/>
    <col min="16129" max="16129" width="6.83203125" style="81" customWidth="1"/>
    <col min="16130" max="16130" width="55.1640625" style="81" customWidth="1"/>
    <col min="16131" max="16133" width="16.33203125" style="81" customWidth="1"/>
    <col min="16134" max="16134" width="55.1640625" style="81" customWidth="1"/>
    <col min="16135" max="16137" width="16.33203125" style="81" customWidth="1"/>
    <col min="16138" max="16138" width="4.83203125" style="81" customWidth="1"/>
    <col min="16139" max="16384" width="9.33203125" style="81"/>
  </cols>
  <sheetData>
    <row r="1" spans="1:10" ht="39.75" customHeight="1" x14ac:dyDescent="0.2">
      <c r="B1" s="131" t="s">
        <v>502</v>
      </c>
      <c r="C1" s="130"/>
      <c r="D1" s="130"/>
      <c r="E1" s="130"/>
      <c r="F1" s="130"/>
      <c r="G1" s="130"/>
      <c r="H1" s="130"/>
      <c r="I1" s="130"/>
      <c r="J1" s="338"/>
    </row>
    <row r="2" spans="1:10" ht="14.25" thickBot="1" x14ac:dyDescent="0.25">
      <c r="G2" s="129"/>
      <c r="H2" s="129"/>
      <c r="I2" s="129" t="s">
        <v>511</v>
      </c>
      <c r="J2" s="338"/>
    </row>
    <row r="3" spans="1:10" ht="18" customHeight="1" thickBot="1" x14ac:dyDescent="0.25">
      <c r="A3" s="336" t="s">
        <v>3</v>
      </c>
      <c r="B3" s="127" t="s">
        <v>320</v>
      </c>
      <c r="C3" s="128"/>
      <c r="D3" s="128"/>
      <c r="E3" s="128"/>
      <c r="F3" s="127" t="s">
        <v>319</v>
      </c>
      <c r="G3" s="126"/>
      <c r="H3" s="126"/>
      <c r="I3" s="126"/>
      <c r="J3" s="338"/>
    </row>
    <row r="4" spans="1:10" s="122" customFormat="1" ht="35.25" customHeight="1" thickBot="1" x14ac:dyDescent="0.25">
      <c r="A4" s="337"/>
      <c r="B4" s="124" t="s">
        <v>318</v>
      </c>
      <c r="C4" s="125" t="s">
        <v>533</v>
      </c>
      <c r="D4" s="125" t="s">
        <v>534</v>
      </c>
      <c r="E4" s="125" t="s">
        <v>535</v>
      </c>
      <c r="F4" s="124" t="s">
        <v>318</v>
      </c>
      <c r="G4" s="125" t="str">
        <f>+C4</f>
        <v>2018. évi eredeti előirányzat</v>
      </c>
      <c r="H4" s="226" t="str">
        <f>+D4</f>
        <v>2018. évi módosított előirányzat</v>
      </c>
      <c r="I4" s="123" t="str">
        <f>+E4</f>
        <v>2018. évi teljesítés</v>
      </c>
      <c r="J4" s="338"/>
    </row>
    <row r="5" spans="1:10" s="117" customFormat="1" ht="12" customHeight="1" thickBot="1" x14ac:dyDescent="0.25">
      <c r="A5" s="121" t="s">
        <v>6</v>
      </c>
      <c r="B5" s="119" t="s">
        <v>7</v>
      </c>
      <c r="C5" s="120" t="s">
        <v>439</v>
      </c>
      <c r="D5" s="120" t="s">
        <v>440</v>
      </c>
      <c r="E5" s="120" t="s">
        <v>8</v>
      </c>
      <c r="F5" s="119" t="s">
        <v>317</v>
      </c>
      <c r="G5" s="120" t="s">
        <v>444</v>
      </c>
      <c r="H5" s="120" t="s">
        <v>445</v>
      </c>
      <c r="I5" s="118" t="s">
        <v>316</v>
      </c>
      <c r="J5" s="338"/>
    </row>
    <row r="6" spans="1:10" ht="15" customHeight="1" x14ac:dyDescent="0.2">
      <c r="A6" s="116" t="s">
        <v>9</v>
      </c>
      <c r="B6" s="114" t="s">
        <v>315</v>
      </c>
      <c r="C6" s="115"/>
      <c r="D6" s="115"/>
      <c r="E6" s="115"/>
      <c r="F6" s="114" t="s">
        <v>314</v>
      </c>
      <c r="G6" s="115">
        <v>124431804</v>
      </c>
      <c r="H6" s="115">
        <v>126748184</v>
      </c>
      <c r="I6" s="113">
        <v>124567449</v>
      </c>
      <c r="J6" s="338"/>
    </row>
    <row r="7" spans="1:10" ht="15" customHeight="1" x14ac:dyDescent="0.2">
      <c r="A7" s="106" t="s">
        <v>23</v>
      </c>
      <c r="B7" s="111" t="s">
        <v>446</v>
      </c>
      <c r="C7" s="108"/>
      <c r="D7" s="108"/>
      <c r="E7" s="108"/>
      <c r="F7" s="111" t="s">
        <v>157</v>
      </c>
      <c r="G7" s="108">
        <v>21649551</v>
      </c>
      <c r="H7" s="108">
        <v>26471993</v>
      </c>
      <c r="I7" s="107">
        <v>25987427</v>
      </c>
      <c r="J7" s="338"/>
    </row>
    <row r="8" spans="1:10" ht="15" customHeight="1" x14ac:dyDescent="0.2">
      <c r="A8" s="106" t="s">
        <v>35</v>
      </c>
      <c r="B8" s="111" t="s">
        <v>312</v>
      </c>
      <c r="C8" s="108"/>
      <c r="D8" s="108"/>
      <c r="E8" s="108"/>
      <c r="F8" s="111" t="s">
        <v>311</v>
      </c>
      <c r="G8" s="108">
        <v>51830000</v>
      </c>
      <c r="H8" s="108">
        <v>54950139</v>
      </c>
      <c r="I8" s="107">
        <v>53552581</v>
      </c>
      <c r="J8" s="338"/>
    </row>
    <row r="9" spans="1:10" ht="15" customHeight="1" x14ac:dyDescent="0.2">
      <c r="A9" s="106" t="s">
        <v>310</v>
      </c>
      <c r="B9" s="111" t="s">
        <v>309</v>
      </c>
      <c r="C9" s="108"/>
      <c r="D9" s="108"/>
      <c r="E9" s="108"/>
      <c r="F9" s="111" t="s">
        <v>170</v>
      </c>
      <c r="G9" s="108">
        <v>210000</v>
      </c>
      <c r="H9" s="108">
        <v>210000</v>
      </c>
      <c r="I9" s="107">
        <v>201000</v>
      </c>
      <c r="J9" s="338"/>
    </row>
    <row r="10" spans="1:10" ht="15" customHeight="1" x14ac:dyDescent="0.2">
      <c r="A10" s="106" t="s">
        <v>61</v>
      </c>
      <c r="B10" s="112" t="s">
        <v>308</v>
      </c>
      <c r="C10" s="108"/>
      <c r="D10" s="108"/>
      <c r="E10" s="108"/>
      <c r="F10" s="111" t="s">
        <v>172</v>
      </c>
      <c r="G10" s="108"/>
      <c r="H10" s="108">
        <v>131000</v>
      </c>
      <c r="I10" s="107">
        <v>130654</v>
      </c>
      <c r="J10" s="338"/>
    </row>
    <row r="11" spans="1:10" ht="15" customHeight="1" x14ac:dyDescent="0.2">
      <c r="A11" s="106" t="s">
        <v>83</v>
      </c>
      <c r="B11" s="111" t="s">
        <v>307</v>
      </c>
      <c r="C11" s="109"/>
      <c r="D11" s="109"/>
      <c r="E11" s="109"/>
      <c r="F11" s="111" t="s">
        <v>193</v>
      </c>
      <c r="G11" s="108"/>
      <c r="H11" s="108"/>
      <c r="I11" s="107"/>
      <c r="J11" s="338"/>
    </row>
    <row r="12" spans="1:10" ht="15" customHeight="1" x14ac:dyDescent="0.2">
      <c r="A12" s="106" t="s">
        <v>246</v>
      </c>
      <c r="B12" s="111" t="s">
        <v>82</v>
      </c>
      <c r="C12" s="108">
        <v>89388179</v>
      </c>
      <c r="D12" s="108">
        <v>89391179</v>
      </c>
      <c r="E12" s="108">
        <v>86313824</v>
      </c>
      <c r="F12" s="103" t="s">
        <v>199</v>
      </c>
      <c r="G12" s="108"/>
      <c r="H12" s="108">
        <v>3147769</v>
      </c>
      <c r="I12" s="107">
        <v>1968283</v>
      </c>
      <c r="J12" s="338"/>
    </row>
    <row r="13" spans="1:10" ht="15" customHeight="1" x14ac:dyDescent="0.2">
      <c r="A13" s="106" t="s">
        <v>103</v>
      </c>
      <c r="B13" s="103"/>
      <c r="C13" s="108"/>
      <c r="D13" s="108"/>
      <c r="E13" s="108"/>
      <c r="F13" s="103"/>
      <c r="G13" s="108"/>
      <c r="H13" s="108"/>
      <c r="I13" s="107"/>
      <c r="J13" s="338"/>
    </row>
    <row r="14" spans="1:10" ht="15" customHeight="1" x14ac:dyDescent="0.2">
      <c r="A14" s="106" t="s">
        <v>111</v>
      </c>
      <c r="B14" s="110"/>
      <c r="C14" s="109"/>
      <c r="D14" s="109"/>
      <c r="E14" s="109"/>
      <c r="F14" s="103"/>
      <c r="G14" s="108"/>
      <c r="H14" s="108"/>
      <c r="I14" s="107"/>
      <c r="J14" s="338"/>
    </row>
    <row r="15" spans="1:10" ht="15" customHeight="1" x14ac:dyDescent="0.2">
      <c r="A15" s="106" t="s">
        <v>306</v>
      </c>
      <c r="B15" s="103"/>
      <c r="C15" s="108"/>
      <c r="D15" s="108"/>
      <c r="E15" s="108"/>
      <c r="F15" s="103"/>
      <c r="G15" s="108"/>
      <c r="H15" s="108"/>
      <c r="I15" s="107"/>
      <c r="J15" s="338"/>
    </row>
    <row r="16" spans="1:10" ht="15" customHeight="1" x14ac:dyDescent="0.2">
      <c r="A16" s="106" t="s">
        <v>305</v>
      </c>
      <c r="B16" s="103"/>
      <c r="C16" s="108"/>
      <c r="D16" s="108"/>
      <c r="E16" s="108"/>
      <c r="F16" s="103"/>
      <c r="G16" s="108"/>
      <c r="H16" s="108"/>
      <c r="I16" s="107"/>
      <c r="J16" s="338"/>
    </row>
    <row r="17" spans="1:10" ht="15" customHeight="1" thickBot="1" x14ac:dyDescent="0.25">
      <c r="A17" s="106" t="s">
        <v>304</v>
      </c>
      <c r="B17" s="105"/>
      <c r="C17" s="104"/>
      <c r="D17" s="104"/>
      <c r="E17" s="104"/>
      <c r="F17" s="103"/>
      <c r="G17" s="104"/>
      <c r="H17" s="104"/>
      <c r="I17" s="102"/>
      <c r="J17" s="338"/>
    </row>
    <row r="18" spans="1:10" ht="17.25" customHeight="1" thickBot="1" x14ac:dyDescent="0.25">
      <c r="A18" s="86" t="s">
        <v>303</v>
      </c>
      <c r="B18" s="88" t="s">
        <v>302</v>
      </c>
      <c r="C18" s="87">
        <f>+C6+C7+C9+C10+C12+C13+C14+C15+C16+C17</f>
        <v>89388179</v>
      </c>
      <c r="D18" s="87">
        <f>+D6+D7+D9+D10+D12+D13+D14+D15+D16+D17</f>
        <v>89391179</v>
      </c>
      <c r="E18" s="87">
        <f>+E6+E7+E9+E10+E12+E13+E14+E15+E16+E17</f>
        <v>86313824</v>
      </c>
      <c r="F18" s="88" t="s">
        <v>301</v>
      </c>
      <c r="G18" s="87">
        <f>SUM(G6:G17)</f>
        <v>198121355</v>
      </c>
      <c r="H18" s="87">
        <f>SUM(H6:H17)</f>
        <v>211659085</v>
      </c>
      <c r="I18" s="87">
        <f>SUM(I6:I17)</f>
        <v>206407394</v>
      </c>
      <c r="J18" s="338"/>
    </row>
    <row r="19" spans="1:10" ht="15" customHeight="1" x14ac:dyDescent="0.2">
      <c r="A19" s="101" t="s">
        <v>300</v>
      </c>
      <c r="B19" s="100" t="s">
        <v>540</v>
      </c>
      <c r="C19" s="99">
        <f>SUM(C20:C23)</f>
        <v>111721596</v>
      </c>
      <c r="D19" s="99">
        <f>SUM(D20:D23)</f>
        <v>122267906</v>
      </c>
      <c r="E19" s="99">
        <f>SUM(E20:E23)</f>
        <v>122231581</v>
      </c>
      <c r="F19" s="95" t="s">
        <v>298</v>
      </c>
      <c r="G19" s="94"/>
      <c r="H19" s="94"/>
      <c r="I19" s="94"/>
      <c r="J19" s="338"/>
    </row>
    <row r="20" spans="1:10" ht="15" customHeight="1" x14ac:dyDescent="0.2">
      <c r="A20" s="92" t="s">
        <v>297</v>
      </c>
      <c r="B20" s="98" t="s">
        <v>296</v>
      </c>
      <c r="C20" s="89">
        <v>12378929</v>
      </c>
      <c r="D20" s="89">
        <v>13273165</v>
      </c>
      <c r="E20" s="89">
        <v>13273165</v>
      </c>
      <c r="F20" s="95" t="s">
        <v>295</v>
      </c>
      <c r="G20" s="89"/>
      <c r="H20" s="89"/>
      <c r="I20" s="89"/>
      <c r="J20" s="338"/>
    </row>
    <row r="21" spans="1:10" ht="15" customHeight="1" x14ac:dyDescent="0.2">
      <c r="A21" s="92" t="s">
        <v>294</v>
      </c>
      <c r="B21" s="95" t="s">
        <v>293</v>
      </c>
      <c r="C21" s="89"/>
      <c r="D21" s="89"/>
      <c r="E21" s="89"/>
      <c r="F21" s="95" t="s">
        <v>292</v>
      </c>
      <c r="G21" s="89"/>
      <c r="H21" s="89"/>
      <c r="I21" s="89"/>
      <c r="J21" s="338"/>
    </row>
    <row r="22" spans="1:10" ht="15" customHeight="1" x14ac:dyDescent="0.2">
      <c r="A22" s="92" t="s">
        <v>291</v>
      </c>
      <c r="B22" s="95" t="s">
        <v>290</v>
      </c>
      <c r="C22" s="89"/>
      <c r="D22" s="89"/>
      <c r="E22" s="89"/>
      <c r="F22" s="95" t="s">
        <v>289</v>
      </c>
      <c r="G22" s="89"/>
      <c r="H22" s="89"/>
      <c r="I22" s="89"/>
      <c r="J22" s="338"/>
    </row>
    <row r="23" spans="1:10" ht="15" customHeight="1" x14ac:dyDescent="0.2">
      <c r="A23" s="92" t="s">
        <v>288</v>
      </c>
      <c r="B23" s="95" t="s">
        <v>287</v>
      </c>
      <c r="C23" s="89">
        <v>99342667</v>
      </c>
      <c r="D23" s="89">
        <v>108994741</v>
      </c>
      <c r="E23" s="89">
        <v>108958416</v>
      </c>
      <c r="F23" s="91" t="s">
        <v>286</v>
      </c>
      <c r="G23" s="89"/>
      <c r="H23" s="89"/>
      <c r="I23" s="89"/>
      <c r="J23" s="338"/>
    </row>
    <row r="24" spans="1:10" ht="15" customHeight="1" x14ac:dyDescent="0.2">
      <c r="A24" s="92" t="s">
        <v>285</v>
      </c>
      <c r="B24" s="95" t="s">
        <v>284</v>
      </c>
      <c r="C24" s="97">
        <f>+C25+C27</f>
        <v>0</v>
      </c>
      <c r="D24" s="97">
        <f>+D25+D27</f>
        <v>0</v>
      </c>
      <c r="E24" s="97">
        <f>+E25+E27</f>
        <v>0</v>
      </c>
      <c r="F24" s="95" t="s">
        <v>283</v>
      </c>
      <c r="G24" s="89"/>
      <c r="H24" s="89"/>
      <c r="I24" s="89"/>
      <c r="J24" s="338"/>
    </row>
    <row r="25" spans="1:10" ht="15" customHeight="1" x14ac:dyDescent="0.2">
      <c r="A25" s="92" t="s">
        <v>282</v>
      </c>
      <c r="B25" s="91" t="s">
        <v>281</v>
      </c>
      <c r="C25" s="94"/>
      <c r="D25" s="94"/>
      <c r="E25" s="94"/>
      <c r="F25" s="96" t="s">
        <v>280</v>
      </c>
      <c r="G25" s="89"/>
      <c r="H25" s="89"/>
      <c r="I25" s="89"/>
      <c r="J25" s="338"/>
    </row>
    <row r="26" spans="1:10" ht="15" customHeight="1" x14ac:dyDescent="0.2">
      <c r="A26" s="92" t="s">
        <v>279</v>
      </c>
      <c r="B26" s="95" t="s">
        <v>278</v>
      </c>
      <c r="C26" s="94"/>
      <c r="D26" s="94"/>
      <c r="E26" s="94"/>
      <c r="F26" s="93" t="s">
        <v>277</v>
      </c>
      <c r="G26" s="89"/>
      <c r="H26" s="89"/>
      <c r="I26" s="89"/>
      <c r="J26" s="338"/>
    </row>
    <row r="27" spans="1:10" ht="15" customHeight="1" thickBot="1" x14ac:dyDescent="0.25">
      <c r="A27" s="92" t="s">
        <v>276</v>
      </c>
      <c r="B27" s="91" t="s">
        <v>275</v>
      </c>
      <c r="C27" s="89"/>
      <c r="D27" s="89"/>
      <c r="E27" s="89"/>
      <c r="F27" s="90" t="s">
        <v>274</v>
      </c>
      <c r="G27" s="89"/>
      <c r="H27" s="89"/>
      <c r="I27" s="89"/>
      <c r="J27" s="338"/>
    </row>
    <row r="28" spans="1:10" ht="17.25" customHeight="1" thickBot="1" x14ac:dyDescent="0.25">
      <c r="A28" s="86" t="s">
        <v>273</v>
      </c>
      <c r="B28" s="88" t="s">
        <v>272</v>
      </c>
      <c r="C28" s="87">
        <f>+C19+C24</f>
        <v>111721596</v>
      </c>
      <c r="D28" s="87">
        <f>+D19+D24</f>
        <v>122267906</v>
      </c>
      <c r="E28" s="87">
        <f>+E19+E24</f>
        <v>122231581</v>
      </c>
      <c r="F28" s="88" t="s">
        <v>271</v>
      </c>
      <c r="G28" s="87">
        <f>SUM(G19:G27)</f>
        <v>0</v>
      </c>
      <c r="H28" s="87">
        <f>SUM(H19:H27)</f>
        <v>0</v>
      </c>
      <c r="I28" s="87">
        <f>SUM(I19:I27)</f>
        <v>0</v>
      </c>
      <c r="J28" s="338"/>
    </row>
    <row r="29" spans="1:10" ht="17.25" customHeight="1" thickBot="1" x14ac:dyDescent="0.25">
      <c r="A29" s="86" t="s">
        <v>270</v>
      </c>
      <c r="B29" s="84" t="s">
        <v>269</v>
      </c>
      <c r="C29" s="83">
        <f>+C18+C28</f>
        <v>201109775</v>
      </c>
      <c r="D29" s="83">
        <f>+D18+D28</f>
        <v>211659085</v>
      </c>
      <c r="E29" s="85">
        <f>+E18+E28</f>
        <v>208545405</v>
      </c>
      <c r="F29" s="84" t="s">
        <v>268</v>
      </c>
      <c r="G29" s="83">
        <f>+G18+G28</f>
        <v>198121355</v>
      </c>
      <c r="H29" s="83">
        <f>+H18+H28</f>
        <v>211659085</v>
      </c>
      <c r="I29" s="83">
        <f>+I18+I28</f>
        <v>206407394</v>
      </c>
      <c r="J29" s="338"/>
    </row>
    <row r="30" spans="1:10" ht="17.25" customHeight="1" thickBot="1" x14ac:dyDescent="0.25">
      <c r="A30" s="86" t="s">
        <v>267</v>
      </c>
      <c r="B30" s="84" t="s">
        <v>266</v>
      </c>
      <c r="C30" s="83">
        <f>IF(C18-G18&lt;0,G18-C18,"-")</f>
        <v>108733176</v>
      </c>
      <c r="D30" s="83">
        <f>IF(D18-H18&lt;0,H18-D18,"-")</f>
        <v>122267906</v>
      </c>
      <c r="E30" s="85">
        <f>IF(E18-I18&lt;0,I18-E18,"-")</f>
        <v>120093570</v>
      </c>
      <c r="F30" s="84" t="s">
        <v>265</v>
      </c>
      <c r="G30" s="83" t="str">
        <f>IF(C18-G18&gt;0,C18-G18,"-")</f>
        <v>-</v>
      </c>
      <c r="H30" s="83" t="str">
        <f>IF(D18-H18&gt;0,D18-H18,"-")</f>
        <v>-</v>
      </c>
      <c r="I30" s="83" t="str">
        <f>IF(E18-I18&gt;0,E18-I18,"-")</f>
        <v>-</v>
      </c>
      <c r="J30" s="338"/>
    </row>
    <row r="31" spans="1:10" ht="17.25" customHeight="1" thickBot="1" x14ac:dyDescent="0.25">
      <c r="A31" s="86" t="s">
        <v>264</v>
      </c>
      <c r="B31" s="84" t="s">
        <v>263</v>
      </c>
      <c r="C31" s="83" t="str">
        <f>IF(C29-G29&lt;0,G29-C29,"-")</f>
        <v>-</v>
      </c>
      <c r="D31" s="83" t="str">
        <f>IF(D29-H29&lt;0,H29-D29,"-")</f>
        <v>-</v>
      </c>
      <c r="E31" s="85" t="str">
        <f>IF(E29-I29&lt;0,I29-E29,"-")</f>
        <v>-</v>
      </c>
      <c r="F31" s="84" t="s">
        <v>262</v>
      </c>
      <c r="G31" s="83">
        <f>IF(C29-G29&gt;0,C29-G29,"-")</f>
        <v>2988420</v>
      </c>
      <c r="H31" s="83" t="str">
        <f>IF(D29-H29&gt;0,D29-H29,"-")</f>
        <v>-</v>
      </c>
      <c r="I31" s="83">
        <f>IF(E29-I29&gt;0,E29-I29,"-")</f>
        <v>2138011</v>
      </c>
      <c r="J31" s="338"/>
    </row>
  </sheetData>
  <mergeCells count="2">
    <mergeCell ref="J1:J31"/>
    <mergeCell ref="A3:A4"/>
  </mergeCells>
  <printOptions horizontalCentered="1"/>
  <pageMargins left="0.33" right="0.48" top="0.9055118110236221" bottom="0.5" header="0.6" footer="0.28000000000000003"/>
  <pageSetup paperSize="9" scale="70" orientation="landscape" r:id="rId1"/>
  <headerFooter alignWithMargins="0">
    <oddHeader xml:space="preserve">&amp;L                                            &amp;"Times New Roman CE,Félkövér"&amp;12 Időskorúak Szociális Otthona Bársonyos&amp;R&amp;"Times New Roman CE,Félkövér dőlt"&amp;11 2.1. melléklet a 4./2019. (V.30.) sz. önkormányzati rendelethez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1"/>
  <sheetViews>
    <sheetView view="pageLayout" topLeftCell="B1" zoomScaleSheetLayoutView="100" workbookViewId="0">
      <selection activeCell="C34" sqref="C34"/>
    </sheetView>
  </sheetViews>
  <sheetFormatPr defaultRowHeight="12.75" x14ac:dyDescent="0.2"/>
  <cols>
    <col min="1" max="1" width="6.83203125" style="81" customWidth="1"/>
    <col min="2" max="2" width="55.1640625" style="82" customWidth="1"/>
    <col min="3" max="5" width="16.33203125" style="81" customWidth="1"/>
    <col min="6" max="6" width="55.1640625" style="81" customWidth="1"/>
    <col min="7" max="9" width="16.33203125" style="81" customWidth="1"/>
    <col min="10" max="10" width="4.83203125" style="81" customWidth="1"/>
    <col min="11" max="256" width="9.33203125" style="81"/>
    <col min="257" max="257" width="6.83203125" style="81" customWidth="1"/>
    <col min="258" max="258" width="55.1640625" style="81" customWidth="1"/>
    <col min="259" max="261" width="16.33203125" style="81" customWidth="1"/>
    <col min="262" max="262" width="55.1640625" style="81" customWidth="1"/>
    <col min="263" max="265" width="16.33203125" style="81" customWidth="1"/>
    <col min="266" max="266" width="4.83203125" style="81" customWidth="1"/>
    <col min="267" max="512" width="9.33203125" style="81"/>
    <col min="513" max="513" width="6.83203125" style="81" customWidth="1"/>
    <col min="514" max="514" width="55.1640625" style="81" customWidth="1"/>
    <col min="515" max="517" width="16.33203125" style="81" customWidth="1"/>
    <col min="518" max="518" width="55.1640625" style="81" customWidth="1"/>
    <col min="519" max="521" width="16.33203125" style="81" customWidth="1"/>
    <col min="522" max="522" width="4.83203125" style="81" customWidth="1"/>
    <col min="523" max="768" width="9.33203125" style="81"/>
    <col min="769" max="769" width="6.83203125" style="81" customWidth="1"/>
    <col min="770" max="770" width="55.1640625" style="81" customWidth="1"/>
    <col min="771" max="773" width="16.33203125" style="81" customWidth="1"/>
    <col min="774" max="774" width="55.1640625" style="81" customWidth="1"/>
    <col min="775" max="777" width="16.33203125" style="81" customWidth="1"/>
    <col min="778" max="778" width="4.83203125" style="81" customWidth="1"/>
    <col min="779" max="1024" width="9.33203125" style="81"/>
    <col min="1025" max="1025" width="6.83203125" style="81" customWidth="1"/>
    <col min="1026" max="1026" width="55.1640625" style="81" customWidth="1"/>
    <col min="1027" max="1029" width="16.33203125" style="81" customWidth="1"/>
    <col min="1030" max="1030" width="55.1640625" style="81" customWidth="1"/>
    <col min="1031" max="1033" width="16.33203125" style="81" customWidth="1"/>
    <col min="1034" max="1034" width="4.83203125" style="81" customWidth="1"/>
    <col min="1035" max="1280" width="9.33203125" style="81"/>
    <col min="1281" max="1281" width="6.83203125" style="81" customWidth="1"/>
    <col min="1282" max="1282" width="55.1640625" style="81" customWidth="1"/>
    <col min="1283" max="1285" width="16.33203125" style="81" customWidth="1"/>
    <col min="1286" max="1286" width="55.1640625" style="81" customWidth="1"/>
    <col min="1287" max="1289" width="16.33203125" style="81" customWidth="1"/>
    <col min="1290" max="1290" width="4.83203125" style="81" customWidth="1"/>
    <col min="1291" max="1536" width="9.33203125" style="81"/>
    <col min="1537" max="1537" width="6.83203125" style="81" customWidth="1"/>
    <col min="1538" max="1538" width="55.1640625" style="81" customWidth="1"/>
    <col min="1539" max="1541" width="16.33203125" style="81" customWidth="1"/>
    <col min="1542" max="1542" width="55.1640625" style="81" customWidth="1"/>
    <col min="1543" max="1545" width="16.33203125" style="81" customWidth="1"/>
    <col min="1546" max="1546" width="4.83203125" style="81" customWidth="1"/>
    <col min="1547" max="1792" width="9.33203125" style="81"/>
    <col min="1793" max="1793" width="6.83203125" style="81" customWidth="1"/>
    <col min="1794" max="1794" width="55.1640625" style="81" customWidth="1"/>
    <col min="1795" max="1797" width="16.33203125" style="81" customWidth="1"/>
    <col min="1798" max="1798" width="55.1640625" style="81" customWidth="1"/>
    <col min="1799" max="1801" width="16.33203125" style="81" customWidth="1"/>
    <col min="1802" max="1802" width="4.83203125" style="81" customWidth="1"/>
    <col min="1803" max="2048" width="9.33203125" style="81"/>
    <col min="2049" max="2049" width="6.83203125" style="81" customWidth="1"/>
    <col min="2050" max="2050" width="55.1640625" style="81" customWidth="1"/>
    <col min="2051" max="2053" width="16.33203125" style="81" customWidth="1"/>
    <col min="2054" max="2054" width="55.1640625" style="81" customWidth="1"/>
    <col min="2055" max="2057" width="16.33203125" style="81" customWidth="1"/>
    <col min="2058" max="2058" width="4.83203125" style="81" customWidth="1"/>
    <col min="2059" max="2304" width="9.33203125" style="81"/>
    <col min="2305" max="2305" width="6.83203125" style="81" customWidth="1"/>
    <col min="2306" max="2306" width="55.1640625" style="81" customWidth="1"/>
    <col min="2307" max="2309" width="16.33203125" style="81" customWidth="1"/>
    <col min="2310" max="2310" width="55.1640625" style="81" customWidth="1"/>
    <col min="2311" max="2313" width="16.33203125" style="81" customWidth="1"/>
    <col min="2314" max="2314" width="4.83203125" style="81" customWidth="1"/>
    <col min="2315" max="2560" width="9.33203125" style="81"/>
    <col min="2561" max="2561" width="6.83203125" style="81" customWidth="1"/>
    <col min="2562" max="2562" width="55.1640625" style="81" customWidth="1"/>
    <col min="2563" max="2565" width="16.33203125" style="81" customWidth="1"/>
    <col min="2566" max="2566" width="55.1640625" style="81" customWidth="1"/>
    <col min="2567" max="2569" width="16.33203125" style="81" customWidth="1"/>
    <col min="2570" max="2570" width="4.83203125" style="81" customWidth="1"/>
    <col min="2571" max="2816" width="9.33203125" style="81"/>
    <col min="2817" max="2817" width="6.83203125" style="81" customWidth="1"/>
    <col min="2818" max="2818" width="55.1640625" style="81" customWidth="1"/>
    <col min="2819" max="2821" width="16.33203125" style="81" customWidth="1"/>
    <col min="2822" max="2822" width="55.1640625" style="81" customWidth="1"/>
    <col min="2823" max="2825" width="16.33203125" style="81" customWidth="1"/>
    <col min="2826" max="2826" width="4.83203125" style="81" customWidth="1"/>
    <col min="2827" max="3072" width="9.33203125" style="81"/>
    <col min="3073" max="3073" width="6.83203125" style="81" customWidth="1"/>
    <col min="3074" max="3074" width="55.1640625" style="81" customWidth="1"/>
    <col min="3075" max="3077" width="16.33203125" style="81" customWidth="1"/>
    <col min="3078" max="3078" width="55.1640625" style="81" customWidth="1"/>
    <col min="3079" max="3081" width="16.33203125" style="81" customWidth="1"/>
    <col min="3082" max="3082" width="4.83203125" style="81" customWidth="1"/>
    <col min="3083" max="3328" width="9.33203125" style="81"/>
    <col min="3329" max="3329" width="6.83203125" style="81" customWidth="1"/>
    <col min="3330" max="3330" width="55.1640625" style="81" customWidth="1"/>
    <col min="3331" max="3333" width="16.33203125" style="81" customWidth="1"/>
    <col min="3334" max="3334" width="55.1640625" style="81" customWidth="1"/>
    <col min="3335" max="3337" width="16.33203125" style="81" customWidth="1"/>
    <col min="3338" max="3338" width="4.83203125" style="81" customWidth="1"/>
    <col min="3339" max="3584" width="9.33203125" style="81"/>
    <col min="3585" max="3585" width="6.83203125" style="81" customWidth="1"/>
    <col min="3586" max="3586" width="55.1640625" style="81" customWidth="1"/>
    <col min="3587" max="3589" width="16.33203125" style="81" customWidth="1"/>
    <col min="3590" max="3590" width="55.1640625" style="81" customWidth="1"/>
    <col min="3591" max="3593" width="16.33203125" style="81" customWidth="1"/>
    <col min="3594" max="3594" width="4.83203125" style="81" customWidth="1"/>
    <col min="3595" max="3840" width="9.33203125" style="81"/>
    <col min="3841" max="3841" width="6.83203125" style="81" customWidth="1"/>
    <col min="3842" max="3842" width="55.1640625" style="81" customWidth="1"/>
    <col min="3843" max="3845" width="16.33203125" style="81" customWidth="1"/>
    <col min="3846" max="3846" width="55.1640625" style="81" customWidth="1"/>
    <col min="3847" max="3849" width="16.33203125" style="81" customWidth="1"/>
    <col min="3850" max="3850" width="4.83203125" style="81" customWidth="1"/>
    <col min="3851" max="4096" width="9.33203125" style="81"/>
    <col min="4097" max="4097" width="6.83203125" style="81" customWidth="1"/>
    <col min="4098" max="4098" width="55.1640625" style="81" customWidth="1"/>
    <col min="4099" max="4101" width="16.33203125" style="81" customWidth="1"/>
    <col min="4102" max="4102" width="55.1640625" style="81" customWidth="1"/>
    <col min="4103" max="4105" width="16.33203125" style="81" customWidth="1"/>
    <col min="4106" max="4106" width="4.83203125" style="81" customWidth="1"/>
    <col min="4107" max="4352" width="9.33203125" style="81"/>
    <col min="4353" max="4353" width="6.83203125" style="81" customWidth="1"/>
    <col min="4354" max="4354" width="55.1640625" style="81" customWidth="1"/>
    <col min="4355" max="4357" width="16.33203125" style="81" customWidth="1"/>
    <col min="4358" max="4358" width="55.1640625" style="81" customWidth="1"/>
    <col min="4359" max="4361" width="16.33203125" style="81" customWidth="1"/>
    <col min="4362" max="4362" width="4.83203125" style="81" customWidth="1"/>
    <col min="4363" max="4608" width="9.33203125" style="81"/>
    <col min="4609" max="4609" width="6.83203125" style="81" customWidth="1"/>
    <col min="4610" max="4610" width="55.1640625" style="81" customWidth="1"/>
    <col min="4611" max="4613" width="16.33203125" style="81" customWidth="1"/>
    <col min="4614" max="4614" width="55.1640625" style="81" customWidth="1"/>
    <col min="4615" max="4617" width="16.33203125" style="81" customWidth="1"/>
    <col min="4618" max="4618" width="4.83203125" style="81" customWidth="1"/>
    <col min="4619" max="4864" width="9.33203125" style="81"/>
    <col min="4865" max="4865" width="6.83203125" style="81" customWidth="1"/>
    <col min="4866" max="4866" width="55.1640625" style="81" customWidth="1"/>
    <col min="4867" max="4869" width="16.33203125" style="81" customWidth="1"/>
    <col min="4870" max="4870" width="55.1640625" style="81" customWidth="1"/>
    <col min="4871" max="4873" width="16.33203125" style="81" customWidth="1"/>
    <col min="4874" max="4874" width="4.83203125" style="81" customWidth="1"/>
    <col min="4875" max="5120" width="9.33203125" style="81"/>
    <col min="5121" max="5121" width="6.83203125" style="81" customWidth="1"/>
    <col min="5122" max="5122" width="55.1640625" style="81" customWidth="1"/>
    <col min="5123" max="5125" width="16.33203125" style="81" customWidth="1"/>
    <col min="5126" max="5126" width="55.1640625" style="81" customWidth="1"/>
    <col min="5127" max="5129" width="16.33203125" style="81" customWidth="1"/>
    <col min="5130" max="5130" width="4.83203125" style="81" customWidth="1"/>
    <col min="5131" max="5376" width="9.33203125" style="81"/>
    <col min="5377" max="5377" width="6.83203125" style="81" customWidth="1"/>
    <col min="5378" max="5378" width="55.1640625" style="81" customWidth="1"/>
    <col min="5379" max="5381" width="16.33203125" style="81" customWidth="1"/>
    <col min="5382" max="5382" width="55.1640625" style="81" customWidth="1"/>
    <col min="5383" max="5385" width="16.33203125" style="81" customWidth="1"/>
    <col min="5386" max="5386" width="4.83203125" style="81" customWidth="1"/>
    <col min="5387" max="5632" width="9.33203125" style="81"/>
    <col min="5633" max="5633" width="6.83203125" style="81" customWidth="1"/>
    <col min="5634" max="5634" width="55.1640625" style="81" customWidth="1"/>
    <col min="5635" max="5637" width="16.33203125" style="81" customWidth="1"/>
    <col min="5638" max="5638" width="55.1640625" style="81" customWidth="1"/>
    <col min="5639" max="5641" width="16.33203125" style="81" customWidth="1"/>
    <col min="5642" max="5642" width="4.83203125" style="81" customWidth="1"/>
    <col min="5643" max="5888" width="9.33203125" style="81"/>
    <col min="5889" max="5889" width="6.83203125" style="81" customWidth="1"/>
    <col min="5890" max="5890" width="55.1640625" style="81" customWidth="1"/>
    <col min="5891" max="5893" width="16.33203125" style="81" customWidth="1"/>
    <col min="5894" max="5894" width="55.1640625" style="81" customWidth="1"/>
    <col min="5895" max="5897" width="16.33203125" style="81" customWidth="1"/>
    <col min="5898" max="5898" width="4.83203125" style="81" customWidth="1"/>
    <col min="5899" max="6144" width="9.33203125" style="81"/>
    <col min="6145" max="6145" width="6.83203125" style="81" customWidth="1"/>
    <col min="6146" max="6146" width="55.1640625" style="81" customWidth="1"/>
    <col min="6147" max="6149" width="16.33203125" style="81" customWidth="1"/>
    <col min="6150" max="6150" width="55.1640625" style="81" customWidth="1"/>
    <col min="6151" max="6153" width="16.33203125" style="81" customWidth="1"/>
    <col min="6154" max="6154" width="4.83203125" style="81" customWidth="1"/>
    <col min="6155" max="6400" width="9.33203125" style="81"/>
    <col min="6401" max="6401" width="6.83203125" style="81" customWidth="1"/>
    <col min="6402" max="6402" width="55.1640625" style="81" customWidth="1"/>
    <col min="6403" max="6405" width="16.33203125" style="81" customWidth="1"/>
    <col min="6406" max="6406" width="55.1640625" style="81" customWidth="1"/>
    <col min="6407" max="6409" width="16.33203125" style="81" customWidth="1"/>
    <col min="6410" max="6410" width="4.83203125" style="81" customWidth="1"/>
    <col min="6411" max="6656" width="9.33203125" style="81"/>
    <col min="6657" max="6657" width="6.83203125" style="81" customWidth="1"/>
    <col min="6658" max="6658" width="55.1640625" style="81" customWidth="1"/>
    <col min="6659" max="6661" width="16.33203125" style="81" customWidth="1"/>
    <col min="6662" max="6662" width="55.1640625" style="81" customWidth="1"/>
    <col min="6663" max="6665" width="16.33203125" style="81" customWidth="1"/>
    <col min="6666" max="6666" width="4.83203125" style="81" customWidth="1"/>
    <col min="6667" max="6912" width="9.33203125" style="81"/>
    <col min="6913" max="6913" width="6.83203125" style="81" customWidth="1"/>
    <col min="6914" max="6914" width="55.1640625" style="81" customWidth="1"/>
    <col min="6915" max="6917" width="16.33203125" style="81" customWidth="1"/>
    <col min="6918" max="6918" width="55.1640625" style="81" customWidth="1"/>
    <col min="6919" max="6921" width="16.33203125" style="81" customWidth="1"/>
    <col min="6922" max="6922" width="4.83203125" style="81" customWidth="1"/>
    <col min="6923" max="7168" width="9.33203125" style="81"/>
    <col min="7169" max="7169" width="6.83203125" style="81" customWidth="1"/>
    <col min="7170" max="7170" width="55.1640625" style="81" customWidth="1"/>
    <col min="7171" max="7173" width="16.33203125" style="81" customWidth="1"/>
    <col min="7174" max="7174" width="55.1640625" style="81" customWidth="1"/>
    <col min="7175" max="7177" width="16.33203125" style="81" customWidth="1"/>
    <col min="7178" max="7178" width="4.83203125" style="81" customWidth="1"/>
    <col min="7179" max="7424" width="9.33203125" style="81"/>
    <col min="7425" max="7425" width="6.83203125" style="81" customWidth="1"/>
    <col min="7426" max="7426" width="55.1640625" style="81" customWidth="1"/>
    <col min="7427" max="7429" width="16.33203125" style="81" customWidth="1"/>
    <col min="7430" max="7430" width="55.1640625" style="81" customWidth="1"/>
    <col min="7431" max="7433" width="16.33203125" style="81" customWidth="1"/>
    <col min="7434" max="7434" width="4.83203125" style="81" customWidth="1"/>
    <col min="7435" max="7680" width="9.33203125" style="81"/>
    <col min="7681" max="7681" width="6.83203125" style="81" customWidth="1"/>
    <col min="7682" max="7682" width="55.1640625" style="81" customWidth="1"/>
    <col min="7683" max="7685" width="16.33203125" style="81" customWidth="1"/>
    <col min="7686" max="7686" width="55.1640625" style="81" customWidth="1"/>
    <col min="7687" max="7689" width="16.33203125" style="81" customWidth="1"/>
    <col min="7690" max="7690" width="4.83203125" style="81" customWidth="1"/>
    <col min="7691" max="7936" width="9.33203125" style="81"/>
    <col min="7937" max="7937" width="6.83203125" style="81" customWidth="1"/>
    <col min="7938" max="7938" width="55.1640625" style="81" customWidth="1"/>
    <col min="7939" max="7941" width="16.33203125" style="81" customWidth="1"/>
    <col min="7942" max="7942" width="55.1640625" style="81" customWidth="1"/>
    <col min="7943" max="7945" width="16.33203125" style="81" customWidth="1"/>
    <col min="7946" max="7946" width="4.83203125" style="81" customWidth="1"/>
    <col min="7947" max="8192" width="9.33203125" style="81"/>
    <col min="8193" max="8193" width="6.83203125" style="81" customWidth="1"/>
    <col min="8194" max="8194" width="55.1640625" style="81" customWidth="1"/>
    <col min="8195" max="8197" width="16.33203125" style="81" customWidth="1"/>
    <col min="8198" max="8198" width="55.1640625" style="81" customWidth="1"/>
    <col min="8199" max="8201" width="16.33203125" style="81" customWidth="1"/>
    <col min="8202" max="8202" width="4.83203125" style="81" customWidth="1"/>
    <col min="8203" max="8448" width="9.33203125" style="81"/>
    <col min="8449" max="8449" width="6.83203125" style="81" customWidth="1"/>
    <col min="8450" max="8450" width="55.1640625" style="81" customWidth="1"/>
    <col min="8451" max="8453" width="16.33203125" style="81" customWidth="1"/>
    <col min="8454" max="8454" width="55.1640625" style="81" customWidth="1"/>
    <col min="8455" max="8457" width="16.33203125" style="81" customWidth="1"/>
    <col min="8458" max="8458" width="4.83203125" style="81" customWidth="1"/>
    <col min="8459" max="8704" width="9.33203125" style="81"/>
    <col min="8705" max="8705" width="6.83203125" style="81" customWidth="1"/>
    <col min="8706" max="8706" width="55.1640625" style="81" customWidth="1"/>
    <col min="8707" max="8709" width="16.33203125" style="81" customWidth="1"/>
    <col min="8710" max="8710" width="55.1640625" style="81" customWidth="1"/>
    <col min="8711" max="8713" width="16.33203125" style="81" customWidth="1"/>
    <col min="8714" max="8714" width="4.83203125" style="81" customWidth="1"/>
    <col min="8715" max="8960" width="9.33203125" style="81"/>
    <col min="8961" max="8961" width="6.83203125" style="81" customWidth="1"/>
    <col min="8962" max="8962" width="55.1640625" style="81" customWidth="1"/>
    <col min="8963" max="8965" width="16.33203125" style="81" customWidth="1"/>
    <col min="8966" max="8966" width="55.1640625" style="81" customWidth="1"/>
    <col min="8967" max="8969" width="16.33203125" style="81" customWidth="1"/>
    <col min="8970" max="8970" width="4.83203125" style="81" customWidth="1"/>
    <col min="8971" max="9216" width="9.33203125" style="81"/>
    <col min="9217" max="9217" width="6.83203125" style="81" customWidth="1"/>
    <col min="9218" max="9218" width="55.1640625" style="81" customWidth="1"/>
    <col min="9219" max="9221" width="16.33203125" style="81" customWidth="1"/>
    <col min="9222" max="9222" width="55.1640625" style="81" customWidth="1"/>
    <col min="9223" max="9225" width="16.33203125" style="81" customWidth="1"/>
    <col min="9226" max="9226" width="4.83203125" style="81" customWidth="1"/>
    <col min="9227" max="9472" width="9.33203125" style="81"/>
    <col min="9473" max="9473" width="6.83203125" style="81" customWidth="1"/>
    <col min="9474" max="9474" width="55.1640625" style="81" customWidth="1"/>
    <col min="9475" max="9477" width="16.33203125" style="81" customWidth="1"/>
    <col min="9478" max="9478" width="55.1640625" style="81" customWidth="1"/>
    <col min="9479" max="9481" width="16.33203125" style="81" customWidth="1"/>
    <col min="9482" max="9482" width="4.83203125" style="81" customWidth="1"/>
    <col min="9483" max="9728" width="9.33203125" style="81"/>
    <col min="9729" max="9729" width="6.83203125" style="81" customWidth="1"/>
    <col min="9730" max="9730" width="55.1640625" style="81" customWidth="1"/>
    <col min="9731" max="9733" width="16.33203125" style="81" customWidth="1"/>
    <col min="9734" max="9734" width="55.1640625" style="81" customWidth="1"/>
    <col min="9735" max="9737" width="16.33203125" style="81" customWidth="1"/>
    <col min="9738" max="9738" width="4.83203125" style="81" customWidth="1"/>
    <col min="9739" max="9984" width="9.33203125" style="81"/>
    <col min="9985" max="9985" width="6.83203125" style="81" customWidth="1"/>
    <col min="9986" max="9986" width="55.1640625" style="81" customWidth="1"/>
    <col min="9987" max="9989" width="16.33203125" style="81" customWidth="1"/>
    <col min="9990" max="9990" width="55.1640625" style="81" customWidth="1"/>
    <col min="9991" max="9993" width="16.33203125" style="81" customWidth="1"/>
    <col min="9994" max="9994" width="4.83203125" style="81" customWidth="1"/>
    <col min="9995" max="10240" width="9.33203125" style="81"/>
    <col min="10241" max="10241" width="6.83203125" style="81" customWidth="1"/>
    <col min="10242" max="10242" width="55.1640625" style="81" customWidth="1"/>
    <col min="10243" max="10245" width="16.33203125" style="81" customWidth="1"/>
    <col min="10246" max="10246" width="55.1640625" style="81" customWidth="1"/>
    <col min="10247" max="10249" width="16.33203125" style="81" customWidth="1"/>
    <col min="10250" max="10250" width="4.83203125" style="81" customWidth="1"/>
    <col min="10251" max="10496" width="9.33203125" style="81"/>
    <col min="10497" max="10497" width="6.83203125" style="81" customWidth="1"/>
    <col min="10498" max="10498" width="55.1640625" style="81" customWidth="1"/>
    <col min="10499" max="10501" width="16.33203125" style="81" customWidth="1"/>
    <col min="10502" max="10502" width="55.1640625" style="81" customWidth="1"/>
    <col min="10503" max="10505" width="16.33203125" style="81" customWidth="1"/>
    <col min="10506" max="10506" width="4.83203125" style="81" customWidth="1"/>
    <col min="10507" max="10752" width="9.33203125" style="81"/>
    <col min="10753" max="10753" width="6.83203125" style="81" customWidth="1"/>
    <col min="10754" max="10754" width="55.1640625" style="81" customWidth="1"/>
    <col min="10755" max="10757" width="16.33203125" style="81" customWidth="1"/>
    <col min="10758" max="10758" width="55.1640625" style="81" customWidth="1"/>
    <col min="10759" max="10761" width="16.33203125" style="81" customWidth="1"/>
    <col min="10762" max="10762" width="4.83203125" style="81" customWidth="1"/>
    <col min="10763" max="11008" width="9.33203125" style="81"/>
    <col min="11009" max="11009" width="6.83203125" style="81" customWidth="1"/>
    <col min="11010" max="11010" width="55.1640625" style="81" customWidth="1"/>
    <col min="11011" max="11013" width="16.33203125" style="81" customWidth="1"/>
    <col min="11014" max="11014" width="55.1640625" style="81" customWidth="1"/>
    <col min="11015" max="11017" width="16.33203125" style="81" customWidth="1"/>
    <col min="11018" max="11018" width="4.83203125" style="81" customWidth="1"/>
    <col min="11019" max="11264" width="9.33203125" style="81"/>
    <col min="11265" max="11265" width="6.83203125" style="81" customWidth="1"/>
    <col min="11266" max="11266" width="55.1640625" style="81" customWidth="1"/>
    <col min="11267" max="11269" width="16.33203125" style="81" customWidth="1"/>
    <col min="11270" max="11270" width="55.1640625" style="81" customWidth="1"/>
    <col min="11271" max="11273" width="16.33203125" style="81" customWidth="1"/>
    <col min="11274" max="11274" width="4.83203125" style="81" customWidth="1"/>
    <col min="11275" max="11520" width="9.33203125" style="81"/>
    <col min="11521" max="11521" width="6.83203125" style="81" customWidth="1"/>
    <col min="11522" max="11522" width="55.1640625" style="81" customWidth="1"/>
    <col min="11523" max="11525" width="16.33203125" style="81" customWidth="1"/>
    <col min="11526" max="11526" width="55.1640625" style="81" customWidth="1"/>
    <col min="11527" max="11529" width="16.33203125" style="81" customWidth="1"/>
    <col min="11530" max="11530" width="4.83203125" style="81" customWidth="1"/>
    <col min="11531" max="11776" width="9.33203125" style="81"/>
    <col min="11777" max="11777" width="6.83203125" style="81" customWidth="1"/>
    <col min="11778" max="11778" width="55.1640625" style="81" customWidth="1"/>
    <col min="11779" max="11781" width="16.33203125" style="81" customWidth="1"/>
    <col min="11782" max="11782" width="55.1640625" style="81" customWidth="1"/>
    <col min="11783" max="11785" width="16.33203125" style="81" customWidth="1"/>
    <col min="11786" max="11786" width="4.83203125" style="81" customWidth="1"/>
    <col min="11787" max="12032" width="9.33203125" style="81"/>
    <col min="12033" max="12033" width="6.83203125" style="81" customWidth="1"/>
    <col min="12034" max="12034" width="55.1640625" style="81" customWidth="1"/>
    <col min="12035" max="12037" width="16.33203125" style="81" customWidth="1"/>
    <col min="12038" max="12038" width="55.1640625" style="81" customWidth="1"/>
    <col min="12039" max="12041" width="16.33203125" style="81" customWidth="1"/>
    <col min="12042" max="12042" width="4.83203125" style="81" customWidth="1"/>
    <col min="12043" max="12288" width="9.33203125" style="81"/>
    <col min="12289" max="12289" width="6.83203125" style="81" customWidth="1"/>
    <col min="12290" max="12290" width="55.1640625" style="81" customWidth="1"/>
    <col min="12291" max="12293" width="16.33203125" style="81" customWidth="1"/>
    <col min="12294" max="12294" width="55.1640625" style="81" customWidth="1"/>
    <col min="12295" max="12297" width="16.33203125" style="81" customWidth="1"/>
    <col min="12298" max="12298" width="4.83203125" style="81" customWidth="1"/>
    <col min="12299" max="12544" width="9.33203125" style="81"/>
    <col min="12545" max="12545" width="6.83203125" style="81" customWidth="1"/>
    <col min="12546" max="12546" width="55.1640625" style="81" customWidth="1"/>
    <col min="12547" max="12549" width="16.33203125" style="81" customWidth="1"/>
    <col min="12550" max="12550" width="55.1640625" style="81" customWidth="1"/>
    <col min="12551" max="12553" width="16.33203125" style="81" customWidth="1"/>
    <col min="12554" max="12554" width="4.83203125" style="81" customWidth="1"/>
    <col min="12555" max="12800" width="9.33203125" style="81"/>
    <col min="12801" max="12801" width="6.83203125" style="81" customWidth="1"/>
    <col min="12802" max="12802" width="55.1640625" style="81" customWidth="1"/>
    <col min="12803" max="12805" width="16.33203125" style="81" customWidth="1"/>
    <col min="12806" max="12806" width="55.1640625" style="81" customWidth="1"/>
    <col min="12807" max="12809" width="16.33203125" style="81" customWidth="1"/>
    <col min="12810" max="12810" width="4.83203125" style="81" customWidth="1"/>
    <col min="12811" max="13056" width="9.33203125" style="81"/>
    <col min="13057" max="13057" width="6.83203125" style="81" customWidth="1"/>
    <col min="13058" max="13058" width="55.1640625" style="81" customWidth="1"/>
    <col min="13059" max="13061" width="16.33203125" style="81" customWidth="1"/>
    <col min="13062" max="13062" width="55.1640625" style="81" customWidth="1"/>
    <col min="13063" max="13065" width="16.33203125" style="81" customWidth="1"/>
    <col min="13066" max="13066" width="4.83203125" style="81" customWidth="1"/>
    <col min="13067" max="13312" width="9.33203125" style="81"/>
    <col min="13313" max="13313" width="6.83203125" style="81" customWidth="1"/>
    <col min="13314" max="13314" width="55.1640625" style="81" customWidth="1"/>
    <col min="13315" max="13317" width="16.33203125" style="81" customWidth="1"/>
    <col min="13318" max="13318" width="55.1640625" style="81" customWidth="1"/>
    <col min="13319" max="13321" width="16.33203125" style="81" customWidth="1"/>
    <col min="13322" max="13322" width="4.83203125" style="81" customWidth="1"/>
    <col min="13323" max="13568" width="9.33203125" style="81"/>
    <col min="13569" max="13569" width="6.83203125" style="81" customWidth="1"/>
    <col min="13570" max="13570" width="55.1640625" style="81" customWidth="1"/>
    <col min="13571" max="13573" width="16.33203125" style="81" customWidth="1"/>
    <col min="13574" max="13574" width="55.1640625" style="81" customWidth="1"/>
    <col min="13575" max="13577" width="16.33203125" style="81" customWidth="1"/>
    <col min="13578" max="13578" width="4.83203125" style="81" customWidth="1"/>
    <col min="13579" max="13824" width="9.33203125" style="81"/>
    <col min="13825" max="13825" width="6.83203125" style="81" customWidth="1"/>
    <col min="13826" max="13826" width="55.1640625" style="81" customWidth="1"/>
    <col min="13827" max="13829" width="16.33203125" style="81" customWidth="1"/>
    <col min="13830" max="13830" width="55.1640625" style="81" customWidth="1"/>
    <col min="13831" max="13833" width="16.33203125" style="81" customWidth="1"/>
    <col min="13834" max="13834" width="4.83203125" style="81" customWidth="1"/>
    <col min="13835" max="14080" width="9.33203125" style="81"/>
    <col min="14081" max="14081" width="6.83203125" style="81" customWidth="1"/>
    <col min="14082" max="14082" width="55.1640625" style="81" customWidth="1"/>
    <col min="14083" max="14085" width="16.33203125" style="81" customWidth="1"/>
    <col min="14086" max="14086" width="55.1640625" style="81" customWidth="1"/>
    <col min="14087" max="14089" width="16.33203125" style="81" customWidth="1"/>
    <col min="14090" max="14090" width="4.83203125" style="81" customWidth="1"/>
    <col min="14091" max="14336" width="9.33203125" style="81"/>
    <col min="14337" max="14337" width="6.83203125" style="81" customWidth="1"/>
    <col min="14338" max="14338" width="55.1640625" style="81" customWidth="1"/>
    <col min="14339" max="14341" width="16.33203125" style="81" customWidth="1"/>
    <col min="14342" max="14342" width="55.1640625" style="81" customWidth="1"/>
    <col min="14343" max="14345" width="16.33203125" style="81" customWidth="1"/>
    <col min="14346" max="14346" width="4.83203125" style="81" customWidth="1"/>
    <col min="14347" max="14592" width="9.33203125" style="81"/>
    <col min="14593" max="14593" width="6.83203125" style="81" customWidth="1"/>
    <col min="14594" max="14594" width="55.1640625" style="81" customWidth="1"/>
    <col min="14595" max="14597" width="16.33203125" style="81" customWidth="1"/>
    <col min="14598" max="14598" width="55.1640625" style="81" customWidth="1"/>
    <col min="14599" max="14601" width="16.33203125" style="81" customWidth="1"/>
    <col min="14602" max="14602" width="4.83203125" style="81" customWidth="1"/>
    <col min="14603" max="14848" width="9.33203125" style="81"/>
    <col min="14849" max="14849" width="6.83203125" style="81" customWidth="1"/>
    <col min="14850" max="14850" width="55.1640625" style="81" customWidth="1"/>
    <col min="14851" max="14853" width="16.33203125" style="81" customWidth="1"/>
    <col min="14854" max="14854" width="55.1640625" style="81" customWidth="1"/>
    <col min="14855" max="14857" width="16.33203125" style="81" customWidth="1"/>
    <col min="14858" max="14858" width="4.83203125" style="81" customWidth="1"/>
    <col min="14859" max="15104" width="9.33203125" style="81"/>
    <col min="15105" max="15105" width="6.83203125" style="81" customWidth="1"/>
    <col min="15106" max="15106" width="55.1640625" style="81" customWidth="1"/>
    <col min="15107" max="15109" width="16.33203125" style="81" customWidth="1"/>
    <col min="15110" max="15110" width="55.1640625" style="81" customWidth="1"/>
    <col min="15111" max="15113" width="16.33203125" style="81" customWidth="1"/>
    <col min="15114" max="15114" width="4.83203125" style="81" customWidth="1"/>
    <col min="15115" max="15360" width="9.33203125" style="81"/>
    <col min="15361" max="15361" width="6.83203125" style="81" customWidth="1"/>
    <col min="15362" max="15362" width="55.1640625" style="81" customWidth="1"/>
    <col min="15363" max="15365" width="16.33203125" style="81" customWidth="1"/>
    <col min="15366" max="15366" width="55.1640625" style="81" customWidth="1"/>
    <col min="15367" max="15369" width="16.33203125" style="81" customWidth="1"/>
    <col min="15370" max="15370" width="4.83203125" style="81" customWidth="1"/>
    <col min="15371" max="15616" width="9.33203125" style="81"/>
    <col min="15617" max="15617" width="6.83203125" style="81" customWidth="1"/>
    <col min="15618" max="15618" width="55.1640625" style="81" customWidth="1"/>
    <col min="15619" max="15621" width="16.33203125" style="81" customWidth="1"/>
    <col min="15622" max="15622" width="55.1640625" style="81" customWidth="1"/>
    <col min="15623" max="15625" width="16.33203125" style="81" customWidth="1"/>
    <col min="15626" max="15626" width="4.83203125" style="81" customWidth="1"/>
    <col min="15627" max="15872" width="9.33203125" style="81"/>
    <col min="15873" max="15873" width="6.83203125" style="81" customWidth="1"/>
    <col min="15874" max="15874" width="55.1640625" style="81" customWidth="1"/>
    <col min="15875" max="15877" width="16.33203125" style="81" customWidth="1"/>
    <col min="15878" max="15878" width="55.1640625" style="81" customWidth="1"/>
    <col min="15879" max="15881" width="16.33203125" style="81" customWidth="1"/>
    <col min="15882" max="15882" width="4.83203125" style="81" customWidth="1"/>
    <col min="15883" max="16128" width="9.33203125" style="81"/>
    <col min="16129" max="16129" width="6.83203125" style="81" customWidth="1"/>
    <col min="16130" max="16130" width="55.1640625" style="81" customWidth="1"/>
    <col min="16131" max="16133" width="16.33203125" style="81" customWidth="1"/>
    <col min="16134" max="16134" width="55.1640625" style="81" customWidth="1"/>
    <col min="16135" max="16137" width="16.33203125" style="81" customWidth="1"/>
    <col min="16138" max="16138" width="4.83203125" style="81" customWidth="1"/>
    <col min="16139" max="16384" width="9.33203125" style="81"/>
  </cols>
  <sheetData>
    <row r="1" spans="1:10" ht="39.75" customHeight="1" x14ac:dyDescent="0.2">
      <c r="B1" s="131" t="s">
        <v>498</v>
      </c>
      <c r="C1" s="130"/>
      <c r="D1" s="130"/>
      <c r="E1" s="130"/>
      <c r="F1" s="130"/>
      <c r="G1" s="130"/>
      <c r="H1" s="130"/>
      <c r="I1" s="130"/>
      <c r="J1" s="338"/>
    </row>
    <row r="2" spans="1:10" ht="14.25" thickBot="1" x14ac:dyDescent="0.25">
      <c r="G2" s="129"/>
      <c r="H2" s="129"/>
      <c r="I2" s="129" t="s">
        <v>511</v>
      </c>
      <c r="J2" s="338"/>
    </row>
    <row r="3" spans="1:10" ht="18" customHeight="1" thickBot="1" x14ac:dyDescent="0.25">
      <c r="A3" s="336" t="s">
        <v>3</v>
      </c>
      <c r="B3" s="127" t="s">
        <v>320</v>
      </c>
      <c r="C3" s="128"/>
      <c r="D3" s="128"/>
      <c r="E3" s="128"/>
      <c r="F3" s="127" t="s">
        <v>319</v>
      </c>
      <c r="G3" s="126"/>
      <c r="H3" s="126"/>
      <c r="I3" s="126"/>
      <c r="J3" s="338"/>
    </row>
    <row r="4" spans="1:10" s="122" customFormat="1" ht="35.25" customHeight="1" thickBot="1" x14ac:dyDescent="0.25">
      <c r="A4" s="337"/>
      <c r="B4" s="124" t="s">
        <v>318</v>
      </c>
      <c r="C4" s="125" t="s">
        <v>533</v>
      </c>
      <c r="D4" s="125" t="s">
        <v>534</v>
      </c>
      <c r="E4" s="125" t="s">
        <v>535</v>
      </c>
      <c r="F4" s="124" t="s">
        <v>318</v>
      </c>
      <c r="G4" s="125" t="str">
        <f>+C4</f>
        <v>2018. évi eredeti előirányzat</v>
      </c>
      <c r="H4" s="226" t="str">
        <f>+D4</f>
        <v>2018. évi módosított előirányzat</v>
      </c>
      <c r="I4" s="123" t="str">
        <f>+E4</f>
        <v>2018. évi teljesítés</v>
      </c>
      <c r="J4" s="338"/>
    </row>
    <row r="5" spans="1:10" s="117" customFormat="1" ht="12" customHeight="1" thickBot="1" x14ac:dyDescent="0.25">
      <c r="A5" s="121" t="s">
        <v>6</v>
      </c>
      <c r="B5" s="119" t="s">
        <v>7</v>
      </c>
      <c r="C5" s="120" t="s">
        <v>439</v>
      </c>
      <c r="D5" s="120" t="s">
        <v>440</v>
      </c>
      <c r="E5" s="120" t="s">
        <v>8</v>
      </c>
      <c r="F5" s="119" t="s">
        <v>317</v>
      </c>
      <c r="G5" s="120" t="s">
        <v>444</v>
      </c>
      <c r="H5" s="120" t="s">
        <v>445</v>
      </c>
      <c r="I5" s="118" t="s">
        <v>316</v>
      </c>
      <c r="J5" s="338"/>
    </row>
    <row r="6" spans="1:10" ht="15" customHeight="1" x14ac:dyDescent="0.2">
      <c r="A6" s="116" t="s">
        <v>9</v>
      </c>
      <c r="B6" s="114" t="s">
        <v>315</v>
      </c>
      <c r="C6" s="115"/>
      <c r="D6" s="115"/>
      <c r="E6" s="115"/>
      <c r="F6" s="114" t="s">
        <v>314</v>
      </c>
      <c r="G6" s="115">
        <v>11507728</v>
      </c>
      <c r="H6" s="115">
        <v>12630930</v>
      </c>
      <c r="I6" s="113">
        <v>11920006</v>
      </c>
      <c r="J6" s="338"/>
    </row>
    <row r="7" spans="1:10" ht="15" customHeight="1" x14ac:dyDescent="0.2">
      <c r="A7" s="106" t="s">
        <v>23</v>
      </c>
      <c r="B7" s="111" t="s">
        <v>446</v>
      </c>
      <c r="C7" s="108"/>
      <c r="D7" s="108"/>
      <c r="E7" s="108"/>
      <c r="F7" s="111" t="s">
        <v>157</v>
      </c>
      <c r="G7" s="108">
        <v>2013792</v>
      </c>
      <c r="H7" s="108">
        <v>2392985</v>
      </c>
      <c r="I7" s="107">
        <v>2392985</v>
      </c>
      <c r="J7" s="338"/>
    </row>
    <row r="8" spans="1:10" ht="15" customHeight="1" x14ac:dyDescent="0.2">
      <c r="A8" s="106" t="s">
        <v>35</v>
      </c>
      <c r="B8" s="111" t="s">
        <v>312</v>
      </c>
      <c r="C8" s="108"/>
      <c r="D8" s="108"/>
      <c r="E8" s="108"/>
      <c r="F8" s="111" t="s">
        <v>311</v>
      </c>
      <c r="G8" s="108">
        <v>8332816</v>
      </c>
      <c r="H8" s="108">
        <v>9614610</v>
      </c>
      <c r="I8" s="107">
        <v>7797591</v>
      </c>
      <c r="J8" s="338"/>
    </row>
    <row r="9" spans="1:10" ht="15" customHeight="1" x14ac:dyDescent="0.2">
      <c r="A9" s="106" t="s">
        <v>310</v>
      </c>
      <c r="B9" s="111" t="s">
        <v>309</v>
      </c>
      <c r="C9" s="108"/>
      <c r="D9" s="108"/>
      <c r="E9" s="108"/>
      <c r="F9" s="111" t="s">
        <v>170</v>
      </c>
      <c r="G9" s="108"/>
      <c r="H9" s="108"/>
      <c r="I9" s="107"/>
      <c r="J9" s="338"/>
    </row>
    <row r="10" spans="1:10" ht="15" customHeight="1" x14ac:dyDescent="0.2">
      <c r="A10" s="106" t="s">
        <v>61</v>
      </c>
      <c r="B10" s="112" t="s">
        <v>308</v>
      </c>
      <c r="C10" s="108"/>
      <c r="D10" s="108">
        <v>309842</v>
      </c>
      <c r="E10" s="108">
        <v>309842</v>
      </c>
      <c r="F10" s="111" t="s">
        <v>172</v>
      </c>
      <c r="G10" s="108"/>
      <c r="H10" s="108"/>
      <c r="I10" s="107"/>
      <c r="J10" s="338"/>
    </row>
    <row r="11" spans="1:10" ht="15" customHeight="1" x14ac:dyDescent="0.2">
      <c r="A11" s="106" t="s">
        <v>83</v>
      </c>
      <c r="B11" s="111" t="s">
        <v>307</v>
      </c>
      <c r="C11" s="109"/>
      <c r="D11" s="109"/>
      <c r="E11" s="109"/>
      <c r="F11" s="111" t="s">
        <v>193</v>
      </c>
      <c r="G11" s="108"/>
      <c r="H11" s="108"/>
      <c r="I11" s="107"/>
      <c r="J11" s="338"/>
    </row>
    <row r="12" spans="1:10" ht="15" customHeight="1" x14ac:dyDescent="0.2">
      <c r="A12" s="106" t="s">
        <v>246</v>
      </c>
      <c r="B12" s="111" t="s">
        <v>82</v>
      </c>
      <c r="C12" s="108">
        <v>948293</v>
      </c>
      <c r="D12" s="108">
        <v>1590533</v>
      </c>
      <c r="E12" s="108">
        <v>2181385</v>
      </c>
      <c r="F12" s="103" t="s">
        <v>199</v>
      </c>
      <c r="G12" s="108">
        <v>339998</v>
      </c>
      <c r="H12" s="108">
        <v>241573</v>
      </c>
      <c r="I12" s="107">
        <v>125000</v>
      </c>
      <c r="J12" s="338"/>
    </row>
    <row r="13" spans="1:10" ht="15" customHeight="1" x14ac:dyDescent="0.2">
      <c r="A13" s="106" t="s">
        <v>103</v>
      </c>
      <c r="B13" s="103"/>
      <c r="C13" s="108"/>
      <c r="D13" s="108"/>
      <c r="E13" s="108"/>
      <c r="F13" s="103"/>
      <c r="G13" s="108"/>
      <c r="H13" s="108"/>
      <c r="I13" s="107"/>
      <c r="J13" s="338"/>
    </row>
    <row r="14" spans="1:10" ht="15" customHeight="1" x14ac:dyDescent="0.2">
      <c r="A14" s="106" t="s">
        <v>111</v>
      </c>
      <c r="B14" s="110"/>
      <c r="C14" s="109"/>
      <c r="D14" s="109"/>
      <c r="E14" s="109"/>
      <c r="F14" s="103"/>
      <c r="G14" s="108"/>
      <c r="H14" s="108"/>
      <c r="I14" s="107"/>
      <c r="J14" s="338"/>
    </row>
    <row r="15" spans="1:10" ht="15" customHeight="1" x14ac:dyDescent="0.2">
      <c r="A15" s="106" t="s">
        <v>306</v>
      </c>
      <c r="B15" s="103"/>
      <c r="C15" s="108"/>
      <c r="D15" s="108"/>
      <c r="E15" s="108"/>
      <c r="F15" s="103"/>
      <c r="G15" s="108"/>
      <c r="H15" s="108"/>
      <c r="I15" s="107"/>
      <c r="J15" s="338"/>
    </row>
    <row r="16" spans="1:10" ht="15" customHeight="1" x14ac:dyDescent="0.2">
      <c r="A16" s="106" t="s">
        <v>305</v>
      </c>
      <c r="B16" s="103"/>
      <c r="C16" s="108"/>
      <c r="D16" s="108"/>
      <c r="E16" s="108"/>
      <c r="F16" s="103"/>
      <c r="G16" s="108"/>
      <c r="H16" s="108"/>
      <c r="I16" s="107"/>
      <c r="J16" s="338"/>
    </row>
    <row r="17" spans="1:10" ht="15" customHeight="1" thickBot="1" x14ac:dyDescent="0.25">
      <c r="A17" s="106" t="s">
        <v>304</v>
      </c>
      <c r="B17" s="105"/>
      <c r="C17" s="104"/>
      <c r="D17" s="104"/>
      <c r="E17" s="104"/>
      <c r="F17" s="103"/>
      <c r="G17" s="104"/>
      <c r="H17" s="104"/>
      <c r="I17" s="102"/>
      <c r="J17" s="338"/>
    </row>
    <row r="18" spans="1:10" ht="17.25" customHeight="1" thickBot="1" x14ac:dyDescent="0.25">
      <c r="A18" s="86" t="s">
        <v>303</v>
      </c>
      <c r="B18" s="88" t="s">
        <v>302</v>
      </c>
      <c r="C18" s="87">
        <f>+C6+C7+C9+C10+C12+C13+C14+C15+C16+C17</f>
        <v>948293</v>
      </c>
      <c r="D18" s="87">
        <f>+D6+D7+D9+D10+D12+D13+D14+D15+D16+D17</f>
        <v>1900375</v>
      </c>
      <c r="E18" s="87">
        <f>+E6+E7+E9+E10+E12+E13+E14+E15+E16+E17</f>
        <v>2491227</v>
      </c>
      <c r="F18" s="88" t="s">
        <v>301</v>
      </c>
      <c r="G18" s="87">
        <f>SUM(G6:G17)</f>
        <v>22194334</v>
      </c>
      <c r="H18" s="87">
        <f>SUM(H6:H17)</f>
        <v>24880098</v>
      </c>
      <c r="I18" s="87">
        <f>SUM(I6:I17)</f>
        <v>22235582</v>
      </c>
      <c r="J18" s="338"/>
    </row>
    <row r="19" spans="1:10" ht="15" customHeight="1" x14ac:dyDescent="0.2">
      <c r="A19" s="101" t="s">
        <v>300</v>
      </c>
      <c r="B19" s="100" t="s">
        <v>299</v>
      </c>
      <c r="C19" s="99"/>
      <c r="D19" s="99"/>
      <c r="E19" s="99"/>
      <c r="F19" s="95" t="s">
        <v>298</v>
      </c>
      <c r="G19" s="94"/>
      <c r="H19" s="94"/>
      <c r="I19" s="94"/>
      <c r="J19" s="338"/>
    </row>
    <row r="20" spans="1:10" ht="15" customHeight="1" x14ac:dyDescent="0.2">
      <c r="A20" s="92" t="s">
        <v>297</v>
      </c>
      <c r="B20" s="98" t="s">
        <v>296</v>
      </c>
      <c r="C20" s="89"/>
      <c r="D20" s="89">
        <v>631287</v>
      </c>
      <c r="E20" s="89">
        <v>631287</v>
      </c>
      <c r="F20" s="95" t="s">
        <v>295</v>
      </c>
      <c r="G20" s="89"/>
      <c r="H20" s="89"/>
      <c r="I20" s="89"/>
      <c r="J20" s="338"/>
    </row>
    <row r="21" spans="1:10" ht="15" customHeight="1" x14ac:dyDescent="0.2">
      <c r="A21" s="92" t="s">
        <v>294</v>
      </c>
      <c r="B21" s="95" t="s">
        <v>293</v>
      </c>
      <c r="C21" s="89"/>
      <c r="D21" s="89"/>
      <c r="E21" s="89"/>
      <c r="F21" s="95" t="s">
        <v>292</v>
      </c>
      <c r="G21" s="89"/>
      <c r="H21" s="89"/>
      <c r="I21" s="89"/>
      <c r="J21" s="338"/>
    </row>
    <row r="22" spans="1:10" ht="15" customHeight="1" x14ac:dyDescent="0.2">
      <c r="A22" s="92" t="s">
        <v>291</v>
      </c>
      <c r="B22" s="95" t="s">
        <v>290</v>
      </c>
      <c r="C22" s="89"/>
      <c r="D22" s="89"/>
      <c r="E22" s="89"/>
      <c r="F22" s="95" t="s">
        <v>289</v>
      </c>
      <c r="G22" s="89"/>
      <c r="H22" s="89"/>
      <c r="I22" s="89"/>
      <c r="J22" s="338"/>
    </row>
    <row r="23" spans="1:10" ht="15" customHeight="1" x14ac:dyDescent="0.2">
      <c r="A23" s="92" t="s">
        <v>288</v>
      </c>
      <c r="B23" s="95" t="s">
        <v>287</v>
      </c>
      <c r="C23" s="89">
        <v>21246041</v>
      </c>
      <c r="D23" s="89">
        <v>22348436</v>
      </c>
      <c r="E23" s="89">
        <v>19641685</v>
      </c>
      <c r="F23" s="91" t="s">
        <v>286</v>
      </c>
      <c r="G23" s="89"/>
      <c r="H23" s="89"/>
      <c r="I23" s="89"/>
      <c r="J23" s="338"/>
    </row>
    <row r="24" spans="1:10" ht="15" customHeight="1" x14ac:dyDescent="0.2">
      <c r="A24" s="92" t="s">
        <v>285</v>
      </c>
      <c r="B24" s="95" t="s">
        <v>284</v>
      </c>
      <c r="C24" s="97">
        <f>+C25+C27</f>
        <v>0</v>
      </c>
      <c r="D24" s="97">
        <f>+D25+D27</f>
        <v>0</v>
      </c>
      <c r="E24" s="97">
        <f>+E25+E27</f>
        <v>0</v>
      </c>
      <c r="F24" s="95" t="s">
        <v>283</v>
      </c>
      <c r="G24" s="89"/>
      <c r="H24" s="89"/>
      <c r="I24" s="89"/>
      <c r="J24" s="338"/>
    </row>
    <row r="25" spans="1:10" ht="15" customHeight="1" x14ac:dyDescent="0.2">
      <c r="A25" s="92" t="s">
        <v>282</v>
      </c>
      <c r="B25" s="91" t="s">
        <v>281</v>
      </c>
      <c r="C25" s="94"/>
      <c r="D25" s="94"/>
      <c r="E25" s="94"/>
      <c r="F25" s="96" t="s">
        <v>280</v>
      </c>
      <c r="G25" s="89"/>
      <c r="H25" s="89"/>
      <c r="I25" s="89"/>
      <c r="J25" s="338"/>
    </row>
    <row r="26" spans="1:10" ht="15" customHeight="1" x14ac:dyDescent="0.2">
      <c r="A26" s="92" t="s">
        <v>279</v>
      </c>
      <c r="B26" s="95" t="s">
        <v>278</v>
      </c>
      <c r="C26" s="94"/>
      <c r="D26" s="94"/>
      <c r="E26" s="94"/>
      <c r="F26" s="93" t="s">
        <v>277</v>
      </c>
      <c r="G26" s="89"/>
      <c r="H26" s="89"/>
      <c r="I26" s="89"/>
      <c r="J26" s="338"/>
    </row>
    <row r="27" spans="1:10" ht="15" customHeight="1" thickBot="1" x14ac:dyDescent="0.25">
      <c r="A27" s="92" t="s">
        <v>276</v>
      </c>
      <c r="B27" s="91" t="s">
        <v>275</v>
      </c>
      <c r="C27" s="89"/>
      <c r="D27" s="89"/>
      <c r="E27" s="89"/>
      <c r="F27" s="90" t="s">
        <v>274</v>
      </c>
      <c r="G27" s="89"/>
      <c r="H27" s="89"/>
      <c r="I27" s="89"/>
      <c r="J27" s="338"/>
    </row>
    <row r="28" spans="1:10" ht="17.25" customHeight="1" thickBot="1" x14ac:dyDescent="0.25">
      <c r="A28" s="86" t="s">
        <v>273</v>
      </c>
      <c r="B28" s="88" t="s">
        <v>272</v>
      </c>
      <c r="C28" s="87">
        <f>+C19+C24</f>
        <v>0</v>
      </c>
      <c r="D28" s="87">
        <f>+D19+D24</f>
        <v>0</v>
      </c>
      <c r="E28" s="87">
        <f>+E19+E24</f>
        <v>0</v>
      </c>
      <c r="F28" s="88" t="s">
        <v>271</v>
      </c>
      <c r="G28" s="87">
        <f>SUM(G19:G27)</f>
        <v>0</v>
      </c>
      <c r="H28" s="87">
        <f>SUM(H19:H27)</f>
        <v>0</v>
      </c>
      <c r="I28" s="87">
        <f>SUM(I19:I27)</f>
        <v>0</v>
      </c>
      <c r="J28" s="338"/>
    </row>
    <row r="29" spans="1:10" ht="17.25" customHeight="1" thickBot="1" x14ac:dyDescent="0.25">
      <c r="A29" s="86" t="s">
        <v>270</v>
      </c>
      <c r="B29" s="84" t="s">
        <v>269</v>
      </c>
      <c r="C29" s="83">
        <f>+C18+C28</f>
        <v>948293</v>
      </c>
      <c r="D29" s="83">
        <f>+D18+D28</f>
        <v>1900375</v>
      </c>
      <c r="E29" s="85">
        <f>+E18+E28</f>
        <v>2491227</v>
      </c>
      <c r="F29" s="84" t="s">
        <v>268</v>
      </c>
      <c r="G29" s="83">
        <f>+G18+G28</f>
        <v>22194334</v>
      </c>
      <c r="H29" s="83">
        <f>+H18+H28</f>
        <v>24880098</v>
      </c>
      <c r="I29" s="83">
        <f>+I18+I28</f>
        <v>22235582</v>
      </c>
      <c r="J29" s="338"/>
    </row>
    <row r="30" spans="1:10" ht="17.25" customHeight="1" thickBot="1" x14ac:dyDescent="0.25">
      <c r="A30" s="86" t="s">
        <v>267</v>
      </c>
      <c r="B30" s="84" t="s">
        <v>266</v>
      </c>
      <c r="C30" s="83">
        <f>IF(C18-G18&lt;0,G18-C18,"-")</f>
        <v>21246041</v>
      </c>
      <c r="D30" s="83">
        <f>IF(D18-H18&lt;0,H18-D18,"-")</f>
        <v>22979723</v>
      </c>
      <c r="E30" s="85">
        <f>IF(E18-I18&lt;0,I18-E18,"-")</f>
        <v>19744355</v>
      </c>
      <c r="F30" s="84" t="s">
        <v>265</v>
      </c>
      <c r="G30" s="83" t="str">
        <f>IF(C18-G18&gt;0,C18-G18,"-")</f>
        <v>-</v>
      </c>
      <c r="H30" s="83" t="str">
        <f>IF(D18-H18&gt;0,D18-H18,"-")</f>
        <v>-</v>
      </c>
      <c r="I30" s="83" t="str">
        <f>IF(E18-I18&gt;0,E18-I18,"-")</f>
        <v>-</v>
      </c>
      <c r="J30" s="338"/>
    </row>
    <row r="31" spans="1:10" ht="17.25" customHeight="1" thickBot="1" x14ac:dyDescent="0.25">
      <c r="A31" s="86" t="s">
        <v>264</v>
      </c>
      <c r="B31" s="84" t="s">
        <v>263</v>
      </c>
      <c r="C31" s="83">
        <f>IF(C29-G29&lt;0,G29-C29,"-")</f>
        <v>21246041</v>
      </c>
      <c r="D31" s="83">
        <f>IF(D29-H29&lt;0,H29-D29,"-")</f>
        <v>22979723</v>
      </c>
      <c r="E31" s="85">
        <f>IF(E29-I29&lt;0,I29-E29,"-")</f>
        <v>19744355</v>
      </c>
      <c r="F31" s="84" t="s">
        <v>262</v>
      </c>
      <c r="G31" s="83" t="str">
        <f>IF(C29-G29&gt;0,C29-G29,"-")</f>
        <v>-</v>
      </c>
      <c r="H31" s="83" t="str">
        <f>IF(D29-H29&gt;0,D29-H29,"-")</f>
        <v>-</v>
      </c>
      <c r="I31" s="83" t="str">
        <f>IF(E29-I29&gt;0,E29-I29,"-")</f>
        <v>-</v>
      </c>
      <c r="J31" s="338"/>
    </row>
  </sheetData>
  <mergeCells count="2">
    <mergeCell ref="J1:J31"/>
    <mergeCell ref="A3:A4"/>
  </mergeCells>
  <printOptions horizontalCentered="1"/>
  <pageMargins left="0.33" right="0.48" top="0.9055118110236221" bottom="0.5" header="0.6" footer="0.28000000000000003"/>
  <pageSetup paperSize="9" scale="70" orientation="landscape" r:id="rId1"/>
  <headerFooter alignWithMargins="0">
    <oddHeader xml:space="preserve">&amp;R&amp;"Times New Roman CE,Félkövér dőlt"&amp;11 2.1. melléklet a 4./2019. (V.30.) sz. önkormányzati rendelethez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3"/>
  <sheetViews>
    <sheetView view="pageLayout" zoomScaleSheetLayoutView="106" workbookViewId="0">
      <selection activeCell="E8" sqref="E8"/>
    </sheetView>
  </sheetViews>
  <sheetFormatPr defaultRowHeight="12.75" x14ac:dyDescent="0.2"/>
  <cols>
    <col min="1" max="1" width="6.83203125" style="81" customWidth="1"/>
    <col min="2" max="2" width="55.1640625" style="82" customWidth="1"/>
    <col min="3" max="3" width="16.33203125" style="81" customWidth="1"/>
    <col min="4" max="4" width="55.1640625" style="81" customWidth="1"/>
    <col min="5" max="5" width="16.33203125" style="81" customWidth="1"/>
    <col min="6" max="6" width="4.83203125" style="81" customWidth="1"/>
    <col min="7" max="16384" width="9.33203125" style="81"/>
  </cols>
  <sheetData>
    <row r="1" spans="1:6" ht="39.75" customHeight="1" x14ac:dyDescent="0.2">
      <c r="B1" s="131" t="s">
        <v>405</v>
      </c>
      <c r="C1" s="130"/>
      <c r="D1" s="130"/>
      <c r="E1" s="130"/>
      <c r="F1" s="339"/>
    </row>
    <row r="2" spans="1:6" ht="14.25" thickBot="1" x14ac:dyDescent="0.25">
      <c r="E2" s="129" t="s">
        <v>511</v>
      </c>
      <c r="F2" s="339"/>
    </row>
    <row r="3" spans="1:6" ht="24" customHeight="1" thickBot="1" x14ac:dyDescent="0.25">
      <c r="A3" s="340" t="s">
        <v>3</v>
      </c>
      <c r="B3" s="127" t="s">
        <v>320</v>
      </c>
      <c r="C3" s="128"/>
      <c r="D3" s="127" t="s">
        <v>319</v>
      </c>
      <c r="E3" s="126"/>
      <c r="F3" s="339"/>
    </row>
    <row r="4" spans="1:6" s="122" customFormat="1" ht="35.25" customHeight="1" thickBot="1" x14ac:dyDescent="0.25">
      <c r="A4" s="341"/>
      <c r="B4" s="124" t="s">
        <v>318</v>
      </c>
      <c r="C4" s="125" t="s">
        <v>532</v>
      </c>
      <c r="D4" s="124" t="s">
        <v>318</v>
      </c>
      <c r="E4" s="123" t="s">
        <v>532</v>
      </c>
      <c r="F4" s="339"/>
    </row>
    <row r="5" spans="1:6" s="122" customFormat="1" ht="13.5" thickBot="1" x14ac:dyDescent="0.25">
      <c r="A5" s="121" t="s">
        <v>6</v>
      </c>
      <c r="B5" s="119" t="s">
        <v>7</v>
      </c>
      <c r="C5" s="120" t="s">
        <v>8</v>
      </c>
      <c r="D5" s="119" t="s">
        <v>317</v>
      </c>
      <c r="E5" s="118" t="s">
        <v>316</v>
      </c>
      <c r="F5" s="339"/>
    </row>
    <row r="6" spans="1:6" ht="12.95" customHeight="1" x14ac:dyDescent="0.2">
      <c r="A6" s="116" t="s">
        <v>9</v>
      </c>
      <c r="B6" s="114" t="s">
        <v>406</v>
      </c>
      <c r="C6" s="115"/>
      <c r="D6" s="114" t="s">
        <v>199</v>
      </c>
      <c r="E6" s="113"/>
      <c r="F6" s="339"/>
    </row>
    <row r="7" spans="1:6" x14ac:dyDescent="0.2">
      <c r="A7" s="106" t="s">
        <v>23</v>
      </c>
      <c r="B7" s="111" t="s">
        <v>407</v>
      </c>
      <c r="C7" s="108"/>
      <c r="D7" s="111" t="s">
        <v>408</v>
      </c>
      <c r="E7" s="107"/>
      <c r="F7" s="339"/>
    </row>
    <row r="8" spans="1:6" ht="12.95" customHeight="1" x14ac:dyDescent="0.2">
      <c r="A8" s="106" t="s">
        <v>35</v>
      </c>
      <c r="B8" s="111" t="s">
        <v>409</v>
      </c>
      <c r="C8" s="108"/>
      <c r="D8" s="111" t="s">
        <v>201</v>
      </c>
      <c r="E8" s="107"/>
      <c r="F8" s="339"/>
    </row>
    <row r="9" spans="1:6" ht="12.95" customHeight="1" x14ac:dyDescent="0.2">
      <c r="A9" s="106" t="s">
        <v>310</v>
      </c>
      <c r="B9" s="111" t="s">
        <v>410</v>
      </c>
      <c r="C9" s="108"/>
      <c r="D9" s="111" t="s">
        <v>411</v>
      </c>
      <c r="E9" s="107"/>
      <c r="F9" s="339"/>
    </row>
    <row r="10" spans="1:6" ht="12.75" customHeight="1" x14ac:dyDescent="0.2">
      <c r="A10" s="106" t="s">
        <v>61</v>
      </c>
      <c r="B10" s="111" t="s">
        <v>412</v>
      </c>
      <c r="C10" s="108"/>
      <c r="D10" s="111" t="s">
        <v>203</v>
      </c>
      <c r="E10" s="107"/>
      <c r="F10" s="339"/>
    </row>
    <row r="11" spans="1:6" ht="12.95" customHeight="1" x14ac:dyDescent="0.2">
      <c r="A11" s="106" t="s">
        <v>83</v>
      </c>
      <c r="B11" s="111" t="s">
        <v>413</v>
      </c>
      <c r="C11" s="109"/>
      <c r="D11" s="193"/>
      <c r="E11" s="107"/>
      <c r="F11" s="339"/>
    </row>
    <row r="12" spans="1:6" ht="12.95" customHeight="1" x14ac:dyDescent="0.2">
      <c r="A12" s="106" t="s">
        <v>246</v>
      </c>
      <c r="B12" s="103"/>
      <c r="C12" s="108"/>
      <c r="D12" s="193"/>
      <c r="E12" s="107"/>
      <c r="F12" s="339"/>
    </row>
    <row r="13" spans="1:6" ht="12.95" customHeight="1" x14ac:dyDescent="0.2">
      <c r="A13" s="106" t="s">
        <v>103</v>
      </c>
      <c r="B13" s="103"/>
      <c r="C13" s="108"/>
      <c r="D13" s="194"/>
      <c r="E13" s="107"/>
      <c r="F13" s="339"/>
    </row>
    <row r="14" spans="1:6" ht="12.95" customHeight="1" x14ac:dyDescent="0.2">
      <c r="A14" s="106" t="s">
        <v>111</v>
      </c>
      <c r="B14" s="195"/>
      <c r="C14" s="109"/>
      <c r="D14" s="193"/>
      <c r="E14" s="107"/>
      <c r="F14" s="339"/>
    </row>
    <row r="15" spans="1:6" x14ac:dyDescent="0.2">
      <c r="A15" s="106" t="s">
        <v>306</v>
      </c>
      <c r="B15" s="103"/>
      <c r="C15" s="109"/>
      <c r="D15" s="193"/>
      <c r="E15" s="107"/>
      <c r="F15" s="339"/>
    </row>
    <row r="16" spans="1:6" ht="12.95" customHeight="1" thickBot="1" x14ac:dyDescent="0.25">
      <c r="A16" s="196" t="s">
        <v>305</v>
      </c>
      <c r="B16" s="197"/>
      <c r="C16" s="198"/>
      <c r="D16" s="199" t="s">
        <v>193</v>
      </c>
      <c r="E16" s="107"/>
      <c r="F16" s="339"/>
    </row>
    <row r="17" spans="1:6" ht="15.95" customHeight="1" thickBot="1" x14ac:dyDescent="0.25">
      <c r="A17" s="86" t="s">
        <v>304</v>
      </c>
      <c r="B17" s="88" t="s">
        <v>414</v>
      </c>
      <c r="C17" s="87">
        <f>+C6+C8+C9+C11+C12+C13+C14+C15+C16</f>
        <v>0</v>
      </c>
      <c r="D17" s="88" t="s">
        <v>415</v>
      </c>
      <c r="E17" s="200">
        <f>+E6+E8+E10+E11+E12+E13+E14+E15+E16</f>
        <v>0</v>
      </c>
      <c r="F17" s="339"/>
    </row>
    <row r="18" spans="1:6" ht="12.95" customHeight="1" x14ac:dyDescent="0.2">
      <c r="A18" s="116" t="s">
        <v>303</v>
      </c>
      <c r="B18" s="201" t="s">
        <v>416</v>
      </c>
      <c r="C18" s="202">
        <f>+C19+C20+C21+C22+C23</f>
        <v>0</v>
      </c>
      <c r="D18" s="98" t="s">
        <v>298</v>
      </c>
      <c r="E18" s="203"/>
      <c r="F18" s="339"/>
    </row>
    <row r="19" spans="1:6" ht="12.95" customHeight="1" x14ac:dyDescent="0.2">
      <c r="A19" s="106" t="s">
        <v>300</v>
      </c>
      <c r="B19" s="204" t="s">
        <v>417</v>
      </c>
      <c r="C19" s="89"/>
      <c r="D19" s="98" t="s">
        <v>418</v>
      </c>
      <c r="E19" s="205"/>
      <c r="F19" s="339"/>
    </row>
    <row r="20" spans="1:6" ht="12.95" customHeight="1" x14ac:dyDescent="0.2">
      <c r="A20" s="116" t="s">
        <v>297</v>
      </c>
      <c r="B20" s="204" t="s">
        <v>419</v>
      </c>
      <c r="C20" s="89"/>
      <c r="D20" s="98" t="s">
        <v>292</v>
      </c>
      <c r="E20" s="205"/>
      <c r="F20" s="339"/>
    </row>
    <row r="21" spans="1:6" ht="12.95" customHeight="1" x14ac:dyDescent="0.2">
      <c r="A21" s="106" t="s">
        <v>294</v>
      </c>
      <c r="B21" s="204" t="s">
        <v>420</v>
      </c>
      <c r="C21" s="89"/>
      <c r="D21" s="98" t="s">
        <v>289</v>
      </c>
      <c r="E21" s="205"/>
      <c r="F21" s="339"/>
    </row>
    <row r="22" spans="1:6" ht="12.95" customHeight="1" x14ac:dyDescent="0.2">
      <c r="A22" s="116" t="s">
        <v>291</v>
      </c>
      <c r="B22" s="204" t="s">
        <v>421</v>
      </c>
      <c r="C22" s="89"/>
      <c r="D22" s="100" t="s">
        <v>286</v>
      </c>
      <c r="E22" s="205"/>
      <c r="F22" s="339"/>
    </row>
    <row r="23" spans="1:6" ht="12.95" customHeight="1" x14ac:dyDescent="0.2">
      <c r="A23" s="106" t="s">
        <v>288</v>
      </c>
      <c r="B23" s="206" t="s">
        <v>422</v>
      </c>
      <c r="C23" s="89"/>
      <c r="D23" s="98" t="s">
        <v>423</v>
      </c>
      <c r="E23" s="205"/>
      <c r="F23" s="339"/>
    </row>
    <row r="24" spans="1:6" ht="12.95" customHeight="1" x14ac:dyDescent="0.2">
      <c r="A24" s="116" t="s">
        <v>285</v>
      </c>
      <c r="B24" s="207" t="s">
        <v>424</v>
      </c>
      <c r="C24" s="97">
        <f>+C25+C26+C27+C28+C29</f>
        <v>0</v>
      </c>
      <c r="D24" s="208" t="s">
        <v>425</v>
      </c>
      <c r="E24" s="205"/>
      <c r="F24" s="339"/>
    </row>
    <row r="25" spans="1:6" ht="12.95" customHeight="1" x14ac:dyDescent="0.2">
      <c r="A25" s="106" t="s">
        <v>282</v>
      </c>
      <c r="B25" s="206" t="s">
        <v>426</v>
      </c>
      <c r="C25" s="89"/>
      <c r="D25" s="208" t="s">
        <v>427</v>
      </c>
      <c r="E25" s="205"/>
      <c r="F25" s="339"/>
    </row>
    <row r="26" spans="1:6" ht="12.95" customHeight="1" x14ac:dyDescent="0.2">
      <c r="A26" s="116" t="s">
        <v>279</v>
      </c>
      <c r="B26" s="206" t="s">
        <v>428</v>
      </c>
      <c r="C26" s="89"/>
      <c r="D26" s="209"/>
      <c r="E26" s="205"/>
      <c r="F26" s="339"/>
    </row>
    <row r="27" spans="1:6" ht="12.95" customHeight="1" x14ac:dyDescent="0.2">
      <c r="A27" s="106" t="s">
        <v>276</v>
      </c>
      <c r="B27" s="204" t="s">
        <v>429</v>
      </c>
      <c r="C27" s="89"/>
      <c r="D27" s="210"/>
      <c r="E27" s="205"/>
      <c r="F27" s="339"/>
    </row>
    <row r="28" spans="1:6" ht="12.95" customHeight="1" x14ac:dyDescent="0.2">
      <c r="A28" s="116" t="s">
        <v>273</v>
      </c>
      <c r="B28" s="211" t="s">
        <v>430</v>
      </c>
      <c r="C28" s="89"/>
      <c r="D28" s="103"/>
      <c r="E28" s="205"/>
      <c r="F28" s="339"/>
    </row>
    <row r="29" spans="1:6" ht="12.95" customHeight="1" thickBot="1" x14ac:dyDescent="0.25">
      <c r="A29" s="106" t="s">
        <v>270</v>
      </c>
      <c r="B29" s="212" t="s">
        <v>431</v>
      </c>
      <c r="C29" s="89"/>
      <c r="D29" s="210"/>
      <c r="E29" s="205"/>
      <c r="F29" s="339"/>
    </row>
    <row r="30" spans="1:6" ht="16.5" customHeight="1" thickBot="1" x14ac:dyDescent="0.25">
      <c r="A30" s="86" t="s">
        <v>267</v>
      </c>
      <c r="B30" s="88" t="s">
        <v>432</v>
      </c>
      <c r="C30" s="87">
        <f>+C18+C24</f>
        <v>0</v>
      </c>
      <c r="D30" s="88" t="s">
        <v>433</v>
      </c>
      <c r="E30" s="200">
        <f>SUM(E18:E29)</f>
        <v>0</v>
      </c>
      <c r="F30" s="339"/>
    </row>
    <row r="31" spans="1:6" ht="16.5" customHeight="1" thickBot="1" x14ac:dyDescent="0.25">
      <c r="A31" s="86" t="s">
        <v>264</v>
      </c>
      <c r="B31" s="84" t="s">
        <v>434</v>
      </c>
      <c r="C31" s="85">
        <f>+C17+C30</f>
        <v>0</v>
      </c>
      <c r="D31" s="84" t="s">
        <v>435</v>
      </c>
      <c r="E31" s="213">
        <f>+E17+E30</f>
        <v>0</v>
      </c>
      <c r="F31" s="339"/>
    </row>
    <row r="32" spans="1:6" ht="16.5" customHeight="1" thickBot="1" x14ac:dyDescent="0.25">
      <c r="A32" s="86" t="s">
        <v>436</v>
      </c>
      <c r="B32" s="84" t="s">
        <v>266</v>
      </c>
      <c r="C32" s="85" t="str">
        <f>IF(C17-E17&lt;0,E17-C17,"-")</f>
        <v>-</v>
      </c>
      <c r="D32" s="84" t="s">
        <v>265</v>
      </c>
      <c r="E32" s="213" t="str">
        <f>IF(C17-E17&gt;0,C17-E17,"-")</f>
        <v>-</v>
      </c>
      <c r="F32" s="339"/>
    </row>
    <row r="33" spans="1:6" ht="16.5" customHeight="1" thickBot="1" x14ac:dyDescent="0.25">
      <c r="A33" s="86" t="s">
        <v>397</v>
      </c>
      <c r="B33" s="84" t="s">
        <v>263</v>
      </c>
      <c r="C33" s="85" t="str">
        <f>IF(C26-E26&lt;0,E26-C26,"-")</f>
        <v>-</v>
      </c>
      <c r="D33" s="84" t="s">
        <v>262</v>
      </c>
      <c r="E33" s="213" t="str">
        <f>IF(C26-E26&gt;0,C26-E26,"-")</f>
        <v>-</v>
      </c>
      <c r="F33" s="339"/>
    </row>
  </sheetData>
  <mergeCells count="2">
    <mergeCell ref="F1:F33"/>
    <mergeCell ref="A3:A4"/>
  </mergeCells>
  <printOptions horizontalCentered="1"/>
  <pageMargins left="0.78740157480314965" right="0.78740157480314965" top="0.98425196850393704" bottom="0.98425196850393704" header="0.56999999999999995" footer="0.78740157480314965"/>
  <pageSetup paperSize="9" scale="65" orientation="landscape" r:id="rId1"/>
  <headerFooter alignWithMargins="0">
    <oddHeader>&amp;C2.2. melléklet a 4./2019. V.30.) számú önk.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11</vt:i4>
      </vt:variant>
    </vt:vector>
  </HeadingPairs>
  <TitlesOfParts>
    <vt:vector size="35" baseType="lpstr">
      <vt:lpstr>1.1.sz.mell.</vt:lpstr>
      <vt:lpstr>1.1.sz.mell. (2)</vt:lpstr>
      <vt:lpstr>1.1.sz.mell. (3)</vt:lpstr>
      <vt:lpstr>1.1.sz.mell. (4)</vt:lpstr>
      <vt:lpstr>2.1.sz.mell  </vt:lpstr>
      <vt:lpstr>2.1.sz.mell   (2)</vt:lpstr>
      <vt:lpstr>2.1.sz.mell   (3)</vt:lpstr>
      <vt:lpstr>2.1.sz.mell   (4)</vt:lpstr>
      <vt:lpstr>2.2.sz.mell  </vt:lpstr>
      <vt:lpstr>2.2.sz.mell   (2)</vt:lpstr>
      <vt:lpstr>2.2.sz.mell   (3)</vt:lpstr>
      <vt:lpstr>2.2.sz.mell   (4)</vt:lpstr>
      <vt:lpstr>4.sz.mell.</vt:lpstr>
      <vt:lpstr>4.sz.mell. (2)</vt:lpstr>
      <vt:lpstr>4.sz.mell. (3)</vt:lpstr>
      <vt:lpstr>3.1 sz mell</vt:lpstr>
      <vt:lpstr>3.1 sz mell (2)</vt:lpstr>
      <vt:lpstr>3.1 sz mell (3)</vt:lpstr>
      <vt:lpstr>5.sz mel</vt:lpstr>
      <vt:lpstr>5.sz.mell</vt:lpstr>
      <vt:lpstr>5.sz.mell (2)</vt:lpstr>
      <vt:lpstr>5.sz.mell (3)</vt:lpstr>
      <vt:lpstr>6. sz melléklet</vt:lpstr>
      <vt:lpstr>7. sz melléklet</vt:lpstr>
      <vt:lpstr>'3.1 sz mell'!Nyomtatási_cím</vt:lpstr>
      <vt:lpstr>'3.1 sz mell (2)'!Nyomtatási_cím</vt:lpstr>
      <vt:lpstr>'3.1 sz mell (3)'!Nyomtatási_cím</vt:lpstr>
      <vt:lpstr>'1.1.sz.mell.'!Nyomtatási_terület</vt:lpstr>
      <vt:lpstr>'1.1.sz.mell. (2)'!Nyomtatási_terület</vt:lpstr>
      <vt:lpstr>'1.1.sz.mell. (3)'!Nyomtatási_terület</vt:lpstr>
      <vt:lpstr>'1.1.sz.mell. (4)'!Nyomtatási_terület</vt:lpstr>
      <vt:lpstr>'2.1.sz.mell  '!Nyomtatási_terület</vt:lpstr>
      <vt:lpstr>'2.1.sz.mell   (2)'!Nyomtatási_terület</vt:lpstr>
      <vt:lpstr>'2.1.sz.mell   (3)'!Nyomtatási_terület</vt:lpstr>
      <vt:lpstr>'2.1.sz.mell   (4)'!Nyomtatási_terület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Bársonyos13</dc:creator>
  <cp:lastModifiedBy>Bársonyos13</cp:lastModifiedBy>
  <cp:lastPrinted>2019-05-30T09:08:47Z</cp:lastPrinted>
  <dcterms:created xsi:type="dcterms:W3CDTF">2016-05-30T12:38:57Z</dcterms:created>
  <dcterms:modified xsi:type="dcterms:W3CDTF">2019-05-31T06:17:21Z</dcterms:modified>
</cp:coreProperties>
</file>