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\Documents\Beszámolók\2019. évi\Pteszér Önk. ei.mód 2019. év\"/>
    </mc:Choice>
  </mc:AlternateContent>
  <xr:revisionPtr revIDLastSave="0" documentId="13_ncr:1_{4EFF2BFC-EA77-4498-A76A-DD5190B6B913}" xr6:coauthVersionLast="45" xr6:coauthVersionMax="45" xr10:uidLastSave="{00000000-0000-0000-0000-000000000000}"/>
  <bookViews>
    <workbookView xWindow="-120" yWindow="-120" windowWidth="29040" windowHeight="15840" xr2:uid="{6506ABAA-8105-4DAB-9367-EE61A0F2ACB7}"/>
  </bookViews>
  <sheets>
    <sheet name="1. mell összevont ei.mód" sheetId="4" r:id="rId1"/>
    <sheet name="2.Önkor. bevételek kiadások" sheetId="2" r:id="rId2"/>
    <sheet name="3.KH bevételek kiadások" sheetId="3" r:id="rId3"/>
    <sheet name="Munka1" sheetId="1" r:id="rId4"/>
  </sheets>
  <definedNames>
    <definedName name="_xlnm.Print_Titles" localSheetId="0">'1. mell összevont ei.mód'!$1:$5</definedName>
    <definedName name="_xlnm.Print_Titles" localSheetId="1">'2.Önkor. bevételek kiadások'!$1:$4</definedName>
    <definedName name="_xlnm.Print_Titles" localSheetId="2">'3.KH bevételek kiadások'!$1:$4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9" i="4" l="1"/>
  <c r="C129" i="4"/>
  <c r="D125" i="4"/>
  <c r="C125" i="4"/>
  <c r="D120" i="4"/>
  <c r="C120" i="4"/>
  <c r="D116" i="4"/>
  <c r="C116" i="4"/>
  <c r="D105" i="4"/>
  <c r="C105" i="4"/>
  <c r="D93" i="4"/>
  <c r="C93" i="4"/>
  <c r="D80" i="4"/>
  <c r="C80" i="4"/>
  <c r="D76" i="4"/>
  <c r="C76" i="4"/>
  <c r="D73" i="4"/>
  <c r="C73" i="4"/>
  <c r="D64" i="4"/>
  <c r="C64" i="4"/>
  <c r="D58" i="4"/>
  <c r="C58" i="4"/>
  <c r="D53" i="4"/>
  <c r="C53" i="4"/>
  <c r="D47" i="4"/>
  <c r="C47" i="4"/>
  <c r="D36" i="4"/>
  <c r="C36" i="4"/>
  <c r="D29" i="4"/>
  <c r="C29" i="4"/>
  <c r="D22" i="4"/>
  <c r="C22" i="4"/>
  <c r="D15" i="4"/>
  <c r="C15" i="4"/>
  <c r="D8" i="4"/>
  <c r="C8" i="4"/>
  <c r="D65" i="3"/>
  <c r="C65" i="3"/>
  <c r="D61" i="3"/>
  <c r="C61" i="3"/>
  <c r="D58" i="3"/>
  <c r="C58" i="3"/>
  <c r="D56" i="3"/>
  <c r="C56" i="3"/>
  <c r="D49" i="3"/>
  <c r="D62" i="3" s="1"/>
  <c r="C49" i="3"/>
  <c r="D47" i="3"/>
  <c r="C47" i="3"/>
  <c r="D41" i="3"/>
  <c r="D38" i="3"/>
  <c r="D42" i="3" s="1"/>
  <c r="D66" i="3" s="1"/>
  <c r="C38" i="3"/>
  <c r="C42" i="3" s="1"/>
  <c r="D23" i="3"/>
  <c r="D25" i="3" s="1"/>
  <c r="D26" i="3" s="1"/>
  <c r="C23" i="3"/>
  <c r="C25" i="3" s="1"/>
  <c r="C26" i="3" s="1"/>
  <c r="D16" i="3"/>
  <c r="C16" i="3"/>
  <c r="D12" i="3"/>
  <c r="D17" i="3" s="1"/>
  <c r="C12" i="3"/>
  <c r="C17" i="3" s="1"/>
  <c r="D130" i="2"/>
  <c r="D131" i="2" s="1"/>
  <c r="C130" i="2"/>
  <c r="C131" i="2" s="1"/>
  <c r="D121" i="2"/>
  <c r="C121" i="2"/>
  <c r="D118" i="2"/>
  <c r="C118" i="2"/>
  <c r="D113" i="2"/>
  <c r="C113" i="2"/>
  <c r="D100" i="2"/>
  <c r="C100" i="2"/>
  <c r="D91" i="2"/>
  <c r="C91" i="2"/>
  <c r="D87" i="2"/>
  <c r="C87" i="2"/>
  <c r="D85" i="2"/>
  <c r="C85" i="2"/>
  <c r="D78" i="2"/>
  <c r="C78" i="2"/>
  <c r="D75" i="2"/>
  <c r="C75" i="2"/>
  <c r="D67" i="2"/>
  <c r="D71" i="2" s="1"/>
  <c r="C67" i="2"/>
  <c r="C71" i="2" s="1"/>
  <c r="D56" i="2"/>
  <c r="D58" i="2" s="1"/>
  <c r="D59" i="2" s="1"/>
  <c r="C56" i="2"/>
  <c r="C58" i="2" s="1"/>
  <c r="C59" i="2" s="1"/>
  <c r="D49" i="2"/>
  <c r="C49" i="2"/>
  <c r="D46" i="2"/>
  <c r="C46" i="2"/>
  <c r="D31" i="2"/>
  <c r="D33" i="2" s="1"/>
  <c r="C31" i="2"/>
  <c r="C33" i="2" s="1"/>
  <c r="D26" i="2"/>
  <c r="D15" i="2"/>
  <c r="D23" i="2" s="1"/>
  <c r="C15" i="2"/>
  <c r="C23" i="2" s="1"/>
  <c r="C86" i="4" l="1"/>
  <c r="C134" i="4"/>
  <c r="D134" i="4"/>
  <c r="C115" i="4"/>
  <c r="D115" i="4"/>
  <c r="D86" i="4"/>
  <c r="C63" i="4"/>
  <c r="D63" i="4"/>
  <c r="C62" i="3"/>
  <c r="C66" i="3"/>
  <c r="C92" i="2"/>
  <c r="C122" i="2" s="1"/>
  <c r="D92" i="2"/>
  <c r="D122" i="2" s="1"/>
  <c r="D50" i="2"/>
  <c r="C50" i="2"/>
  <c r="C87" i="4" l="1"/>
  <c r="D135" i="4"/>
  <c r="C135" i="4"/>
  <c r="D87" i="4"/>
</calcChain>
</file>

<file path=xl/sharedStrings.xml><?xml version="1.0" encoding="utf-8"?>
<sst xmlns="http://schemas.openxmlformats.org/spreadsheetml/2006/main" count="561" uniqueCount="426">
  <si>
    <t>Pápateszér Község Önkormányzata</t>
  </si>
  <si>
    <t>1. sz. táblázat</t>
  </si>
  <si>
    <t>B1. - B7.  költségvetési bevételek előirányzatának teljesítéséről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</si>
  <si>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</si>
  <si>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</si>
  <si>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</si>
  <si>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</si>
  <si>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</si>
  <si>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</si>
  <si>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</si>
  <si>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</si>
  <si>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</si>
  <si>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</si>
  <si>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</si>
  <si>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</si>
  <si>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</si>
  <si>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</si>
  <si>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</si>
  <si>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</si>
  <si>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</si>
  <si>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</si>
  <si>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</si>
  <si>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</si>
  <si>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EU-s programokra és azok hazai társfinanszírozása (B16)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</si>
  <si>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</si>
  <si>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</si>
  <si>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</si>
  <si>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</si>
  <si>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</si>
  <si>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</si>
  <si>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</si>
  <si>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</si>
  <si>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</si>
  <si>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</si>
  <si>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</si>
  <si>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támogátsok bevételei áht-n belülről</t>
  </si>
  <si>
    <t>79</t>
  </si>
  <si>
    <t>Felhalmozási célú támogatások államháztartáson belülről (=44+45+46+57+68) (B2)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</si>
  <si>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</si>
  <si>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</si>
  <si>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</si>
  <si>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</si>
  <si>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</si>
  <si>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</si>
  <si>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</si>
  <si>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</si>
  <si>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</si>
  <si>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</si>
  <si>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</si>
  <si>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</si>
  <si>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</si>
  <si>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</si>
  <si>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</si>
  <si>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</si>
  <si>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</si>
  <si>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Közvetített szolgáltatások ellenértéke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</si>
  <si>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</si>
  <si>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</si>
  <si>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</si>
  <si>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(&gt;=207+208) (B4082)</t>
  </si>
  <si>
    <t>Kamatbevételek és más nyereségjellegű bevételek (=203+206) (B408)</t>
  </si>
  <si>
    <t>Biztosító által fizetett kártérítés (B410)</t>
  </si>
  <si>
    <t>Egyéb működési bevételek (&gt;=220+221) (B411)</t>
  </si>
  <si>
    <t>ebből: kiadások visszatérítései (B411)</t>
  </si>
  <si>
    <t>Működési bevételek (=187+188+191+193+200+…+202+209+217+218+219) (B4)</t>
  </si>
  <si>
    <t>Ingatlanok értékesítése (&gt;=226) (B52)</t>
  </si>
  <si>
    <t>Egyéb tárgyi eszközök értékesítése (B53)</t>
  </si>
  <si>
    <t>Felhalmozási bevételek (=223+225+227+228+230) (B5)</t>
  </si>
  <si>
    <t>Költségvetési bevételek (=43+79+186+222+231+257+283) (B1-B7)</t>
  </si>
  <si>
    <t>2. sz. táblázat</t>
  </si>
  <si>
    <t>B8. Finanszírozási bevételek teljesítése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</si>
  <si>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</si>
  <si>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</si>
  <si>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</si>
  <si>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</si>
  <si>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</si>
  <si>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</si>
  <si>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</si>
  <si>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</si>
  <si>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</si>
  <si>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3. sz. táblázat</t>
  </si>
  <si>
    <t>K1-K8. Költségvetési kiadások teljesítése</t>
  </si>
  <si>
    <t>Törvény szerinti illetmények, munkabérek (K1101)</t>
  </si>
  <si>
    <t>Béren kívüli juttatások (K1107)</t>
  </si>
  <si>
    <t>13</t>
  </si>
  <si>
    <t>Foglalkoztatottak egyéb személyi juttatásai (&gt;=14) (K1113)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</si>
  <si>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</si>
  <si>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</si>
  <si>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</si>
  <si>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</si>
  <si>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</si>
  <si>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</si>
  <si>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</si>
  <si>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</si>
  <si>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</si>
  <si>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</si>
  <si>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</si>
  <si>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</si>
  <si>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</si>
  <si>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</si>
  <si>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</si>
  <si>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</si>
  <si>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</si>
  <si>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</si>
  <si>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</si>
  <si>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</si>
  <si>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</si>
  <si>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</si>
  <si>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</si>
  <si>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</si>
  <si>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</si>
  <si>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</si>
  <si>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</si>
  <si>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</si>
  <si>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</si>
  <si>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</si>
  <si>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Karbantartási, kisjavítási szolgáltatások (K334)</t>
  </si>
  <si>
    <t>Szakmai tevékenységet segítő szolgáltatások (K336)</t>
  </si>
  <si>
    <t>Egyéb szolgáltatások (&gt;=44) (K337)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</si>
  <si>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</si>
  <si>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</si>
  <si>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</si>
  <si>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</si>
  <si>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</si>
  <si>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</si>
  <si>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</si>
  <si>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</si>
  <si>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</si>
  <si>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</si>
  <si>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</si>
  <si>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</si>
  <si>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</si>
  <si>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</si>
  <si>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</si>
  <si>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</si>
  <si>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Intézményi ellátottak pénzbeli juttatásai (&gt;=96+97) (K47)</t>
  </si>
  <si>
    <t>97</t>
  </si>
  <si>
    <t>ebből: oktatásban résztvevők pénzbeli juttatásai (K47)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</si>
  <si>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</si>
  <si>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</si>
  <si>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</si>
  <si>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</si>
  <si>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</si>
  <si>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</si>
  <si>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</si>
  <si>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</si>
  <si>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</si>
  <si>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(=61+62+73+74+83+92+95+98) (K4)</t>
  </si>
  <si>
    <t>Egyéb működési célú támogatások államháztartáson belülre (=149+…+158) (K506)</t>
  </si>
  <si>
    <t>ebből: központi költségvetési szervek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</si>
  <si>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</si>
  <si>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</si>
  <si>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</si>
  <si>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Egyéb működési célú támogatások államháztartáson kívülre (=177+…+186) (K512)</t>
  </si>
  <si>
    <t>ebből: egyházi jogi személyek (K512)</t>
  </si>
  <si>
    <t>ebből: nonprofit gazdasági társaságok (K512)</t>
  </si>
  <si>
    <t>ebből: egyéb civil szervezetek (K512)</t>
  </si>
  <si>
    <t>ebből: önkormányzati többségi tulajdonú nem pénzügyi vállalkozások (K512)</t>
  </si>
  <si>
    <t>ebből: egyéb vállalkozások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</si>
  <si>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</si>
  <si>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</si>
  <si>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</si>
  <si>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</si>
  <si>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</si>
  <si>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</si>
  <si>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197</t>
  </si>
  <si>
    <t>Beruházások (=189+190+192+…+196) (K6)</t>
  </si>
  <si>
    <t>Ingatlanok felújítása (K71)</t>
  </si>
  <si>
    <t>Felújítási célú előzetesen felszámított általános forgalmi adó (K74)</t>
  </si>
  <si>
    <t>202</t>
  </si>
  <si>
    <t>Felújítások (=198+...+201) (K7)</t>
  </si>
  <si>
    <t>Költségvetési kiadások (=20+21+60+118+188+197+202+264) (K1-K8)</t>
  </si>
  <si>
    <t>4. sz. táblázat</t>
  </si>
  <si>
    <t>K9. Finanszírozási kiadások teljesítése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</si>
  <si>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</si>
  <si>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</si>
  <si>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</si>
  <si>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40</t>
  </si>
  <si>
    <t>Finanszírozási kiadások (=29+37+38+39) (K9)</t>
  </si>
  <si>
    <t>Pápateszéri Közös Önkormányzati hivatal</t>
  </si>
  <si>
    <t>B1. - B7.  költségvetési BEVÉTELEK előirányzatának teljesítéséről</t>
  </si>
  <si>
    <t>188</t>
  </si>
  <si>
    <t>219</t>
  </si>
  <si>
    <t>221</t>
  </si>
  <si>
    <t>222</t>
  </si>
  <si>
    <t>284</t>
  </si>
  <si>
    <t>B8. Finanszírozási BEVÉTELEK teljesítése</t>
  </si>
  <si>
    <t>Központi, irányító szervi támogatás (B816)</t>
  </si>
  <si>
    <t>3.sz.táblázat</t>
  </si>
  <si>
    <t>K1-K8. Költségvetési KIADÁSOK teljesítése</t>
  </si>
  <si>
    <t>Normatív jutalmak (K1102)</t>
  </si>
  <si>
    <t>Céljuttatás, projektprémium (K1103)</t>
  </si>
  <si>
    <t>09</t>
  </si>
  <si>
    <t>Közlekedési költségtérítés (K1109)</t>
  </si>
  <si>
    <t>18</t>
  </si>
  <si>
    <t>Egyéb külső személyi juttatások (K123)</t>
  </si>
  <si>
    <t>42</t>
  </si>
  <si>
    <t>Szakmai tevékenységet segítő szolgáltatások  (K336)</t>
  </si>
  <si>
    <t>Egyéd dologi kiadások (K355)</t>
  </si>
  <si>
    <t>155</t>
  </si>
  <si>
    <t>265</t>
  </si>
  <si>
    <t>1. melléklet a 4/2020. (VII.16.) önkormányzati rendelethez</t>
  </si>
  <si>
    <t>2. melléklet a 4/2020. (VII.16.) önkormányzati rendelethez</t>
  </si>
  <si>
    <t>Előirányzat-módosítások 2019. 12.31.</t>
  </si>
  <si>
    <t>Előirányzat-módosítások (összevont)</t>
  </si>
  <si>
    <t>Forintban</t>
  </si>
  <si>
    <t>Bevételek</t>
  </si>
  <si>
    <t>Eredeti előrányzat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</si>
  <si>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</si>
  <si>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</si>
  <si>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</si>
  <si>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</si>
  <si>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</si>
  <si>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</si>
  <si>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</si>
  <si>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önkorm. szociális és gyermekjóléti feladatainak támogatása</t>
  </si>
  <si>
    <t>1.4.</t>
  </si>
  <si>
    <t>Települési önkormányzatok kulturális feladatainak támogatása</t>
  </si>
  <si>
    <t>1.5.</t>
  </si>
  <si>
    <t>Működési célú költségvetésitámogatások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</si>
  <si>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</si>
  <si>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</si>
  <si>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</si>
  <si>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</si>
  <si>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</si>
  <si>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Egyéb működésicélú támogatások bevételei ÁHT-n belülről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</si>
  <si>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</si>
  <si>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</si>
  <si>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</si>
  <si>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</si>
  <si>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</si>
  <si>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</si>
  <si>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</si>
  <si>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</si>
  <si>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</si>
  <si>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</si>
  <si>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</si>
  <si>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</si>
  <si>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</si>
  <si>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</si>
  <si>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</si>
  <si>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</si>
  <si>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</si>
  <si>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</si>
  <si>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</si>
  <si>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</si>
  <si>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</si>
  <si>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 ÁHT-n belülről</t>
  </si>
  <si>
    <t>3.6.</t>
  </si>
  <si>
    <t>3.5.-ből EU-s támogatás</t>
  </si>
  <si>
    <t xml:space="preserve">4. </t>
  </si>
  <si>
    <t>Közhatalmi bevételek (4.1.+4.2.+4.3.+4.4.)</t>
  </si>
  <si>
    <t>4.1.</t>
  </si>
  <si>
    <t>Helyi iparűzési adó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</si>
  <si>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</si>
  <si>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</si>
  <si>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</si>
  <si>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</si>
  <si>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</si>
  <si>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</si>
  <si>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</si>
  <si>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</si>
  <si>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</si>
  <si>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</si>
  <si>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</si>
  <si>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</si>
  <si>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</si>
  <si>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</si>
  <si>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</si>
  <si>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</si>
  <si>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</si>
  <si>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</si>
  <si>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</si>
  <si>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</si>
  <si>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</si>
  <si>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</si>
  <si>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</si>
  <si>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</si>
  <si>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</si>
  <si>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</si>
  <si>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</si>
  <si>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</si>
  <si>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</si>
  <si>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</si>
  <si>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</si>
  <si>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</si>
  <si>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</si>
  <si>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</si>
  <si>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</si>
  <si>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</si>
  <si>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</si>
  <si>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</si>
  <si>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</si>
  <si>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</si>
  <si>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</si>
  <si>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</si>
  <si>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</si>
  <si>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</si>
  <si>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</si>
  <si>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</si>
  <si>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</si>
  <si>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</si>
  <si>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</si>
  <si>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</si>
  <si>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</si>
  <si>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</si>
  <si>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</si>
  <si>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</si>
  <si>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</si>
  <si>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</si>
  <si>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</si>
  <si>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</si>
  <si>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</si>
  <si>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</si>
  <si>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</si>
  <si>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</si>
  <si>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</si>
  <si>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</si>
  <si>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</si>
  <si>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</si>
  <si>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</si>
  <si>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</si>
  <si>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</si>
  <si>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</si>
  <si>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</si>
  <si>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</si>
  <si>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</si>
  <si>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</si>
  <si>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</si>
  <si>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</si>
  <si>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</si>
  <si>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</si>
  <si>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</si>
  <si>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</si>
  <si>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</si>
  <si>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</si>
  <si>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</si>
  <si>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</si>
  <si>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</si>
  <si>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</si>
  <si>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</si>
  <si>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</si>
  <si>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</si>
  <si>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</si>
  <si>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</si>
  <si>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</si>
  <si>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</si>
  <si>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</si>
  <si>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</si>
  <si>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</si>
  <si>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</si>
  <si>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</si>
  <si>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</si>
  <si>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</si>
  <si>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</si>
  <si>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</si>
  <si>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</si>
  <si>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</si>
  <si>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</si>
  <si>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</si>
  <si>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</si>
  <si>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</si>
  <si>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</si>
  <si>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</si>
  <si>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</si>
  <si>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</si>
  <si>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</si>
  <si>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</si>
  <si>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</si>
  <si>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</si>
  <si>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</si>
  <si>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</si>
  <si>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</si>
  <si>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</si>
  <si>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</si>
  <si>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</si>
  <si>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</si>
  <si>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</si>
  <si>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</si>
  <si>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</si>
  <si>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</si>
  <si>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</si>
  <si>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</si>
  <si>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</si>
  <si>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</si>
  <si>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</si>
  <si>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</si>
  <si>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</si>
  <si>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 Immateriális javak beszerzése</t>
  </si>
  <si>
    <t>Ingatlanok beszerzése</t>
  </si>
  <si>
    <t>Egyéb tárgyi eszköz beszerzése, létesítése</t>
  </si>
  <si>
    <t>Beruházási célú ÁFA</t>
  </si>
  <si>
    <t>Ingatlanok felújítása</t>
  </si>
  <si>
    <t>Felújítás előzetes áfa</t>
  </si>
  <si>
    <t>2.13.</t>
  </si>
  <si>
    <t xml:space="preserve">     Egyéb felhalmozási célú támogatások ÁHT-n belülre</t>
  </si>
  <si>
    <t>Tartalékok (3.1.+3.2.)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</si>
  <si>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</si>
  <si>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</si>
  <si>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</si>
  <si>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</si>
  <si>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</si>
  <si>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</si>
  <si>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</si>
  <si>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</si>
  <si>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</si>
  <si>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</si>
  <si>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</si>
  <si>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</si>
  <si>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</si>
  <si>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</si>
  <si>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</si>
  <si>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</si>
  <si>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</si>
  <si>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</si>
  <si>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</si>
  <si>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</si>
  <si>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</si>
  <si>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</si>
  <si>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</si>
  <si>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</si>
  <si>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2019. december 31.</t>
  </si>
  <si>
    <t>3. sz. melléklet a 4/2020. (VII.16.) önkormányzati rendelethez</t>
  </si>
  <si>
    <t>Informatikai eszközök beszerzése, létesítése</t>
  </si>
  <si>
    <t>2.6</t>
  </si>
  <si>
    <t>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</si>
</sst>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i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5" fillId="0" borderId="0"/>
  </cellStyleXfs>
  <cellXfs count="302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left" vertical="top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left" vertical="top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left" vertical="top" wrapText="1"/>
    </xf>
    <xf numFmtId="3" fontId="3" fillId="0" borderId="22" xfId="0" applyNumberFormat="1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3" fillId="0" borderId="17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left" vertical="top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top" wrapText="1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27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left" vertical="top" wrapText="1"/>
    </xf>
    <xf numFmtId="3" fontId="3" fillId="0" borderId="28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top" wrapText="1"/>
    </xf>
    <xf numFmtId="0" fontId="2" fillId="0" borderId="31" xfId="1" applyFont="1" applyBorder="1" applyAlignment="1">
      <alignment horizontal="center" vertical="top" wrapText="1"/>
    </xf>
    <xf numFmtId="0" fontId="3" fillId="0" borderId="32" xfId="1" applyFont="1" applyBorder="1" applyAlignment="1">
      <alignment horizontal="center" vertical="top" wrapText="1"/>
    </xf>
    <xf numFmtId="0" fontId="3" fillId="0" borderId="33" xfId="1" applyFont="1" applyBorder="1" applyAlignment="1">
      <alignment horizontal="center" vertical="top" wrapText="1"/>
    </xf>
    <xf numFmtId="0" fontId="3" fillId="0" borderId="34" xfId="1" applyFont="1" applyBorder="1" applyAlignment="1">
      <alignment horizontal="center" vertical="top" wrapText="1"/>
    </xf>
    <xf numFmtId="0" fontId="3" fillId="0" borderId="31" xfId="1" applyFont="1" applyBorder="1" applyAlignment="1">
      <alignment horizontal="center" vertical="top" wrapText="1"/>
    </xf>
    <xf numFmtId="0" fontId="3" fillId="0" borderId="35" xfId="1" applyFont="1" applyBorder="1" applyAlignment="1">
      <alignment horizontal="left" vertical="top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22" xfId="1" applyFont="1" applyBorder="1" applyAlignment="1">
      <alignment horizontal="left" vertical="top" wrapText="1"/>
    </xf>
    <xf numFmtId="3" fontId="3" fillId="0" borderId="24" xfId="1" applyNumberFormat="1" applyFont="1" applyBorder="1" applyAlignment="1">
      <alignment horizontal="center" vertical="center" wrapText="1"/>
    </xf>
    <xf numFmtId="3" fontId="3" fillId="0" borderId="25" xfId="1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64" fontId="9" fillId="0" borderId="0" xfId="2" applyNumberFormat="1" applyFont="1" applyAlignment="1">
      <alignment horizontal="left" vertical="center" wrapText="1"/>
    </xf>
    <xf numFmtId="0" fontId="10" fillId="0" borderId="0" xfId="2" applyFont="1" applyAlignment="1" applyProtection="1">
      <alignment horizontal="right" vertical="top"/>
      <protection locked="0"/>
    </xf>
    <xf numFmtId="164" fontId="9" fillId="0" borderId="0" xfId="2" applyNumberFormat="1" applyFont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right" vertical="center" wrapText="1" indent="1"/>
    </xf>
    <xf numFmtId="0" fontId="8" fillId="0" borderId="0" xfId="2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164" fontId="12" fillId="0" borderId="3" xfId="2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left" vertical="center" wrapText="1" indent="1"/>
    </xf>
    <xf numFmtId="164" fontId="14" fillId="0" borderId="1" xfId="3" applyNumberFormat="1" applyFont="1" applyBorder="1" applyAlignment="1">
      <alignment horizontal="center" vertical="center" wrapText="1"/>
    </xf>
    <xf numFmtId="164" fontId="14" fillId="0" borderId="3" xfId="3" applyNumberFormat="1" applyFont="1" applyBorder="1" applyAlignment="1">
      <alignment horizontal="center" vertical="center" wrapText="1"/>
    </xf>
    <xf numFmtId="49" fontId="16" fillId="0" borderId="17" xfId="3" applyNumberFormat="1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wrapText="1" indent="1"/>
    </xf>
    <xf numFmtId="164" fontId="18" fillId="0" borderId="4" xfId="3" applyNumberFormat="1" applyFont="1" applyBorder="1" applyAlignment="1" applyProtection="1">
      <alignment horizontal="center" vertical="center" wrapText="1"/>
      <protection locked="0"/>
    </xf>
    <xf numFmtId="3" fontId="18" fillId="0" borderId="6" xfId="2" applyNumberFormat="1" applyFont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49" fontId="16" fillId="0" borderId="7" xfId="3" applyNumberFormat="1" applyFont="1" applyBorder="1" applyAlignment="1">
      <alignment horizontal="center" vertical="center" wrapText="1"/>
    </xf>
    <xf numFmtId="0" fontId="17" fillId="0" borderId="21" xfId="2" applyFont="1" applyBorder="1" applyAlignment="1">
      <alignment horizontal="left" wrapText="1" indent="1"/>
    </xf>
    <xf numFmtId="164" fontId="18" fillId="0" borderId="7" xfId="3" applyNumberFormat="1" applyFont="1" applyBorder="1" applyAlignment="1" applyProtection="1">
      <alignment horizontal="center" vertical="center" wrapText="1"/>
      <protection locked="0"/>
    </xf>
    <xf numFmtId="3" fontId="18" fillId="0" borderId="9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vertical="center" wrapText="1"/>
    </xf>
    <xf numFmtId="164" fontId="18" fillId="2" borderId="7" xfId="3" applyNumberFormat="1" applyFont="1" applyFill="1" applyBorder="1" applyAlignment="1">
      <alignment horizontal="center" vertical="center" wrapText="1"/>
    </xf>
    <xf numFmtId="49" fontId="16" fillId="0" borderId="22" xfId="3" applyNumberFormat="1" applyFont="1" applyBorder="1" applyAlignment="1">
      <alignment horizontal="center" vertical="center" wrapText="1"/>
    </xf>
    <xf numFmtId="0" fontId="17" fillId="0" borderId="23" xfId="2" applyFont="1" applyBorder="1" applyAlignment="1">
      <alignment horizontal="left" wrapText="1" indent="1"/>
    </xf>
    <xf numFmtId="164" fontId="18" fillId="2" borderId="10" xfId="3" applyNumberFormat="1" applyFont="1" applyFill="1" applyBorder="1" applyAlignment="1">
      <alignment horizontal="center" vertical="center" wrapText="1"/>
    </xf>
    <xf numFmtId="3" fontId="18" fillId="0" borderId="12" xfId="2" applyNumberFormat="1" applyFont="1" applyBorder="1" applyAlignment="1">
      <alignment horizontal="center" vertical="center" wrapText="1"/>
    </xf>
    <xf numFmtId="0" fontId="21" fillId="0" borderId="16" xfId="2" applyFont="1" applyBorder="1" applyAlignment="1">
      <alignment horizontal="left" vertical="center" wrapText="1" indent="1"/>
    </xf>
    <xf numFmtId="3" fontId="14" fillId="0" borderId="3" xfId="3" applyNumberFormat="1" applyFont="1" applyBorder="1" applyAlignment="1">
      <alignment horizontal="center" vertical="center" wrapText="1"/>
    </xf>
    <xf numFmtId="49" fontId="16" fillId="0" borderId="4" xfId="3" applyNumberFormat="1" applyFont="1" applyBorder="1" applyAlignment="1">
      <alignment horizontal="center" vertical="center" wrapText="1"/>
    </xf>
    <xf numFmtId="0" fontId="17" fillId="0" borderId="40" xfId="2" applyFont="1" applyBorder="1" applyAlignment="1">
      <alignment horizontal="left" wrapText="1" indent="1"/>
    </xf>
    <xf numFmtId="49" fontId="16" fillId="0" borderId="10" xfId="3" applyNumberFormat="1" applyFont="1" applyBorder="1" applyAlignment="1">
      <alignment horizontal="center" vertical="center" wrapText="1"/>
    </xf>
    <xf numFmtId="0" fontId="17" fillId="0" borderId="41" xfId="2" applyFont="1" applyBorder="1" applyAlignment="1">
      <alignment horizontal="left" wrapText="1" indent="1"/>
    </xf>
    <xf numFmtId="164" fontId="18" fillId="0" borderId="10" xfId="3" applyNumberFormat="1" applyFont="1" applyBorder="1" applyAlignment="1" applyProtection="1">
      <alignment horizontal="center" vertical="center" wrapText="1"/>
      <protection locked="0"/>
    </xf>
    <xf numFmtId="0" fontId="14" fillId="0" borderId="16" xfId="3" applyFont="1" applyBorder="1" applyAlignment="1">
      <alignment horizontal="left" vertical="center" wrapText="1" indent="1"/>
    </xf>
    <xf numFmtId="164" fontId="14" fillId="0" borderId="35" xfId="3" applyNumberFormat="1" applyFont="1" applyBorder="1" applyAlignment="1">
      <alignment horizontal="center" vertical="center" wrapText="1"/>
    </xf>
    <xf numFmtId="3" fontId="14" fillId="0" borderId="37" xfId="3" applyNumberFormat="1" applyFont="1" applyBorder="1" applyAlignment="1">
      <alignment horizontal="center" vertical="center" wrapText="1"/>
    </xf>
    <xf numFmtId="164" fontId="16" fillId="0" borderId="17" xfId="3" applyNumberFormat="1" applyFont="1" applyBorder="1" applyAlignment="1" applyProtection="1">
      <alignment horizontal="center" vertical="center" wrapText="1"/>
      <protection locked="0"/>
    </xf>
    <xf numFmtId="3" fontId="16" fillId="0" borderId="20" xfId="2" applyNumberFormat="1" applyFont="1" applyBorder="1" applyAlignment="1">
      <alignment horizontal="center" vertical="center" wrapText="1"/>
    </xf>
    <xf numFmtId="164" fontId="16" fillId="0" borderId="7" xfId="3" applyNumberFormat="1" applyFont="1" applyBorder="1" applyAlignment="1" applyProtection="1">
      <alignment horizontal="center" vertical="center" wrapText="1"/>
      <protection locked="0"/>
    </xf>
    <xf numFmtId="3" fontId="19" fillId="0" borderId="9" xfId="2" applyNumberFormat="1" applyFont="1" applyBorder="1" applyAlignment="1">
      <alignment vertical="center" wrapText="1"/>
    </xf>
    <xf numFmtId="3" fontId="20" fillId="0" borderId="9" xfId="2" applyNumberFormat="1" applyFont="1" applyBorder="1" applyAlignment="1">
      <alignment vertical="center" wrapText="1"/>
    </xf>
    <xf numFmtId="164" fontId="16" fillId="0" borderId="22" xfId="3" applyNumberFormat="1" applyFont="1" applyBorder="1" applyAlignment="1" applyProtection="1">
      <alignment horizontal="center" vertical="center" wrapText="1"/>
      <protection locked="0"/>
    </xf>
    <xf numFmtId="3" fontId="18" fillId="0" borderId="25" xfId="2" applyNumberFormat="1" applyFont="1" applyBorder="1" applyAlignment="1">
      <alignment horizontal="center" vertical="center" wrapText="1"/>
    </xf>
    <xf numFmtId="164" fontId="16" fillId="0" borderId="13" xfId="3" applyNumberFormat="1" applyFont="1" applyBorder="1" applyAlignment="1" applyProtection="1">
      <alignment horizontal="center" vertical="center" wrapText="1"/>
      <protection locked="0"/>
    </xf>
    <xf numFmtId="3" fontId="20" fillId="0" borderId="15" xfId="2" applyNumberFormat="1" applyFont="1" applyBorder="1" applyAlignment="1">
      <alignment vertical="center" wrapText="1"/>
    </xf>
    <xf numFmtId="164" fontId="22" fillId="0" borderId="1" xfId="3" applyNumberFormat="1" applyFont="1" applyBorder="1" applyAlignment="1">
      <alignment horizontal="center" vertical="center" wrapText="1"/>
    </xf>
    <xf numFmtId="3" fontId="22" fillId="0" borderId="3" xfId="3" applyNumberFormat="1" applyFont="1" applyBorder="1" applyAlignment="1">
      <alignment horizontal="center" vertical="center" wrapText="1"/>
    </xf>
    <xf numFmtId="164" fontId="16" fillId="0" borderId="17" xfId="3" applyNumberFormat="1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3" fontId="16" fillId="0" borderId="25" xfId="2" applyNumberFormat="1" applyFont="1" applyBorder="1" applyAlignment="1">
      <alignment horizontal="center" vertical="center" wrapText="1"/>
    </xf>
    <xf numFmtId="164" fontId="16" fillId="0" borderId="4" xfId="3" applyNumberFormat="1" applyFont="1" applyBorder="1" applyAlignment="1" applyProtection="1">
      <alignment horizontal="center" vertical="center" wrapText="1"/>
      <protection locked="0"/>
    </xf>
    <xf numFmtId="3" fontId="16" fillId="0" borderId="6" xfId="2" applyNumberFormat="1" applyFont="1" applyBorder="1" applyAlignment="1">
      <alignment horizontal="center" vertical="center" wrapText="1"/>
    </xf>
    <xf numFmtId="164" fontId="16" fillId="0" borderId="10" xfId="3" applyNumberFormat="1" applyFont="1" applyBorder="1" applyAlignment="1" applyProtection="1">
      <alignment horizontal="center" vertical="center" wrapText="1"/>
      <protection locked="0"/>
    </xf>
    <xf numFmtId="3" fontId="16" fillId="0" borderId="12" xfId="2" applyNumberFormat="1" applyFont="1" applyBorder="1" applyAlignment="1">
      <alignment horizontal="center" vertical="center" wrapText="1"/>
    </xf>
    <xf numFmtId="3" fontId="20" fillId="0" borderId="6" xfId="2" applyNumberFormat="1" applyFont="1" applyBorder="1" applyAlignment="1">
      <alignment vertical="center" wrapText="1"/>
    </xf>
    <xf numFmtId="3" fontId="20" fillId="0" borderId="12" xfId="2" applyNumberFormat="1" applyFont="1" applyBorder="1" applyAlignment="1">
      <alignment vertical="center" wrapText="1"/>
    </xf>
    <xf numFmtId="0" fontId="21" fillId="0" borderId="1" xfId="2" applyFont="1" applyBorder="1" applyAlignment="1">
      <alignment horizontal="center" wrapText="1"/>
    </xf>
    <xf numFmtId="0" fontId="17" fillId="0" borderId="41" xfId="2" applyFont="1" applyBorder="1" applyAlignment="1">
      <alignment wrapText="1"/>
    </xf>
    <xf numFmtId="164" fontId="22" fillId="0" borderId="3" xfId="3" applyNumberFormat="1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wrapText="1"/>
    </xf>
    <xf numFmtId="0" fontId="18" fillId="0" borderId="6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wrapText="1"/>
    </xf>
    <xf numFmtId="0" fontId="17" fillId="0" borderId="10" xfId="2" applyFont="1" applyBorder="1" applyAlignment="1">
      <alignment horizontal="center" wrapText="1"/>
    </xf>
    <xf numFmtId="0" fontId="23" fillId="0" borderId="12" xfId="2" applyFont="1" applyBorder="1" applyAlignment="1">
      <alignment horizontal="center" vertical="center" wrapText="1"/>
    </xf>
    <xf numFmtId="164" fontId="22" fillId="0" borderId="1" xfId="3" applyNumberFormat="1" applyFont="1" applyBorder="1" applyAlignment="1" applyProtection="1">
      <alignment horizontal="center" vertical="center" wrapText="1"/>
      <protection locked="0"/>
    </xf>
    <xf numFmtId="164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2" applyFont="1" applyBorder="1" applyAlignment="1">
      <alignment wrapText="1"/>
    </xf>
    <xf numFmtId="0" fontId="21" fillId="0" borderId="27" xfId="2" applyFont="1" applyBorder="1" applyAlignment="1">
      <alignment horizontal="center" wrapText="1"/>
    </xf>
    <xf numFmtId="0" fontId="21" fillId="0" borderId="39" xfId="2" applyFont="1" applyBorder="1" applyAlignment="1">
      <alignment wrapText="1"/>
    </xf>
    <xf numFmtId="164" fontId="22" fillId="0" borderId="27" xfId="3" applyNumberFormat="1" applyFont="1" applyBorder="1" applyAlignment="1">
      <alignment horizontal="center" vertical="center" wrapText="1"/>
    </xf>
    <xf numFmtId="164" fontId="22" fillId="0" borderId="29" xfId="3" applyNumberFormat="1" applyFont="1" applyBorder="1" applyAlignment="1">
      <alignment horizontal="center" vertical="center" wrapText="1"/>
    </xf>
    <xf numFmtId="0" fontId="21" fillId="0" borderId="0" xfId="2" applyFont="1" applyAlignment="1">
      <alignment horizontal="center" wrapText="1"/>
    </xf>
    <xf numFmtId="0" fontId="21" fillId="0" borderId="0" xfId="2" applyFont="1" applyAlignment="1">
      <alignment wrapText="1"/>
    </xf>
    <xf numFmtId="164" fontId="22" fillId="0" borderId="0" xfId="3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 indent="1"/>
    </xf>
    <xf numFmtId="164" fontId="14" fillId="0" borderId="0" xfId="2" applyNumberFormat="1" applyFont="1" applyAlignment="1">
      <alignment horizontal="right" vertical="center" wrapText="1" inden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right" vertical="center" wrapText="1" indent="1"/>
    </xf>
    <xf numFmtId="0" fontId="14" fillId="0" borderId="31" xfId="2" applyFont="1" applyBorder="1" applyAlignment="1">
      <alignment horizontal="center" vertical="center" wrapText="1"/>
    </xf>
    <xf numFmtId="0" fontId="12" fillId="0" borderId="42" xfId="2" applyFont="1" applyBorder="1" applyAlignment="1">
      <alignment horizontal="center" vertical="center" wrapText="1"/>
    </xf>
    <xf numFmtId="164" fontId="12" fillId="0" borderId="35" xfId="2" applyNumberFormat="1" applyFont="1" applyBorder="1" applyAlignment="1">
      <alignment horizontal="center" vertical="center" wrapText="1"/>
    </xf>
    <xf numFmtId="0" fontId="12" fillId="0" borderId="37" xfId="2" applyFont="1" applyBorder="1" applyAlignment="1">
      <alignment horizontal="center" vertical="center" wrapText="1"/>
    </xf>
    <xf numFmtId="0" fontId="14" fillId="0" borderId="35" xfId="3" applyFont="1" applyBorder="1" applyAlignment="1">
      <alignment horizontal="center" vertical="center" wrapText="1"/>
    </xf>
    <xf numFmtId="0" fontId="14" fillId="0" borderId="43" xfId="3" applyFont="1" applyBorder="1" applyAlignment="1">
      <alignment vertical="center" wrapText="1"/>
    </xf>
    <xf numFmtId="0" fontId="24" fillId="0" borderId="0" xfId="2" applyFont="1" applyAlignment="1">
      <alignment vertical="center" wrapText="1"/>
    </xf>
    <xf numFmtId="0" fontId="16" fillId="0" borderId="18" xfId="3" applyFont="1" applyBorder="1" applyAlignment="1">
      <alignment horizontal="left" vertical="center" wrapText="1" indent="1"/>
    </xf>
    <xf numFmtId="3" fontId="18" fillId="0" borderId="20" xfId="2" applyNumberFormat="1" applyFont="1" applyBorder="1" applyAlignment="1">
      <alignment horizontal="center" vertical="center" wrapText="1"/>
    </xf>
    <xf numFmtId="0" fontId="16" fillId="0" borderId="21" xfId="3" applyFont="1" applyBorder="1" applyAlignment="1">
      <alignment horizontal="left" vertical="center" wrapText="1" indent="1"/>
    </xf>
    <xf numFmtId="0" fontId="16" fillId="0" borderId="44" xfId="3" applyFont="1" applyBorder="1" applyAlignment="1">
      <alignment horizontal="left" vertical="center" wrapText="1" indent="1"/>
    </xf>
    <xf numFmtId="0" fontId="16" fillId="0" borderId="0" xfId="3" applyFont="1" applyAlignment="1">
      <alignment horizontal="left" vertical="center" wrapText="1" indent="1"/>
    </xf>
    <xf numFmtId="0" fontId="16" fillId="0" borderId="21" xfId="3" applyFont="1" applyBorder="1" applyAlignment="1">
      <alignment horizontal="left" indent="6"/>
    </xf>
    <xf numFmtId="0" fontId="16" fillId="0" borderId="21" xfId="3" applyFont="1" applyBorder="1" applyAlignment="1">
      <alignment horizontal="left" vertical="center" wrapText="1" indent="6"/>
    </xf>
    <xf numFmtId="0" fontId="16" fillId="0" borderId="23" xfId="3" applyFont="1" applyBorder="1" applyAlignment="1">
      <alignment horizontal="left" vertical="center" wrapText="1" indent="6"/>
    </xf>
    <xf numFmtId="0" fontId="14" fillId="0" borderId="16" xfId="3" applyFont="1" applyBorder="1" applyAlignment="1">
      <alignment vertical="center" wrapText="1"/>
    </xf>
    <xf numFmtId="0" fontId="14" fillId="0" borderId="13" xfId="3" applyFont="1" applyBorder="1" applyAlignment="1">
      <alignment horizontal="center" vertical="center" wrapText="1"/>
    </xf>
    <xf numFmtId="0" fontId="18" fillId="0" borderId="45" xfId="3" applyFont="1" applyBorder="1" applyAlignment="1">
      <alignment vertical="center" wrapText="1"/>
    </xf>
    <xf numFmtId="164" fontId="14" fillId="0" borderId="17" xfId="3" applyNumberFormat="1" applyFont="1" applyBorder="1" applyAlignment="1">
      <alignment horizontal="center" vertical="center" wrapText="1"/>
    </xf>
    <xf numFmtId="3" fontId="18" fillId="0" borderId="20" xfId="3" applyNumberFormat="1" applyFont="1" applyBorder="1" applyAlignment="1">
      <alignment horizontal="center" vertical="center" wrapText="1"/>
    </xf>
    <xf numFmtId="0" fontId="16" fillId="0" borderId="41" xfId="3" applyFont="1" applyBorder="1" applyAlignment="1">
      <alignment horizontal="left" vertical="center" wrapText="1" indent="1"/>
    </xf>
    <xf numFmtId="0" fontId="17" fillId="0" borderId="41" xfId="2" applyFont="1" applyBorder="1" applyAlignment="1">
      <alignment horizontal="left" vertical="center" wrapText="1" indent="1"/>
    </xf>
    <xf numFmtId="49" fontId="16" fillId="0" borderId="13" xfId="3" applyNumberFormat="1" applyFont="1" applyBorder="1" applyAlignment="1">
      <alignment horizontal="center" vertical="center" wrapText="1"/>
    </xf>
    <xf numFmtId="0" fontId="16" fillId="0" borderId="21" xfId="3" applyFont="1" applyBorder="1" applyAlignment="1">
      <alignment vertical="top" wrapText="1"/>
    </xf>
    <xf numFmtId="0" fontId="22" fillId="0" borderId="16" xfId="3" applyFont="1" applyBorder="1" applyAlignment="1">
      <alignment horizontal="left" vertical="center" wrapText="1" indent="1"/>
    </xf>
    <xf numFmtId="164" fontId="14" fillId="0" borderId="27" xfId="3" applyNumberFormat="1" applyFont="1" applyBorder="1" applyAlignment="1">
      <alignment horizontal="center" vertical="center" wrapText="1"/>
    </xf>
    <xf numFmtId="3" fontId="14" fillId="0" borderId="29" xfId="3" applyNumberFormat="1" applyFont="1" applyBorder="1" applyAlignment="1">
      <alignment horizontal="center" vertical="center" wrapText="1"/>
    </xf>
    <xf numFmtId="0" fontId="16" fillId="0" borderId="40" xfId="3" applyFont="1" applyBorder="1" applyAlignment="1">
      <alignment horizontal="left" vertical="center" wrapText="1" indent="1"/>
    </xf>
    <xf numFmtId="164" fontId="14" fillId="0" borderId="26" xfId="3" applyNumberFormat="1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16" fillId="0" borderId="45" xfId="3" applyFont="1" applyBorder="1" applyAlignment="1">
      <alignment horizontal="left" vertical="center" wrapText="1" indent="1"/>
    </xf>
    <xf numFmtId="0" fontId="25" fillId="0" borderId="12" xfId="2" applyFont="1" applyBorder="1" applyAlignment="1">
      <alignment horizontal="center" vertical="center" wrapText="1"/>
    </xf>
    <xf numFmtId="16" fontId="8" fillId="0" borderId="0" xfId="2" applyNumberFormat="1" applyAlignment="1">
      <alignment vertical="center" wrapText="1"/>
    </xf>
    <xf numFmtId="164" fontId="21" fillId="0" borderId="1" xfId="2" applyNumberFormat="1" applyFont="1" applyBorder="1" applyAlignment="1">
      <alignment horizontal="center" vertical="center" wrapText="1"/>
    </xf>
    <xf numFmtId="164" fontId="21" fillId="0" borderId="3" xfId="2" applyNumberFormat="1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164" fontId="21" fillId="0" borderId="1" xfId="2" quotePrefix="1" applyNumberFormat="1" applyFont="1" applyBorder="1" applyAlignment="1">
      <alignment horizontal="center" vertical="center" wrapText="1"/>
    </xf>
    <xf numFmtId="164" fontId="21" fillId="0" borderId="3" xfId="2" quotePrefix="1" applyNumberFormat="1" applyFont="1" applyBorder="1" applyAlignment="1">
      <alignment horizontal="center" vertical="center" wrapText="1"/>
    </xf>
    <xf numFmtId="0" fontId="21" fillId="0" borderId="27" xfId="2" applyFont="1" applyBorder="1" applyAlignment="1">
      <alignment horizontal="center" vertical="center" wrapText="1"/>
    </xf>
    <xf numFmtId="0" fontId="10" fillId="0" borderId="39" xfId="2" applyFont="1" applyBorder="1" applyAlignment="1">
      <alignment horizontal="left" vertical="center" wrapText="1" indent="1"/>
    </xf>
    <xf numFmtId="164" fontId="10" fillId="0" borderId="27" xfId="2" quotePrefix="1" applyNumberFormat="1" applyFont="1" applyBorder="1" applyAlignment="1">
      <alignment horizontal="center" vertical="center" wrapText="1"/>
    </xf>
    <xf numFmtId="164" fontId="10" fillId="0" borderId="29" xfId="2" quotePrefix="1" applyNumberFormat="1" applyFont="1" applyBorder="1" applyAlignment="1">
      <alignment horizontal="center" vertical="center" wrapText="1"/>
    </xf>
    <xf numFmtId="0" fontId="8" fillId="0" borderId="0" xfId="2" applyAlignment="1">
      <alignment horizontal="left" vertical="center" wrapText="1"/>
    </xf>
    <xf numFmtId="0" fontId="8" fillId="0" borderId="0" xfId="2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vertical="center" wrapText="1"/>
    </xf>
    <xf numFmtId="3" fontId="13" fillId="0" borderId="0" xfId="2" applyNumberFormat="1" applyFont="1" applyAlignment="1" applyProtection="1">
      <alignment horizontal="center" vertical="center" wrapText="1"/>
      <protection locked="0"/>
    </xf>
    <xf numFmtId="0" fontId="8" fillId="0" borderId="0" xfId="2" applyAlignment="1">
      <alignment horizontal="right" vertical="center" wrapText="1" indent="1"/>
    </xf>
  </cellXfs>
  <cellStyles count="4">
    <cellStyle name="Normál" xfId="0" builtinId="0"/>
    <cellStyle name="Normál 2" xfId="2" xr:uid="{46717666-A5F2-4E45-9E4C-A529FE39B7E0}"/>
    <cellStyle name="Normál 9" xfId="1" xr:uid="{3C055F8B-A1CB-43EC-89FC-0F3741420F44}"/>
    <cellStyle name="Normál_KVRENMUNKA" xfId="3" xr:uid="{1D5B0708-49C4-4226-A057-8BE52C35E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F2FC-1BEB-495C-83C9-CF4CF2C36DB2}">
  <sheetPr>
    <tabColor rgb="FF92D050"/>
  </sheetPr>
  <dimension ref="A1:J138"/>
  <sheetViews>
    <sheetView tabSelected="1" zoomScale="125" zoomScaleNormal="100" zoomScaleSheetLayoutView="85" workbookViewId="0">
      <selection activeCell="D99" sqref="D99"/>
    </sheetView>
  </sheetViews>
  <sheetFormatPr defaultRowHeight="12.75" x14ac:dyDescent="0.25"/>
  <cols>
    <col min="1" max="1" width="5" style="296" customWidth="1"/>
    <col min="2" max="2" width="48.140625" style="172" customWidth="1"/>
    <col min="3" max="3" width="12.7109375" style="301" customWidth="1"/>
    <col min="4" max="4" width="13.140625" style="172" customWidth="1"/>
    <col min="5" max="256" width="9.140625" style="172"/>
    <col min="257" max="257" width="5" style="172" customWidth="1"/>
    <col min="258" max="258" width="48.140625" style="172" customWidth="1"/>
    <col min="259" max="259" width="12.7109375" style="172" customWidth="1"/>
    <col min="260" max="260" width="13.140625" style="172" customWidth="1"/>
    <col min="261" max="512" width="9.140625" style="172"/>
    <col min="513" max="513" width="5" style="172" customWidth="1"/>
    <col min="514" max="514" width="48.140625" style="172" customWidth="1"/>
    <col min="515" max="515" width="12.7109375" style="172" customWidth="1"/>
    <col min="516" max="516" width="13.140625" style="172" customWidth="1"/>
    <col min="517" max="768" width="9.140625" style="172"/>
    <col min="769" max="769" width="5" style="172" customWidth="1"/>
    <col min="770" max="770" width="48.140625" style="172" customWidth="1"/>
    <col min="771" max="771" width="12.7109375" style="172" customWidth="1"/>
    <col min="772" max="772" width="13.140625" style="172" customWidth="1"/>
    <col min="773" max="1024" width="9.140625" style="172"/>
    <col min="1025" max="1025" width="5" style="172" customWidth="1"/>
    <col min="1026" max="1026" width="48.140625" style="172" customWidth="1"/>
    <col min="1027" max="1027" width="12.7109375" style="172" customWidth="1"/>
    <col min="1028" max="1028" width="13.140625" style="172" customWidth="1"/>
    <col min="1029" max="1280" width="9.140625" style="172"/>
    <col min="1281" max="1281" width="5" style="172" customWidth="1"/>
    <col min="1282" max="1282" width="48.140625" style="172" customWidth="1"/>
    <col min="1283" max="1283" width="12.7109375" style="172" customWidth="1"/>
    <col min="1284" max="1284" width="13.140625" style="172" customWidth="1"/>
    <col min="1285" max="1536" width="9.140625" style="172"/>
    <col min="1537" max="1537" width="5" style="172" customWidth="1"/>
    <col min="1538" max="1538" width="48.140625" style="172" customWidth="1"/>
    <col min="1539" max="1539" width="12.7109375" style="172" customWidth="1"/>
    <col min="1540" max="1540" width="13.140625" style="172" customWidth="1"/>
    <col min="1541" max="1792" width="9.140625" style="172"/>
    <col min="1793" max="1793" width="5" style="172" customWidth="1"/>
    <col min="1794" max="1794" width="48.140625" style="172" customWidth="1"/>
    <col min="1795" max="1795" width="12.7109375" style="172" customWidth="1"/>
    <col min="1796" max="1796" width="13.140625" style="172" customWidth="1"/>
    <col min="1797" max="2048" width="9.140625" style="172"/>
    <col min="2049" max="2049" width="5" style="172" customWidth="1"/>
    <col min="2050" max="2050" width="48.140625" style="172" customWidth="1"/>
    <col min="2051" max="2051" width="12.7109375" style="172" customWidth="1"/>
    <col min="2052" max="2052" width="13.140625" style="172" customWidth="1"/>
    <col min="2053" max="2304" width="9.140625" style="172"/>
    <col min="2305" max="2305" width="5" style="172" customWidth="1"/>
    <col min="2306" max="2306" width="48.140625" style="172" customWidth="1"/>
    <col min="2307" max="2307" width="12.7109375" style="172" customWidth="1"/>
    <col min="2308" max="2308" width="13.140625" style="172" customWidth="1"/>
    <col min="2309" max="2560" width="9.140625" style="172"/>
    <col min="2561" max="2561" width="5" style="172" customWidth="1"/>
    <col min="2562" max="2562" width="48.140625" style="172" customWidth="1"/>
    <col min="2563" max="2563" width="12.7109375" style="172" customWidth="1"/>
    <col min="2564" max="2564" width="13.140625" style="172" customWidth="1"/>
    <col min="2565" max="2816" width="9.140625" style="172"/>
    <col min="2817" max="2817" width="5" style="172" customWidth="1"/>
    <col min="2818" max="2818" width="48.140625" style="172" customWidth="1"/>
    <col min="2819" max="2819" width="12.7109375" style="172" customWidth="1"/>
    <col min="2820" max="2820" width="13.140625" style="172" customWidth="1"/>
    <col min="2821" max="3072" width="9.140625" style="172"/>
    <col min="3073" max="3073" width="5" style="172" customWidth="1"/>
    <col min="3074" max="3074" width="48.140625" style="172" customWidth="1"/>
    <col min="3075" max="3075" width="12.7109375" style="172" customWidth="1"/>
    <col min="3076" max="3076" width="13.140625" style="172" customWidth="1"/>
    <col min="3077" max="3328" width="9.140625" style="172"/>
    <col min="3329" max="3329" width="5" style="172" customWidth="1"/>
    <col min="3330" max="3330" width="48.140625" style="172" customWidth="1"/>
    <col min="3331" max="3331" width="12.7109375" style="172" customWidth="1"/>
    <col min="3332" max="3332" width="13.140625" style="172" customWidth="1"/>
    <col min="3333" max="3584" width="9.140625" style="172"/>
    <col min="3585" max="3585" width="5" style="172" customWidth="1"/>
    <col min="3586" max="3586" width="48.140625" style="172" customWidth="1"/>
    <col min="3587" max="3587" width="12.7109375" style="172" customWidth="1"/>
    <col min="3588" max="3588" width="13.140625" style="172" customWidth="1"/>
    <col min="3589" max="3840" width="9.140625" style="172"/>
    <col min="3841" max="3841" width="5" style="172" customWidth="1"/>
    <col min="3842" max="3842" width="48.140625" style="172" customWidth="1"/>
    <col min="3843" max="3843" width="12.7109375" style="172" customWidth="1"/>
    <col min="3844" max="3844" width="13.140625" style="172" customWidth="1"/>
    <col min="3845" max="4096" width="9.140625" style="172"/>
    <col min="4097" max="4097" width="5" style="172" customWidth="1"/>
    <col min="4098" max="4098" width="48.140625" style="172" customWidth="1"/>
    <col min="4099" max="4099" width="12.7109375" style="172" customWidth="1"/>
    <col min="4100" max="4100" width="13.140625" style="172" customWidth="1"/>
    <col min="4101" max="4352" width="9.140625" style="172"/>
    <col min="4353" max="4353" width="5" style="172" customWidth="1"/>
    <col min="4354" max="4354" width="48.140625" style="172" customWidth="1"/>
    <col min="4355" max="4355" width="12.7109375" style="172" customWidth="1"/>
    <col min="4356" max="4356" width="13.140625" style="172" customWidth="1"/>
    <col min="4357" max="4608" width="9.140625" style="172"/>
    <col min="4609" max="4609" width="5" style="172" customWidth="1"/>
    <col min="4610" max="4610" width="48.140625" style="172" customWidth="1"/>
    <col min="4611" max="4611" width="12.7109375" style="172" customWidth="1"/>
    <col min="4612" max="4612" width="13.140625" style="172" customWidth="1"/>
    <col min="4613" max="4864" width="9.140625" style="172"/>
    <col min="4865" max="4865" width="5" style="172" customWidth="1"/>
    <col min="4866" max="4866" width="48.140625" style="172" customWidth="1"/>
    <col min="4867" max="4867" width="12.7109375" style="172" customWidth="1"/>
    <col min="4868" max="4868" width="13.140625" style="172" customWidth="1"/>
    <col min="4869" max="5120" width="9.140625" style="172"/>
    <col min="5121" max="5121" width="5" style="172" customWidth="1"/>
    <col min="5122" max="5122" width="48.140625" style="172" customWidth="1"/>
    <col min="5123" max="5123" width="12.7109375" style="172" customWidth="1"/>
    <col min="5124" max="5124" width="13.140625" style="172" customWidth="1"/>
    <col min="5125" max="5376" width="9.140625" style="172"/>
    <col min="5377" max="5377" width="5" style="172" customWidth="1"/>
    <col min="5378" max="5378" width="48.140625" style="172" customWidth="1"/>
    <col min="5379" max="5379" width="12.7109375" style="172" customWidth="1"/>
    <col min="5380" max="5380" width="13.140625" style="172" customWidth="1"/>
    <col min="5381" max="5632" width="9.140625" style="172"/>
    <col min="5633" max="5633" width="5" style="172" customWidth="1"/>
    <col min="5634" max="5634" width="48.140625" style="172" customWidth="1"/>
    <col min="5635" max="5635" width="12.7109375" style="172" customWidth="1"/>
    <col min="5636" max="5636" width="13.140625" style="172" customWidth="1"/>
    <col min="5637" max="5888" width="9.140625" style="172"/>
    <col min="5889" max="5889" width="5" style="172" customWidth="1"/>
    <col min="5890" max="5890" width="48.140625" style="172" customWidth="1"/>
    <col min="5891" max="5891" width="12.7109375" style="172" customWidth="1"/>
    <col min="5892" max="5892" width="13.140625" style="172" customWidth="1"/>
    <col min="5893" max="6144" width="9.140625" style="172"/>
    <col min="6145" max="6145" width="5" style="172" customWidth="1"/>
    <col min="6146" max="6146" width="48.140625" style="172" customWidth="1"/>
    <col min="6147" max="6147" width="12.7109375" style="172" customWidth="1"/>
    <col min="6148" max="6148" width="13.140625" style="172" customWidth="1"/>
    <col min="6149" max="6400" width="9.140625" style="172"/>
    <col min="6401" max="6401" width="5" style="172" customWidth="1"/>
    <col min="6402" max="6402" width="48.140625" style="172" customWidth="1"/>
    <col min="6403" max="6403" width="12.7109375" style="172" customWidth="1"/>
    <col min="6404" max="6404" width="13.140625" style="172" customWidth="1"/>
    <col min="6405" max="6656" width="9.140625" style="172"/>
    <col min="6657" max="6657" width="5" style="172" customWidth="1"/>
    <col min="6658" max="6658" width="48.140625" style="172" customWidth="1"/>
    <col min="6659" max="6659" width="12.7109375" style="172" customWidth="1"/>
    <col min="6660" max="6660" width="13.140625" style="172" customWidth="1"/>
    <col min="6661" max="6912" width="9.140625" style="172"/>
    <col min="6913" max="6913" width="5" style="172" customWidth="1"/>
    <col min="6914" max="6914" width="48.140625" style="172" customWidth="1"/>
    <col min="6915" max="6915" width="12.7109375" style="172" customWidth="1"/>
    <col min="6916" max="6916" width="13.140625" style="172" customWidth="1"/>
    <col min="6917" max="7168" width="9.140625" style="172"/>
    <col min="7169" max="7169" width="5" style="172" customWidth="1"/>
    <col min="7170" max="7170" width="48.140625" style="172" customWidth="1"/>
    <col min="7171" max="7171" width="12.7109375" style="172" customWidth="1"/>
    <col min="7172" max="7172" width="13.140625" style="172" customWidth="1"/>
    <col min="7173" max="7424" width="9.140625" style="172"/>
    <col min="7425" max="7425" width="5" style="172" customWidth="1"/>
    <col min="7426" max="7426" width="48.140625" style="172" customWidth="1"/>
    <col min="7427" max="7427" width="12.7109375" style="172" customWidth="1"/>
    <col min="7428" max="7428" width="13.140625" style="172" customWidth="1"/>
    <col min="7429" max="7680" width="9.140625" style="172"/>
    <col min="7681" max="7681" width="5" style="172" customWidth="1"/>
    <col min="7682" max="7682" width="48.140625" style="172" customWidth="1"/>
    <col min="7683" max="7683" width="12.7109375" style="172" customWidth="1"/>
    <col min="7684" max="7684" width="13.140625" style="172" customWidth="1"/>
    <col min="7685" max="7936" width="9.140625" style="172"/>
    <col min="7937" max="7937" width="5" style="172" customWidth="1"/>
    <col min="7938" max="7938" width="48.140625" style="172" customWidth="1"/>
    <col min="7939" max="7939" width="12.7109375" style="172" customWidth="1"/>
    <col min="7940" max="7940" width="13.140625" style="172" customWidth="1"/>
    <col min="7941" max="8192" width="9.140625" style="172"/>
    <col min="8193" max="8193" width="5" style="172" customWidth="1"/>
    <col min="8194" max="8194" width="48.140625" style="172" customWidth="1"/>
    <col min="8195" max="8195" width="12.7109375" style="172" customWidth="1"/>
    <col min="8196" max="8196" width="13.140625" style="172" customWidth="1"/>
    <col min="8197" max="8448" width="9.140625" style="172"/>
    <col min="8449" max="8449" width="5" style="172" customWidth="1"/>
    <col min="8450" max="8450" width="48.140625" style="172" customWidth="1"/>
    <col min="8451" max="8451" width="12.7109375" style="172" customWidth="1"/>
    <col min="8452" max="8452" width="13.140625" style="172" customWidth="1"/>
    <col min="8453" max="8704" width="9.140625" style="172"/>
    <col min="8705" max="8705" width="5" style="172" customWidth="1"/>
    <col min="8706" max="8706" width="48.140625" style="172" customWidth="1"/>
    <col min="8707" max="8707" width="12.7109375" style="172" customWidth="1"/>
    <col min="8708" max="8708" width="13.140625" style="172" customWidth="1"/>
    <col min="8709" max="8960" width="9.140625" style="172"/>
    <col min="8961" max="8961" width="5" style="172" customWidth="1"/>
    <col min="8962" max="8962" width="48.140625" style="172" customWidth="1"/>
    <col min="8963" max="8963" width="12.7109375" style="172" customWidth="1"/>
    <col min="8964" max="8964" width="13.140625" style="172" customWidth="1"/>
    <col min="8965" max="9216" width="9.140625" style="172"/>
    <col min="9217" max="9217" width="5" style="172" customWidth="1"/>
    <col min="9218" max="9218" width="48.140625" style="172" customWidth="1"/>
    <col min="9219" max="9219" width="12.7109375" style="172" customWidth="1"/>
    <col min="9220" max="9220" width="13.140625" style="172" customWidth="1"/>
    <col min="9221" max="9472" width="9.140625" style="172"/>
    <col min="9473" max="9473" width="5" style="172" customWidth="1"/>
    <col min="9474" max="9474" width="48.140625" style="172" customWidth="1"/>
    <col min="9475" max="9475" width="12.7109375" style="172" customWidth="1"/>
    <col min="9476" max="9476" width="13.140625" style="172" customWidth="1"/>
    <col min="9477" max="9728" width="9.140625" style="172"/>
    <col min="9729" max="9729" width="5" style="172" customWidth="1"/>
    <col min="9730" max="9730" width="48.140625" style="172" customWidth="1"/>
    <col min="9731" max="9731" width="12.7109375" style="172" customWidth="1"/>
    <col min="9732" max="9732" width="13.140625" style="172" customWidth="1"/>
    <col min="9733" max="9984" width="9.140625" style="172"/>
    <col min="9985" max="9985" width="5" style="172" customWidth="1"/>
    <col min="9986" max="9986" width="48.140625" style="172" customWidth="1"/>
    <col min="9987" max="9987" width="12.7109375" style="172" customWidth="1"/>
    <col min="9988" max="9988" width="13.140625" style="172" customWidth="1"/>
    <col min="9989" max="10240" width="9.140625" style="172"/>
    <col min="10241" max="10241" width="5" style="172" customWidth="1"/>
    <col min="10242" max="10242" width="48.140625" style="172" customWidth="1"/>
    <col min="10243" max="10243" width="12.7109375" style="172" customWidth="1"/>
    <col min="10244" max="10244" width="13.140625" style="172" customWidth="1"/>
    <col min="10245" max="10496" width="9.140625" style="172"/>
    <col min="10497" max="10497" width="5" style="172" customWidth="1"/>
    <col min="10498" max="10498" width="48.140625" style="172" customWidth="1"/>
    <col min="10499" max="10499" width="12.7109375" style="172" customWidth="1"/>
    <col min="10500" max="10500" width="13.140625" style="172" customWidth="1"/>
    <col min="10501" max="10752" width="9.140625" style="172"/>
    <col min="10753" max="10753" width="5" style="172" customWidth="1"/>
    <col min="10754" max="10754" width="48.140625" style="172" customWidth="1"/>
    <col min="10755" max="10755" width="12.7109375" style="172" customWidth="1"/>
    <col min="10756" max="10756" width="13.140625" style="172" customWidth="1"/>
    <col min="10757" max="11008" width="9.140625" style="172"/>
    <col min="11009" max="11009" width="5" style="172" customWidth="1"/>
    <col min="11010" max="11010" width="48.140625" style="172" customWidth="1"/>
    <col min="11011" max="11011" width="12.7109375" style="172" customWidth="1"/>
    <col min="11012" max="11012" width="13.140625" style="172" customWidth="1"/>
    <col min="11013" max="11264" width="9.140625" style="172"/>
    <col min="11265" max="11265" width="5" style="172" customWidth="1"/>
    <col min="11266" max="11266" width="48.140625" style="172" customWidth="1"/>
    <col min="11267" max="11267" width="12.7109375" style="172" customWidth="1"/>
    <col min="11268" max="11268" width="13.140625" style="172" customWidth="1"/>
    <col min="11269" max="11520" width="9.140625" style="172"/>
    <col min="11521" max="11521" width="5" style="172" customWidth="1"/>
    <col min="11522" max="11522" width="48.140625" style="172" customWidth="1"/>
    <col min="11523" max="11523" width="12.7109375" style="172" customWidth="1"/>
    <col min="11524" max="11524" width="13.140625" style="172" customWidth="1"/>
    <col min="11525" max="11776" width="9.140625" style="172"/>
    <col min="11777" max="11777" width="5" style="172" customWidth="1"/>
    <col min="11778" max="11778" width="48.140625" style="172" customWidth="1"/>
    <col min="11779" max="11779" width="12.7109375" style="172" customWidth="1"/>
    <col min="11780" max="11780" width="13.140625" style="172" customWidth="1"/>
    <col min="11781" max="12032" width="9.140625" style="172"/>
    <col min="12033" max="12033" width="5" style="172" customWidth="1"/>
    <col min="12034" max="12034" width="48.140625" style="172" customWidth="1"/>
    <col min="12035" max="12035" width="12.7109375" style="172" customWidth="1"/>
    <col min="12036" max="12036" width="13.140625" style="172" customWidth="1"/>
    <col min="12037" max="12288" width="9.140625" style="172"/>
    <col min="12289" max="12289" width="5" style="172" customWidth="1"/>
    <col min="12290" max="12290" width="48.140625" style="172" customWidth="1"/>
    <col min="12291" max="12291" width="12.7109375" style="172" customWidth="1"/>
    <col min="12292" max="12292" width="13.140625" style="172" customWidth="1"/>
    <col min="12293" max="12544" width="9.140625" style="172"/>
    <col min="12545" max="12545" width="5" style="172" customWidth="1"/>
    <col min="12546" max="12546" width="48.140625" style="172" customWidth="1"/>
    <col min="12547" max="12547" width="12.7109375" style="172" customWidth="1"/>
    <col min="12548" max="12548" width="13.140625" style="172" customWidth="1"/>
    <col min="12549" max="12800" width="9.140625" style="172"/>
    <col min="12801" max="12801" width="5" style="172" customWidth="1"/>
    <col min="12802" max="12802" width="48.140625" style="172" customWidth="1"/>
    <col min="12803" max="12803" width="12.7109375" style="172" customWidth="1"/>
    <col min="12804" max="12804" width="13.140625" style="172" customWidth="1"/>
    <col min="12805" max="13056" width="9.140625" style="172"/>
    <col min="13057" max="13057" width="5" style="172" customWidth="1"/>
    <col min="13058" max="13058" width="48.140625" style="172" customWidth="1"/>
    <col min="13059" max="13059" width="12.7109375" style="172" customWidth="1"/>
    <col min="13060" max="13060" width="13.140625" style="172" customWidth="1"/>
    <col min="13061" max="13312" width="9.140625" style="172"/>
    <col min="13313" max="13313" width="5" style="172" customWidth="1"/>
    <col min="13314" max="13314" width="48.140625" style="172" customWidth="1"/>
    <col min="13315" max="13315" width="12.7109375" style="172" customWidth="1"/>
    <col min="13316" max="13316" width="13.140625" style="172" customWidth="1"/>
    <col min="13317" max="13568" width="9.140625" style="172"/>
    <col min="13569" max="13569" width="5" style="172" customWidth="1"/>
    <col min="13570" max="13570" width="48.140625" style="172" customWidth="1"/>
    <col min="13571" max="13571" width="12.7109375" style="172" customWidth="1"/>
    <col min="13572" max="13572" width="13.140625" style="172" customWidth="1"/>
    <col min="13573" max="13824" width="9.140625" style="172"/>
    <col min="13825" max="13825" width="5" style="172" customWidth="1"/>
    <col min="13826" max="13826" width="48.140625" style="172" customWidth="1"/>
    <col min="13827" max="13827" width="12.7109375" style="172" customWidth="1"/>
    <col min="13828" max="13828" width="13.140625" style="172" customWidth="1"/>
    <col min="13829" max="14080" width="9.140625" style="172"/>
    <col min="14081" max="14081" width="5" style="172" customWidth="1"/>
    <col min="14082" max="14082" width="48.140625" style="172" customWidth="1"/>
    <col min="14083" max="14083" width="12.7109375" style="172" customWidth="1"/>
    <col min="14084" max="14084" width="13.140625" style="172" customWidth="1"/>
    <col min="14085" max="14336" width="9.140625" style="172"/>
    <col min="14337" max="14337" width="5" style="172" customWidth="1"/>
    <col min="14338" max="14338" width="48.140625" style="172" customWidth="1"/>
    <col min="14339" max="14339" width="12.7109375" style="172" customWidth="1"/>
    <col min="14340" max="14340" width="13.140625" style="172" customWidth="1"/>
    <col min="14341" max="14592" width="9.140625" style="172"/>
    <col min="14593" max="14593" width="5" style="172" customWidth="1"/>
    <col min="14594" max="14594" width="48.140625" style="172" customWidth="1"/>
    <col min="14595" max="14595" width="12.7109375" style="172" customWidth="1"/>
    <col min="14596" max="14596" width="13.140625" style="172" customWidth="1"/>
    <col min="14597" max="14848" width="9.140625" style="172"/>
    <col min="14849" max="14849" width="5" style="172" customWidth="1"/>
    <col min="14850" max="14850" width="48.140625" style="172" customWidth="1"/>
    <col min="14851" max="14851" width="12.7109375" style="172" customWidth="1"/>
    <col min="14852" max="14852" width="13.140625" style="172" customWidth="1"/>
    <col min="14853" max="15104" width="9.140625" style="172"/>
    <col min="15105" max="15105" width="5" style="172" customWidth="1"/>
    <col min="15106" max="15106" width="48.140625" style="172" customWidth="1"/>
    <col min="15107" max="15107" width="12.7109375" style="172" customWidth="1"/>
    <col min="15108" max="15108" width="13.140625" style="172" customWidth="1"/>
    <col min="15109" max="15360" width="9.140625" style="172"/>
    <col min="15361" max="15361" width="5" style="172" customWidth="1"/>
    <col min="15362" max="15362" width="48.140625" style="172" customWidth="1"/>
    <col min="15363" max="15363" width="12.7109375" style="172" customWidth="1"/>
    <col min="15364" max="15364" width="13.140625" style="172" customWidth="1"/>
    <col min="15365" max="15616" width="9.140625" style="172"/>
    <col min="15617" max="15617" width="5" style="172" customWidth="1"/>
    <col min="15618" max="15618" width="48.140625" style="172" customWidth="1"/>
    <col min="15619" max="15619" width="12.7109375" style="172" customWidth="1"/>
    <col min="15620" max="15620" width="13.140625" style="172" customWidth="1"/>
    <col min="15621" max="15872" width="9.140625" style="172"/>
    <col min="15873" max="15873" width="5" style="172" customWidth="1"/>
    <col min="15874" max="15874" width="48.140625" style="172" customWidth="1"/>
    <col min="15875" max="15875" width="12.7109375" style="172" customWidth="1"/>
    <col min="15876" max="15876" width="13.140625" style="172" customWidth="1"/>
    <col min="15877" max="16128" width="9.140625" style="172"/>
    <col min="16129" max="16129" width="5" style="172" customWidth="1"/>
    <col min="16130" max="16130" width="48.140625" style="172" customWidth="1"/>
    <col min="16131" max="16131" width="12.7109375" style="172" customWidth="1"/>
    <col min="16132" max="16132" width="13.140625" style="172" customWidth="1"/>
    <col min="16133" max="16384" width="9.140625" style="172"/>
  </cols>
  <sheetData>
    <row r="1" spans="1:4" s="165" customFormat="1" ht="16.5" customHeight="1" x14ac:dyDescent="0.25">
      <c r="A1" s="163"/>
      <c r="B1" s="164" t="s">
        <v>201</v>
      </c>
      <c r="C1" s="164"/>
      <c r="D1" s="164"/>
    </row>
    <row r="2" spans="1:4" s="167" customFormat="1" ht="21" customHeight="1" x14ac:dyDescent="0.25">
      <c r="A2" s="166" t="s">
        <v>0</v>
      </c>
      <c r="B2" s="166"/>
      <c r="C2" s="166"/>
      <c r="D2" s="166"/>
    </row>
    <row r="3" spans="1:4" s="167" customFormat="1" ht="15.75" x14ac:dyDescent="0.25">
      <c r="A3" s="166" t="s">
        <v>421</v>
      </c>
      <c r="B3" s="166"/>
      <c r="C3" s="166"/>
      <c r="D3" s="166"/>
    </row>
    <row r="4" spans="1:4" s="169" customFormat="1" ht="15.95" customHeight="1" x14ac:dyDescent="0.25">
      <c r="A4" s="168" t="s">
        <v>204</v>
      </c>
      <c r="B4" s="168"/>
      <c r="C4" s="168"/>
      <c r="D4" s="168"/>
    </row>
    <row r="5" spans="1:4" x14ac:dyDescent="0.25">
      <c r="A5" s="170"/>
      <c r="B5" s="170"/>
      <c r="C5" s="171"/>
    </row>
    <row r="6" spans="1:4" s="175" customFormat="1" ht="12.95" customHeight="1" thickBot="1" x14ac:dyDescent="0.3">
      <c r="A6" s="173"/>
      <c r="B6" s="173"/>
      <c r="C6" s="174" t="s">
        <v>205</v>
      </c>
      <c r="D6" s="174"/>
    </row>
    <row r="7" spans="1:4" s="175" customFormat="1" ht="32.25" customHeight="1" thickBot="1" x14ac:dyDescent="0.3">
      <c r="A7" s="176"/>
      <c r="B7" s="177" t="s">
        <v>206</v>
      </c>
      <c r="C7" s="178" t="s">
        <v>207</v>
      </c>
      <c r="D7" s="179" t="s">
        <v>5</v>
      </c>
    </row>
    <row r="8" spans="1:4" s="175" customFormat="1" ht="12" customHeight="1" thickBot="1" x14ac:dyDescent="0.3">
      <c r="A8" s="180" t="s">
        <v>208</v>
      </c>
      <c r="B8" s="181" t="s">
        <v>209</v>
      </c>
      <c r="C8" s="182">
        <f>+C9+C10+C11+C12+C13+C14</f>
        <v>116096951</v>
      </c>
      <c r="D8" s="183">
        <f>+D9+D10+D11+D12+D13+D14</f>
        <v>133214851</v>
      </c>
    </row>
    <row r="9" spans="1:4" s="188" customFormat="1" ht="12" customHeight="1" x14ac:dyDescent="0.2">
      <c r="A9" s="184" t="s">
        <v>210</v>
      </c>
      <c r="B9" s="185" t="s">
        <v>211</v>
      </c>
      <c r="C9" s="186">
        <v>49937247</v>
      </c>
      <c r="D9" s="187">
        <v>52164479</v>
      </c>
    </row>
    <row r="10" spans="1:4" s="193" customFormat="1" ht="12" customHeight="1" x14ac:dyDescent="0.2">
      <c r="A10" s="189" t="s">
        <v>212</v>
      </c>
      <c r="B10" s="190" t="s">
        <v>213</v>
      </c>
      <c r="C10" s="191">
        <v>39160134</v>
      </c>
      <c r="D10" s="192">
        <v>41543784</v>
      </c>
    </row>
    <row r="11" spans="1:4" s="193" customFormat="1" ht="12" customHeight="1" x14ac:dyDescent="0.2">
      <c r="A11" s="189" t="s">
        <v>214</v>
      </c>
      <c r="B11" s="190" t="s">
        <v>215</v>
      </c>
      <c r="C11" s="191">
        <v>25199570</v>
      </c>
      <c r="D11" s="192">
        <v>28717095</v>
      </c>
    </row>
    <row r="12" spans="1:4" s="193" customFormat="1" ht="12" customHeight="1" x14ac:dyDescent="0.2">
      <c r="A12" s="189" t="s">
        <v>216</v>
      </c>
      <c r="B12" s="190" t="s">
        <v>217</v>
      </c>
      <c r="C12" s="191">
        <v>1800000</v>
      </c>
      <c r="D12" s="192">
        <v>1800000</v>
      </c>
    </row>
    <row r="13" spans="1:4" s="193" customFormat="1" ht="12" customHeight="1" x14ac:dyDescent="0.2">
      <c r="A13" s="189" t="s">
        <v>218</v>
      </c>
      <c r="B13" s="190" t="s">
        <v>219</v>
      </c>
      <c r="C13" s="194"/>
      <c r="D13" s="192">
        <v>8492690</v>
      </c>
    </row>
    <row r="14" spans="1:4" s="188" customFormat="1" ht="12" customHeight="1" thickBot="1" x14ac:dyDescent="0.25">
      <c r="A14" s="195" t="s">
        <v>220</v>
      </c>
      <c r="B14" s="196" t="s">
        <v>221</v>
      </c>
      <c r="C14" s="197"/>
      <c r="D14" s="198">
        <v>496803</v>
      </c>
    </row>
    <row r="15" spans="1:4" s="188" customFormat="1" ht="12" customHeight="1" thickBot="1" x14ac:dyDescent="0.3">
      <c r="A15" s="180" t="s">
        <v>222</v>
      </c>
      <c r="B15" s="199" t="s">
        <v>223</v>
      </c>
      <c r="C15" s="182">
        <f>+C16+C17+C18+C19+C20</f>
        <v>56209798</v>
      </c>
      <c r="D15" s="200">
        <f>+D16+D17+D18+D19+D20</f>
        <v>68150645</v>
      </c>
    </row>
    <row r="16" spans="1:4" s="188" customFormat="1" ht="12" customHeight="1" thickBot="1" x14ac:dyDescent="0.25">
      <c r="A16" s="201" t="s">
        <v>224</v>
      </c>
      <c r="B16" s="202" t="s">
        <v>225</v>
      </c>
      <c r="C16" s="186">
        <v>56209798</v>
      </c>
      <c r="D16" s="187">
        <v>68150645</v>
      </c>
    </row>
    <row r="17" spans="1:4" s="188" customFormat="1" ht="12" hidden="1" customHeight="1" x14ac:dyDescent="0.2">
      <c r="A17" s="189" t="s">
        <v>226</v>
      </c>
      <c r="B17" s="190" t="s">
        <v>227</v>
      </c>
      <c r="C17" s="191"/>
      <c r="D17" s="192"/>
    </row>
    <row r="18" spans="1:4" s="188" customFormat="1" ht="12" hidden="1" customHeight="1" x14ac:dyDescent="0.2">
      <c r="A18" s="189" t="s">
        <v>228</v>
      </c>
      <c r="B18" s="190" t="s">
        <v>229</v>
      </c>
      <c r="C18" s="191"/>
      <c r="D18" s="192"/>
    </row>
    <row r="19" spans="1:4" s="188" customFormat="1" ht="12" hidden="1" customHeight="1" x14ac:dyDescent="0.2">
      <c r="A19" s="189" t="s">
        <v>230</v>
      </c>
      <c r="B19" s="190" t="s">
        <v>231</v>
      </c>
      <c r="C19" s="191"/>
      <c r="D19" s="192"/>
    </row>
    <row r="20" spans="1:4" s="188" customFormat="1" ht="12" hidden="1" customHeight="1" x14ac:dyDescent="0.2">
      <c r="A20" s="189" t="s">
        <v>232</v>
      </c>
      <c r="B20" s="190" t="s">
        <v>233</v>
      </c>
      <c r="C20" s="191"/>
      <c r="D20" s="192"/>
    </row>
    <row r="21" spans="1:4" s="193" customFormat="1" ht="12" hidden="1" customHeight="1" thickBot="1" x14ac:dyDescent="0.25">
      <c r="A21" s="203" t="s">
        <v>234</v>
      </c>
      <c r="B21" s="204" t="s">
        <v>235</v>
      </c>
      <c r="C21" s="205"/>
      <c r="D21" s="198"/>
    </row>
    <row r="22" spans="1:4" s="193" customFormat="1" ht="12" customHeight="1" thickBot="1" x14ac:dyDescent="0.3">
      <c r="A22" s="180" t="s">
        <v>236</v>
      </c>
      <c r="B22" s="206" t="s">
        <v>237</v>
      </c>
      <c r="C22" s="207">
        <f>+C23+C24+C25+C26+C27</f>
        <v>0</v>
      </c>
      <c r="D22" s="208">
        <f>+D23+D24+D25+D26+D27</f>
        <v>14294172</v>
      </c>
    </row>
    <row r="23" spans="1:4" s="193" customFormat="1" ht="12" customHeight="1" x14ac:dyDescent="0.2">
      <c r="A23" s="201" t="s">
        <v>238</v>
      </c>
      <c r="B23" s="202" t="s">
        <v>239</v>
      </c>
      <c r="C23" s="209"/>
      <c r="D23" s="210">
        <v>179000</v>
      </c>
    </row>
    <row r="24" spans="1:4" s="188" customFormat="1" ht="12" hidden="1" customHeight="1" x14ac:dyDescent="0.2">
      <c r="A24" s="189" t="s">
        <v>240</v>
      </c>
      <c r="B24" s="190" t="s">
        <v>241</v>
      </c>
      <c r="C24" s="211"/>
      <c r="D24" s="212"/>
    </row>
    <row r="25" spans="1:4" s="193" customFormat="1" ht="12" hidden="1" customHeight="1" x14ac:dyDescent="0.2">
      <c r="A25" s="189" t="s">
        <v>242</v>
      </c>
      <c r="B25" s="190" t="s">
        <v>243</v>
      </c>
      <c r="C25" s="211"/>
      <c r="D25" s="213"/>
    </row>
    <row r="26" spans="1:4" s="193" customFormat="1" ht="12" hidden="1" customHeight="1" x14ac:dyDescent="0.2">
      <c r="A26" s="189" t="s">
        <v>244</v>
      </c>
      <c r="B26" s="190" t="s">
        <v>245</v>
      </c>
      <c r="C26" s="211"/>
      <c r="D26" s="213"/>
    </row>
    <row r="27" spans="1:4" s="193" customFormat="1" ht="11.25" customHeight="1" thickBot="1" x14ac:dyDescent="0.25">
      <c r="A27" s="189" t="s">
        <v>246</v>
      </c>
      <c r="B27" s="190" t="s">
        <v>247</v>
      </c>
      <c r="C27" s="214"/>
      <c r="D27" s="215">
        <v>14115172</v>
      </c>
    </row>
    <row r="28" spans="1:4" s="193" customFormat="1" ht="13.5" hidden="1" customHeight="1" thickBot="1" x14ac:dyDescent="0.25">
      <c r="A28" s="203" t="s">
        <v>248</v>
      </c>
      <c r="B28" s="204" t="s">
        <v>249</v>
      </c>
      <c r="C28" s="216"/>
      <c r="D28" s="217"/>
    </row>
    <row r="29" spans="1:4" s="193" customFormat="1" ht="12" customHeight="1" thickBot="1" x14ac:dyDescent="0.3">
      <c r="A29" s="180" t="s">
        <v>250</v>
      </c>
      <c r="B29" s="206" t="s">
        <v>251</v>
      </c>
      <c r="C29" s="218">
        <f>+C30+C33+C34+C35</f>
        <v>25400000</v>
      </c>
      <c r="D29" s="219">
        <f>+D30+D33+D34+D35</f>
        <v>25969163</v>
      </c>
    </row>
    <row r="30" spans="1:4" s="193" customFormat="1" ht="12" customHeight="1" x14ac:dyDescent="0.2">
      <c r="A30" s="201" t="s">
        <v>252</v>
      </c>
      <c r="B30" s="202" t="s">
        <v>253</v>
      </c>
      <c r="C30" s="220">
        <v>23000000</v>
      </c>
      <c r="D30" s="210">
        <v>23000000</v>
      </c>
    </row>
    <row r="31" spans="1:4" s="193" customFormat="1" ht="12" hidden="1" customHeight="1" x14ac:dyDescent="0.2">
      <c r="A31" s="189" t="s">
        <v>254</v>
      </c>
      <c r="B31" s="190" t="s">
        <v>255</v>
      </c>
      <c r="C31" s="211"/>
      <c r="D31" s="221"/>
    </row>
    <row r="32" spans="1:4" s="193" customFormat="1" ht="12" hidden="1" customHeight="1" x14ac:dyDescent="0.2">
      <c r="A32" s="189" t="s">
        <v>256</v>
      </c>
      <c r="B32" s="190" t="s">
        <v>257</v>
      </c>
      <c r="C32" s="211"/>
      <c r="D32" s="221"/>
    </row>
    <row r="33" spans="1:4" s="193" customFormat="1" ht="12" customHeight="1" x14ac:dyDescent="0.2">
      <c r="A33" s="189" t="s">
        <v>258</v>
      </c>
      <c r="B33" s="190" t="s">
        <v>259</v>
      </c>
      <c r="C33" s="211">
        <v>2400000</v>
      </c>
      <c r="D33" s="221">
        <v>2756000</v>
      </c>
    </row>
    <row r="34" spans="1:4" s="193" customFormat="1" ht="12" hidden="1" customHeight="1" x14ac:dyDescent="0.2">
      <c r="A34" s="189" t="s">
        <v>260</v>
      </c>
      <c r="B34" s="190" t="s">
        <v>261</v>
      </c>
      <c r="C34" s="211"/>
      <c r="D34" s="221"/>
    </row>
    <row r="35" spans="1:4" s="193" customFormat="1" ht="12" customHeight="1" thickBot="1" x14ac:dyDescent="0.25">
      <c r="A35" s="203" t="s">
        <v>262</v>
      </c>
      <c r="B35" s="204" t="s">
        <v>263</v>
      </c>
      <c r="C35" s="214"/>
      <c r="D35" s="222">
        <v>213163</v>
      </c>
    </row>
    <row r="36" spans="1:4" s="193" customFormat="1" ht="12" customHeight="1" thickBot="1" x14ac:dyDescent="0.3">
      <c r="A36" s="180" t="s">
        <v>264</v>
      </c>
      <c r="B36" s="206" t="s">
        <v>265</v>
      </c>
      <c r="C36" s="182">
        <f>SUM(C37:C46)</f>
        <v>27613039</v>
      </c>
      <c r="D36" s="200">
        <f>SUM(D37:D46)</f>
        <v>30601671</v>
      </c>
    </row>
    <row r="37" spans="1:4" s="193" customFormat="1" ht="12" customHeight="1" x14ac:dyDescent="0.2">
      <c r="A37" s="201" t="s">
        <v>266</v>
      </c>
      <c r="B37" s="202" t="s">
        <v>267</v>
      </c>
      <c r="C37" s="223">
        <v>9441384</v>
      </c>
      <c r="D37" s="224">
        <v>11441384</v>
      </c>
    </row>
    <row r="38" spans="1:4" s="193" customFormat="1" ht="12" customHeight="1" x14ac:dyDescent="0.2">
      <c r="A38" s="189" t="s">
        <v>268</v>
      </c>
      <c r="B38" s="190" t="s">
        <v>269</v>
      </c>
      <c r="C38" s="211">
        <v>2230100</v>
      </c>
      <c r="D38" s="221">
        <v>2230100</v>
      </c>
    </row>
    <row r="39" spans="1:4" s="193" customFormat="1" ht="12" customHeight="1" x14ac:dyDescent="0.2">
      <c r="A39" s="189" t="s">
        <v>270</v>
      </c>
      <c r="B39" s="190" t="s">
        <v>271</v>
      </c>
      <c r="C39" s="211"/>
      <c r="D39" s="221">
        <v>449663</v>
      </c>
    </row>
    <row r="40" spans="1:4" s="193" customFormat="1" ht="12" customHeight="1" x14ac:dyDescent="0.2">
      <c r="A40" s="189" t="s">
        <v>272</v>
      </c>
      <c r="B40" s="190" t="s">
        <v>273</v>
      </c>
      <c r="C40" s="211"/>
      <c r="D40" s="221"/>
    </row>
    <row r="41" spans="1:4" s="193" customFormat="1" ht="12" customHeight="1" x14ac:dyDescent="0.2">
      <c r="A41" s="189" t="s">
        <v>274</v>
      </c>
      <c r="B41" s="190" t="s">
        <v>275</v>
      </c>
      <c r="C41" s="211">
        <v>5413740</v>
      </c>
      <c r="D41" s="221">
        <v>5413740</v>
      </c>
    </row>
    <row r="42" spans="1:4" s="193" customFormat="1" ht="12" customHeight="1" x14ac:dyDescent="0.2">
      <c r="A42" s="189" t="s">
        <v>276</v>
      </c>
      <c r="B42" s="190" t="s">
        <v>277</v>
      </c>
      <c r="C42" s="211">
        <v>8238815</v>
      </c>
      <c r="D42" s="221">
        <v>8238815</v>
      </c>
    </row>
    <row r="43" spans="1:4" s="193" customFormat="1" ht="12" customHeight="1" x14ac:dyDescent="0.2">
      <c r="A43" s="189" t="s">
        <v>278</v>
      </c>
      <c r="B43" s="190" t="s">
        <v>279</v>
      </c>
      <c r="C43" s="211">
        <v>2069000</v>
      </c>
      <c r="D43" s="221">
        <v>2069000</v>
      </c>
    </row>
    <row r="44" spans="1:4" s="193" customFormat="1" ht="12" customHeight="1" x14ac:dyDescent="0.2">
      <c r="A44" s="189" t="s">
        <v>280</v>
      </c>
      <c r="B44" s="190" t="s">
        <v>281</v>
      </c>
      <c r="C44" s="211"/>
      <c r="D44" s="221"/>
    </row>
    <row r="45" spans="1:4" s="193" customFormat="1" ht="12" customHeight="1" x14ac:dyDescent="0.2">
      <c r="A45" s="189" t="s">
        <v>282</v>
      </c>
      <c r="B45" s="190" t="s">
        <v>283</v>
      </c>
      <c r="C45" s="211"/>
      <c r="D45" s="221"/>
    </row>
    <row r="46" spans="1:4" s="193" customFormat="1" ht="12" customHeight="1" thickBot="1" x14ac:dyDescent="0.25">
      <c r="A46" s="203" t="s">
        <v>284</v>
      </c>
      <c r="B46" s="204" t="s">
        <v>285</v>
      </c>
      <c r="C46" s="225">
        <v>220000</v>
      </c>
      <c r="D46" s="226">
        <v>758969</v>
      </c>
    </row>
    <row r="47" spans="1:4" s="193" customFormat="1" ht="12" customHeight="1" thickBot="1" x14ac:dyDescent="0.3">
      <c r="A47" s="180" t="s">
        <v>286</v>
      </c>
      <c r="B47" s="206" t="s">
        <v>287</v>
      </c>
      <c r="C47" s="182">
        <f>SUM(C48:C52)</f>
        <v>7180000</v>
      </c>
      <c r="D47" s="200">
        <f>SUM(D48:D52)</f>
        <v>7300000</v>
      </c>
    </row>
    <row r="48" spans="1:4" s="193" customFormat="1" ht="12" customHeight="1" x14ac:dyDescent="0.2">
      <c r="A48" s="201" t="s">
        <v>288</v>
      </c>
      <c r="B48" s="202" t="s">
        <v>289</v>
      </c>
      <c r="C48" s="186"/>
      <c r="D48" s="187"/>
    </row>
    <row r="49" spans="1:4" s="193" customFormat="1" ht="12" customHeight="1" x14ac:dyDescent="0.2">
      <c r="A49" s="189" t="s">
        <v>290</v>
      </c>
      <c r="B49" s="190" t="s">
        <v>291</v>
      </c>
      <c r="C49" s="191">
        <v>6200000</v>
      </c>
      <c r="D49" s="192">
        <v>6200000</v>
      </c>
    </row>
    <row r="50" spans="1:4" s="193" customFormat="1" ht="12" customHeight="1" thickBot="1" x14ac:dyDescent="0.25">
      <c r="A50" s="189" t="s">
        <v>292</v>
      </c>
      <c r="B50" s="190" t="s">
        <v>293</v>
      </c>
      <c r="C50" s="191">
        <v>980000</v>
      </c>
      <c r="D50" s="192">
        <v>1100000</v>
      </c>
    </row>
    <row r="51" spans="1:4" s="193" customFormat="1" ht="12" hidden="1" customHeight="1" x14ac:dyDescent="0.2">
      <c r="A51" s="189" t="s">
        <v>294</v>
      </c>
      <c r="B51" s="190" t="s">
        <v>295</v>
      </c>
      <c r="C51" s="191"/>
      <c r="D51" s="192"/>
    </row>
    <row r="52" spans="1:4" s="193" customFormat="1" ht="12" hidden="1" customHeight="1" thickBot="1" x14ac:dyDescent="0.25">
      <c r="A52" s="203" t="s">
        <v>296</v>
      </c>
      <c r="B52" s="204" t="s">
        <v>297</v>
      </c>
      <c r="C52" s="205"/>
      <c r="D52" s="198"/>
    </row>
    <row r="53" spans="1:4" s="193" customFormat="1" ht="12" customHeight="1" thickBot="1" x14ac:dyDescent="0.3">
      <c r="A53" s="180" t="s">
        <v>298</v>
      </c>
      <c r="B53" s="206" t="s">
        <v>299</v>
      </c>
      <c r="C53" s="182">
        <f>SUM(C54:C56)</f>
        <v>0</v>
      </c>
      <c r="D53" s="200">
        <f>SUM(D54:D56)</f>
        <v>0</v>
      </c>
    </row>
    <row r="54" spans="1:4" s="193" customFormat="1" ht="12" hidden="1" customHeight="1" x14ac:dyDescent="0.2">
      <c r="A54" s="201" t="s">
        <v>300</v>
      </c>
      <c r="B54" s="202" t="s">
        <v>301</v>
      </c>
      <c r="C54" s="223"/>
      <c r="D54" s="227"/>
    </row>
    <row r="55" spans="1:4" s="193" customFormat="1" ht="12" hidden="1" customHeight="1" x14ac:dyDescent="0.2">
      <c r="A55" s="189" t="s">
        <v>302</v>
      </c>
      <c r="B55" s="190" t="s">
        <v>303</v>
      </c>
      <c r="C55" s="211"/>
      <c r="D55" s="213"/>
    </row>
    <row r="56" spans="1:4" s="193" customFormat="1" ht="12" customHeight="1" x14ac:dyDescent="0.2">
      <c r="A56" s="189" t="s">
        <v>304</v>
      </c>
      <c r="B56" s="190" t="s">
        <v>305</v>
      </c>
      <c r="C56" s="211"/>
      <c r="D56" s="221"/>
    </row>
    <row r="57" spans="1:4" s="193" customFormat="1" ht="12" customHeight="1" thickBot="1" x14ac:dyDescent="0.25">
      <c r="A57" s="203" t="s">
        <v>306</v>
      </c>
      <c r="B57" s="204" t="s">
        <v>307</v>
      </c>
      <c r="C57" s="225"/>
      <c r="D57" s="228"/>
    </row>
    <row r="58" spans="1:4" s="193" customFormat="1" ht="12" customHeight="1" thickBot="1" x14ac:dyDescent="0.3">
      <c r="A58" s="180" t="s">
        <v>308</v>
      </c>
      <c r="B58" s="199" t="s">
        <v>309</v>
      </c>
      <c r="C58" s="182">
        <f>SUM(C59:C61)</f>
        <v>0</v>
      </c>
      <c r="D58" s="200">
        <f>SUM(D59:D61)</f>
        <v>0</v>
      </c>
    </row>
    <row r="59" spans="1:4" s="193" customFormat="1" ht="12" hidden="1" customHeight="1" x14ac:dyDescent="0.2">
      <c r="A59" s="201" t="s">
        <v>310</v>
      </c>
      <c r="B59" s="202" t="s">
        <v>311</v>
      </c>
      <c r="C59" s="186"/>
      <c r="D59" s="227"/>
    </row>
    <row r="60" spans="1:4" s="193" customFormat="1" ht="12" hidden="1" customHeight="1" x14ac:dyDescent="0.2">
      <c r="A60" s="189" t="s">
        <v>312</v>
      </c>
      <c r="B60" s="190" t="s">
        <v>313</v>
      </c>
      <c r="C60" s="191"/>
      <c r="D60" s="213"/>
    </row>
    <row r="61" spans="1:4" s="193" customFormat="1" ht="12" hidden="1" customHeight="1" x14ac:dyDescent="0.2">
      <c r="A61" s="189" t="s">
        <v>314</v>
      </c>
      <c r="B61" s="190" t="s">
        <v>315</v>
      </c>
      <c r="C61" s="191"/>
      <c r="D61" s="213"/>
    </row>
    <row r="62" spans="1:4" s="193" customFormat="1" ht="12" hidden="1" customHeight="1" thickBot="1" x14ac:dyDescent="0.25">
      <c r="A62" s="203" t="s">
        <v>316</v>
      </c>
      <c r="B62" s="204" t="s">
        <v>317</v>
      </c>
      <c r="C62" s="205"/>
      <c r="D62" s="228"/>
    </row>
    <row r="63" spans="1:4" s="193" customFormat="1" ht="12" customHeight="1" thickBot="1" x14ac:dyDescent="0.3">
      <c r="A63" s="180" t="s">
        <v>318</v>
      </c>
      <c r="B63" s="206" t="s">
        <v>319</v>
      </c>
      <c r="C63" s="218">
        <f>+C8+C15+C22+C29+C36+C47+C53+C58</f>
        <v>232499788</v>
      </c>
      <c r="D63" s="219">
        <f>+D8+D15+D22+D29+D36+D47+D53+D58</f>
        <v>279530502</v>
      </c>
    </row>
    <row r="64" spans="1:4" s="193" customFormat="1" ht="12" customHeight="1" thickBot="1" x14ac:dyDescent="0.2">
      <c r="A64" s="229" t="s">
        <v>320</v>
      </c>
      <c r="B64" s="199" t="s">
        <v>321</v>
      </c>
      <c r="C64" s="182">
        <f>SUM(C65:C67)</f>
        <v>0</v>
      </c>
      <c r="D64" s="200">
        <f>SUM(D65:D67)</f>
        <v>0</v>
      </c>
    </row>
    <row r="65" spans="1:4" s="193" customFormat="1" ht="12" hidden="1" customHeight="1" x14ac:dyDescent="0.2">
      <c r="A65" s="201" t="s">
        <v>322</v>
      </c>
      <c r="B65" s="202" t="s">
        <v>323</v>
      </c>
      <c r="C65" s="186"/>
      <c r="D65" s="227"/>
    </row>
    <row r="66" spans="1:4" s="193" customFormat="1" ht="12" hidden="1" customHeight="1" x14ac:dyDescent="0.2">
      <c r="A66" s="189" t="s">
        <v>324</v>
      </c>
      <c r="B66" s="190" t="s">
        <v>325</v>
      </c>
      <c r="C66" s="191"/>
      <c r="D66" s="213"/>
    </row>
    <row r="67" spans="1:4" s="193" customFormat="1" ht="12" hidden="1" customHeight="1" thickBot="1" x14ac:dyDescent="0.25">
      <c r="A67" s="203" t="s">
        <v>326</v>
      </c>
      <c r="B67" s="230" t="s">
        <v>327</v>
      </c>
      <c r="C67" s="205"/>
      <c r="D67" s="192"/>
    </row>
    <row r="68" spans="1:4" s="193" customFormat="1" ht="12" customHeight="1" thickBot="1" x14ac:dyDescent="0.2">
      <c r="A68" s="229" t="s">
        <v>328</v>
      </c>
      <c r="B68" s="199" t="s">
        <v>329</v>
      </c>
      <c r="C68" s="182"/>
      <c r="D68" s="200"/>
    </row>
    <row r="69" spans="1:4" s="193" customFormat="1" ht="12" hidden="1" customHeight="1" x14ac:dyDescent="0.2">
      <c r="A69" s="201" t="s">
        <v>330</v>
      </c>
      <c r="B69" s="202" t="s">
        <v>331</v>
      </c>
      <c r="C69" s="186"/>
      <c r="D69" s="227"/>
    </row>
    <row r="70" spans="1:4" s="193" customFormat="1" ht="12" hidden="1" customHeight="1" x14ac:dyDescent="0.2">
      <c r="A70" s="189" t="s">
        <v>332</v>
      </c>
      <c r="B70" s="190" t="s">
        <v>333</v>
      </c>
      <c r="C70" s="191"/>
      <c r="D70" s="213"/>
    </row>
    <row r="71" spans="1:4" s="193" customFormat="1" ht="12" hidden="1" customHeight="1" x14ac:dyDescent="0.2">
      <c r="A71" s="189" t="s">
        <v>334</v>
      </c>
      <c r="B71" s="190" t="s">
        <v>335</v>
      </c>
      <c r="C71" s="191"/>
      <c r="D71" s="213"/>
    </row>
    <row r="72" spans="1:4" s="193" customFormat="1" ht="12" hidden="1" customHeight="1" thickBot="1" x14ac:dyDescent="0.25">
      <c r="A72" s="203" t="s">
        <v>336</v>
      </c>
      <c r="B72" s="204" t="s">
        <v>337</v>
      </c>
      <c r="C72" s="205"/>
      <c r="D72" s="228"/>
    </row>
    <row r="73" spans="1:4" s="193" customFormat="1" ht="12" customHeight="1" thickBot="1" x14ac:dyDescent="0.2">
      <c r="A73" s="229" t="s">
        <v>338</v>
      </c>
      <c r="B73" s="199" t="s">
        <v>339</v>
      </c>
      <c r="C73" s="182">
        <f>SUM(C74:C75)</f>
        <v>31059517</v>
      </c>
      <c r="D73" s="200">
        <f>SUM(D74:D75)</f>
        <v>31059517</v>
      </c>
    </row>
    <row r="74" spans="1:4" s="193" customFormat="1" ht="12" customHeight="1" x14ac:dyDescent="0.2">
      <c r="A74" s="201" t="s">
        <v>340</v>
      </c>
      <c r="B74" s="202" t="s">
        <v>341</v>
      </c>
      <c r="C74" s="186">
        <v>31059517</v>
      </c>
      <c r="D74" s="187">
        <v>31059517</v>
      </c>
    </row>
    <row r="75" spans="1:4" s="193" customFormat="1" ht="12" customHeight="1" thickBot="1" x14ac:dyDescent="0.25">
      <c r="A75" s="203" t="s">
        <v>342</v>
      </c>
      <c r="B75" s="204" t="s">
        <v>343</v>
      </c>
      <c r="C75" s="205"/>
      <c r="D75" s="198"/>
    </row>
    <row r="76" spans="1:4" s="188" customFormat="1" ht="12" customHeight="1" thickBot="1" x14ac:dyDescent="0.2">
      <c r="A76" s="229" t="s">
        <v>344</v>
      </c>
      <c r="B76" s="199" t="s">
        <v>345</v>
      </c>
      <c r="C76" s="218">
        <f>SUM(C77:C79)</f>
        <v>0</v>
      </c>
      <c r="D76" s="231">
        <f>SUM(D77:D79)</f>
        <v>7895843</v>
      </c>
    </row>
    <row r="77" spans="1:4" s="193" customFormat="1" ht="12" customHeight="1" thickBot="1" x14ac:dyDescent="0.25">
      <c r="A77" s="201" t="s">
        <v>346</v>
      </c>
      <c r="B77" s="202" t="s">
        <v>347</v>
      </c>
      <c r="C77" s="186"/>
      <c r="D77" s="187">
        <v>7895843</v>
      </c>
    </row>
    <row r="78" spans="1:4" s="193" customFormat="1" ht="12" hidden="1" customHeight="1" x14ac:dyDescent="0.2">
      <c r="A78" s="189" t="s">
        <v>348</v>
      </c>
      <c r="B78" s="190" t="s">
        <v>349</v>
      </c>
      <c r="C78" s="191"/>
      <c r="D78" s="232"/>
    </row>
    <row r="79" spans="1:4" s="193" customFormat="1" ht="12" hidden="1" customHeight="1" thickBot="1" x14ac:dyDescent="0.25">
      <c r="A79" s="203" t="s">
        <v>350</v>
      </c>
      <c r="B79" s="204" t="s">
        <v>351</v>
      </c>
      <c r="C79" s="205"/>
      <c r="D79" s="233"/>
    </row>
    <row r="80" spans="1:4" s="193" customFormat="1" ht="12" customHeight="1" thickBot="1" x14ac:dyDescent="0.2">
      <c r="A80" s="229" t="s">
        <v>352</v>
      </c>
      <c r="B80" s="199" t="s">
        <v>353</v>
      </c>
      <c r="C80" s="218">
        <f>SUM(C81:C84)</f>
        <v>0</v>
      </c>
      <c r="D80" s="231">
        <f>SUM(D81:D84)</f>
        <v>0</v>
      </c>
    </row>
    <row r="81" spans="1:4" s="193" customFormat="1" ht="12" hidden="1" customHeight="1" x14ac:dyDescent="0.2">
      <c r="A81" s="234" t="s">
        <v>354</v>
      </c>
      <c r="B81" s="202" t="s">
        <v>355</v>
      </c>
      <c r="C81" s="186"/>
      <c r="D81" s="235"/>
    </row>
    <row r="82" spans="1:4" s="193" customFormat="1" ht="12" hidden="1" customHeight="1" x14ac:dyDescent="0.2">
      <c r="A82" s="236" t="s">
        <v>356</v>
      </c>
      <c r="B82" s="190" t="s">
        <v>357</v>
      </c>
      <c r="C82" s="191"/>
      <c r="D82" s="232"/>
    </row>
    <row r="83" spans="1:4" s="193" customFormat="1" ht="12" hidden="1" customHeight="1" x14ac:dyDescent="0.2">
      <c r="A83" s="236" t="s">
        <v>358</v>
      </c>
      <c r="B83" s="190" t="s">
        <v>359</v>
      </c>
      <c r="C83" s="191"/>
      <c r="D83" s="232"/>
    </row>
    <row r="84" spans="1:4" s="188" customFormat="1" ht="12" hidden="1" customHeight="1" thickBot="1" x14ac:dyDescent="0.25">
      <c r="A84" s="237" t="s">
        <v>360</v>
      </c>
      <c r="B84" s="204" t="s">
        <v>361</v>
      </c>
      <c r="C84" s="205"/>
      <c r="D84" s="238"/>
    </row>
    <row r="85" spans="1:4" s="188" customFormat="1" ht="12" customHeight="1" thickBot="1" x14ac:dyDescent="0.2">
      <c r="A85" s="229" t="s">
        <v>362</v>
      </c>
      <c r="B85" s="199" t="s">
        <v>363</v>
      </c>
      <c r="C85" s="239"/>
      <c r="D85" s="240"/>
    </row>
    <row r="86" spans="1:4" s="188" customFormat="1" ht="17.25" customHeight="1" thickBot="1" x14ac:dyDescent="0.2">
      <c r="A86" s="229" t="s">
        <v>364</v>
      </c>
      <c r="B86" s="241" t="s">
        <v>365</v>
      </c>
      <c r="C86" s="218">
        <f>+C64+C68+C73+C76+C80+C85</f>
        <v>31059517</v>
      </c>
      <c r="D86" s="231">
        <f>+D64+D68+D73+D76+D80+D85</f>
        <v>38955360</v>
      </c>
    </row>
    <row r="87" spans="1:4" s="188" customFormat="1" ht="17.25" customHeight="1" thickBot="1" x14ac:dyDescent="0.2">
      <c r="A87" s="242" t="s">
        <v>366</v>
      </c>
      <c r="B87" s="243" t="s">
        <v>367</v>
      </c>
      <c r="C87" s="244">
        <f>+C63+C86</f>
        <v>263559305</v>
      </c>
      <c r="D87" s="245">
        <f>+D63+D86</f>
        <v>318485862</v>
      </c>
    </row>
    <row r="88" spans="1:4" s="188" customFormat="1" ht="12" customHeight="1" x14ac:dyDescent="0.15">
      <c r="A88" s="246"/>
      <c r="B88" s="247"/>
      <c r="C88" s="248"/>
    </row>
    <row r="89" spans="1:4" s="188" customFormat="1" ht="12" customHeight="1" x14ac:dyDescent="0.15">
      <c r="A89" s="246"/>
      <c r="B89" s="247"/>
      <c r="C89" s="248"/>
    </row>
    <row r="90" spans="1:4" s="193" customFormat="1" ht="15" customHeight="1" x14ac:dyDescent="0.25">
      <c r="A90" s="249"/>
      <c r="B90" s="250"/>
      <c r="C90" s="251"/>
    </row>
    <row r="91" spans="1:4" ht="13.5" thickBot="1" x14ac:dyDescent="0.3">
      <c r="A91" s="249"/>
      <c r="B91" s="252"/>
      <c r="C91" s="253"/>
    </row>
    <row r="92" spans="1:4" s="175" customFormat="1" ht="27.75" customHeight="1" thickBot="1" x14ac:dyDescent="0.3">
      <c r="A92" s="254"/>
      <c r="B92" s="255" t="s">
        <v>368</v>
      </c>
      <c r="C92" s="256" t="s">
        <v>4</v>
      </c>
      <c r="D92" s="257" t="s">
        <v>5</v>
      </c>
    </row>
    <row r="93" spans="1:4" s="260" customFormat="1" ht="12" customHeight="1" thickBot="1" x14ac:dyDescent="0.3">
      <c r="A93" s="258" t="s">
        <v>208</v>
      </c>
      <c r="B93" s="259" t="s">
        <v>369</v>
      </c>
      <c r="C93" s="182">
        <f>SUM(C94:C98)</f>
        <v>223795429</v>
      </c>
      <c r="D93" s="183">
        <f>SUM(D94:D98)</f>
        <v>235935144</v>
      </c>
    </row>
    <row r="94" spans="1:4" ht="12" customHeight="1" x14ac:dyDescent="0.25">
      <c r="A94" s="184" t="s">
        <v>210</v>
      </c>
      <c r="B94" s="261" t="s">
        <v>370</v>
      </c>
      <c r="C94" s="209">
        <v>70311987</v>
      </c>
      <c r="D94" s="262">
        <v>76512203</v>
      </c>
    </row>
    <row r="95" spans="1:4" ht="12" customHeight="1" x14ac:dyDescent="0.25">
      <c r="A95" s="189" t="s">
        <v>212</v>
      </c>
      <c r="B95" s="263" t="s">
        <v>371</v>
      </c>
      <c r="C95" s="211">
        <v>11666886</v>
      </c>
      <c r="D95" s="192">
        <v>12900754</v>
      </c>
    </row>
    <row r="96" spans="1:4" ht="12" customHeight="1" x14ac:dyDescent="0.25">
      <c r="A96" s="189" t="s">
        <v>214</v>
      </c>
      <c r="B96" s="263" t="s">
        <v>372</v>
      </c>
      <c r="C96" s="211">
        <v>81228685</v>
      </c>
      <c r="D96" s="192">
        <v>81846582</v>
      </c>
    </row>
    <row r="97" spans="1:4" ht="12" customHeight="1" x14ac:dyDescent="0.25">
      <c r="A97" s="189" t="s">
        <v>216</v>
      </c>
      <c r="B97" s="264" t="s">
        <v>373</v>
      </c>
      <c r="C97" s="211">
        <v>4941961</v>
      </c>
      <c r="D97" s="192">
        <v>5182100</v>
      </c>
    </row>
    <row r="98" spans="1:4" ht="12" customHeight="1" x14ac:dyDescent="0.25">
      <c r="A98" s="189" t="s">
        <v>374</v>
      </c>
      <c r="B98" s="265" t="s">
        <v>375</v>
      </c>
      <c r="C98" s="211">
        <v>55645910</v>
      </c>
      <c r="D98" s="192">
        <v>59493505</v>
      </c>
    </row>
    <row r="99" spans="1:4" ht="12" customHeight="1" x14ac:dyDescent="0.25">
      <c r="A99" s="189" t="s">
        <v>220</v>
      </c>
      <c r="B99" s="263" t="s">
        <v>376</v>
      </c>
      <c r="C99" s="211"/>
      <c r="D99" s="192"/>
    </row>
    <row r="100" spans="1:4" ht="12" hidden="1" customHeight="1" x14ac:dyDescent="0.2">
      <c r="A100" s="189" t="s">
        <v>377</v>
      </c>
      <c r="B100" s="266" t="s">
        <v>378</v>
      </c>
      <c r="C100" s="211"/>
      <c r="D100" s="192"/>
    </row>
    <row r="101" spans="1:4" ht="12" hidden="1" customHeight="1" x14ac:dyDescent="0.25">
      <c r="A101" s="189" t="s">
        <v>379</v>
      </c>
      <c r="B101" s="267" t="s">
        <v>380</v>
      </c>
      <c r="C101" s="211"/>
      <c r="D101" s="192"/>
    </row>
    <row r="102" spans="1:4" ht="12" hidden="1" customHeight="1" x14ac:dyDescent="0.25">
      <c r="A102" s="189" t="s">
        <v>381</v>
      </c>
      <c r="B102" s="267" t="s">
        <v>382</v>
      </c>
      <c r="C102" s="211"/>
      <c r="D102" s="192"/>
    </row>
    <row r="103" spans="1:4" ht="12" customHeight="1" x14ac:dyDescent="0.2">
      <c r="A103" s="189" t="s">
        <v>383</v>
      </c>
      <c r="B103" s="266" t="s">
        <v>384</v>
      </c>
      <c r="C103" s="211"/>
      <c r="D103" s="192"/>
    </row>
    <row r="104" spans="1:4" ht="12" customHeight="1" thickBot="1" x14ac:dyDescent="0.3">
      <c r="A104" s="195" t="s">
        <v>385</v>
      </c>
      <c r="B104" s="268" t="s">
        <v>386</v>
      </c>
      <c r="C104" s="225"/>
      <c r="D104" s="198"/>
    </row>
    <row r="105" spans="1:4" ht="12" customHeight="1" thickBot="1" x14ac:dyDescent="0.3">
      <c r="A105" s="180" t="s">
        <v>222</v>
      </c>
      <c r="B105" s="269" t="s">
        <v>387</v>
      </c>
      <c r="C105" s="207">
        <f>+C107+C109+C110+C111+C112+C113</f>
        <v>34244777</v>
      </c>
      <c r="D105" s="208">
        <f>SUM(D106:D113)</f>
        <v>35048473</v>
      </c>
    </row>
    <row r="106" spans="1:4" ht="12" customHeight="1" x14ac:dyDescent="0.25">
      <c r="A106" s="270"/>
      <c r="B106" s="271" t="s">
        <v>388</v>
      </c>
      <c r="C106" s="272"/>
      <c r="D106" s="273"/>
    </row>
    <row r="107" spans="1:4" ht="12" customHeight="1" x14ac:dyDescent="0.25">
      <c r="A107" s="201" t="s">
        <v>224</v>
      </c>
      <c r="B107" s="263" t="s">
        <v>389</v>
      </c>
      <c r="C107" s="211">
        <v>5500000</v>
      </c>
      <c r="D107" s="192">
        <v>6502000</v>
      </c>
    </row>
    <row r="108" spans="1:4" ht="12" customHeight="1" x14ac:dyDescent="0.25">
      <c r="A108" s="201" t="s">
        <v>226</v>
      </c>
      <c r="B108" s="274" t="s">
        <v>423</v>
      </c>
      <c r="C108" s="211"/>
      <c r="D108" s="192">
        <v>36110</v>
      </c>
    </row>
    <row r="109" spans="1:4" ht="12" customHeight="1" x14ac:dyDescent="0.25">
      <c r="A109" s="201" t="s">
        <v>228</v>
      </c>
      <c r="B109" s="274" t="s">
        <v>390</v>
      </c>
      <c r="C109" s="211">
        <v>13800000</v>
      </c>
      <c r="D109" s="192">
        <v>16279776</v>
      </c>
    </row>
    <row r="110" spans="1:4" ht="12" customHeight="1" x14ac:dyDescent="0.25">
      <c r="A110" s="201" t="s">
        <v>232</v>
      </c>
      <c r="B110" s="275" t="s">
        <v>391</v>
      </c>
      <c r="C110" s="211">
        <v>3726000</v>
      </c>
      <c r="D110" s="192">
        <v>4607798</v>
      </c>
    </row>
    <row r="111" spans="1:4" ht="12" customHeight="1" x14ac:dyDescent="0.25">
      <c r="A111" s="276" t="s">
        <v>424</v>
      </c>
      <c r="B111" s="275" t="s">
        <v>392</v>
      </c>
      <c r="C111" s="211">
        <v>3663465</v>
      </c>
      <c r="D111" s="192">
        <v>6266540</v>
      </c>
    </row>
    <row r="112" spans="1:4" ht="12" customHeight="1" x14ac:dyDescent="0.25">
      <c r="A112" s="276" t="s">
        <v>425</v>
      </c>
      <c r="B112" s="275" t="s">
        <v>393</v>
      </c>
      <c r="C112" s="211">
        <v>7555312</v>
      </c>
      <c r="D112" s="192">
        <v>1356249</v>
      </c>
    </row>
    <row r="113" spans="1:10" ht="12" customHeight="1" thickBot="1" x14ac:dyDescent="0.3">
      <c r="A113" s="276" t="s">
        <v>394</v>
      </c>
      <c r="B113" s="277" t="s">
        <v>395</v>
      </c>
      <c r="C113" s="214"/>
      <c r="D113" s="215"/>
    </row>
    <row r="114" spans="1:10" ht="12" customHeight="1" thickBot="1" x14ac:dyDescent="0.3">
      <c r="A114" s="180" t="s">
        <v>236</v>
      </c>
      <c r="B114" s="278" t="s">
        <v>396</v>
      </c>
      <c r="C114" s="279">
        <v>1400374</v>
      </c>
      <c r="D114" s="280">
        <v>35623562</v>
      </c>
    </row>
    <row r="115" spans="1:10" ht="12" customHeight="1" thickBot="1" x14ac:dyDescent="0.3">
      <c r="A115" s="180" t="s">
        <v>397</v>
      </c>
      <c r="B115" s="278" t="s">
        <v>398</v>
      </c>
      <c r="C115" s="182">
        <f>+C93+C105+C114</f>
        <v>259440580</v>
      </c>
      <c r="D115" s="282">
        <f>+D93+D105+D114</f>
        <v>306607179</v>
      </c>
    </row>
    <row r="116" spans="1:10" ht="12" customHeight="1" thickBot="1" x14ac:dyDescent="0.3">
      <c r="A116" s="180" t="s">
        <v>264</v>
      </c>
      <c r="B116" s="278" t="s">
        <v>399</v>
      </c>
      <c r="C116" s="182">
        <f>+C117+C118+C119</f>
        <v>0</v>
      </c>
      <c r="D116" s="183">
        <f>+D117+D118+D119</f>
        <v>0</v>
      </c>
    </row>
    <row r="117" spans="1:10" s="260" customFormat="1" ht="12" customHeight="1" x14ac:dyDescent="0.25">
      <c r="A117" s="201" t="s">
        <v>266</v>
      </c>
      <c r="B117" s="281" t="s">
        <v>400</v>
      </c>
      <c r="C117" s="223"/>
      <c r="D117" s="283"/>
    </row>
    <row r="118" spans="1:10" ht="12" customHeight="1" x14ac:dyDescent="0.25">
      <c r="A118" s="201" t="s">
        <v>268</v>
      </c>
      <c r="B118" s="281" t="s">
        <v>401</v>
      </c>
      <c r="C118" s="211"/>
      <c r="D118" s="232"/>
    </row>
    <row r="119" spans="1:10" ht="12" customHeight="1" thickBot="1" x14ac:dyDescent="0.3">
      <c r="A119" s="276" t="s">
        <v>270</v>
      </c>
      <c r="B119" s="284" t="s">
        <v>402</v>
      </c>
      <c r="C119" s="225"/>
      <c r="D119" s="233"/>
    </row>
    <row r="120" spans="1:10" ht="12" customHeight="1" thickBot="1" x14ac:dyDescent="0.3">
      <c r="A120" s="180" t="s">
        <v>286</v>
      </c>
      <c r="B120" s="278" t="s">
        <v>403</v>
      </c>
      <c r="C120" s="182">
        <f>+C121+C122+C123+C124</f>
        <v>0</v>
      </c>
      <c r="D120" s="183">
        <f>+D121+D122+D123+D124</f>
        <v>0</v>
      </c>
    </row>
    <row r="121" spans="1:10" ht="12" customHeight="1" x14ac:dyDescent="0.25">
      <c r="A121" s="201" t="s">
        <v>288</v>
      </c>
      <c r="B121" s="281" t="s">
        <v>404</v>
      </c>
      <c r="C121" s="223"/>
      <c r="D121" s="187"/>
    </row>
    <row r="122" spans="1:10" ht="12" customHeight="1" x14ac:dyDescent="0.25">
      <c r="A122" s="201" t="s">
        <v>290</v>
      </c>
      <c r="B122" s="281" t="s">
        <v>405</v>
      </c>
      <c r="C122" s="211"/>
      <c r="D122" s="232"/>
    </row>
    <row r="123" spans="1:10" ht="12" customHeight="1" x14ac:dyDescent="0.25">
      <c r="A123" s="201" t="s">
        <v>292</v>
      </c>
      <c r="B123" s="281" t="s">
        <v>406</v>
      </c>
      <c r="C123" s="211"/>
      <c r="D123" s="232"/>
    </row>
    <row r="124" spans="1:10" s="260" customFormat="1" ht="12" customHeight="1" thickBot="1" x14ac:dyDescent="0.3">
      <c r="A124" s="276" t="s">
        <v>294</v>
      </c>
      <c r="B124" s="284" t="s">
        <v>407</v>
      </c>
      <c r="C124" s="225"/>
      <c r="D124" s="285"/>
    </row>
    <row r="125" spans="1:10" ht="12" customHeight="1" thickBot="1" x14ac:dyDescent="0.3">
      <c r="A125" s="180" t="s">
        <v>408</v>
      </c>
      <c r="B125" s="278" t="s">
        <v>409</v>
      </c>
      <c r="C125" s="218">
        <f>+C126+C127+C128</f>
        <v>4118725</v>
      </c>
      <c r="D125" s="231">
        <f>+D126+D127+D128</f>
        <v>11878683</v>
      </c>
      <c r="J125" s="286"/>
    </row>
    <row r="126" spans="1:10" x14ac:dyDescent="0.25">
      <c r="A126" s="201" t="s">
        <v>300</v>
      </c>
      <c r="B126" s="281" t="s">
        <v>410</v>
      </c>
      <c r="C126" s="223"/>
      <c r="D126" s="235"/>
    </row>
    <row r="127" spans="1:10" ht="12" customHeight="1" x14ac:dyDescent="0.25">
      <c r="A127" s="201" t="s">
        <v>302</v>
      </c>
      <c r="B127" s="281" t="s">
        <v>411</v>
      </c>
      <c r="C127" s="211">
        <v>4118725</v>
      </c>
      <c r="D127" s="192">
        <v>11878683</v>
      </c>
    </row>
    <row r="128" spans="1:10" s="260" customFormat="1" ht="12" customHeight="1" thickBot="1" x14ac:dyDescent="0.3">
      <c r="A128" s="276" t="s">
        <v>306</v>
      </c>
      <c r="B128" s="284" t="s">
        <v>412</v>
      </c>
      <c r="C128" s="225"/>
      <c r="D128" s="285"/>
    </row>
    <row r="129" spans="1:4" s="260" customFormat="1" ht="12" customHeight="1" thickBot="1" x14ac:dyDescent="0.3">
      <c r="A129" s="180" t="s">
        <v>308</v>
      </c>
      <c r="B129" s="278" t="s">
        <v>413</v>
      </c>
      <c r="C129" s="287">
        <f>+C130+C131+C132+C133</f>
        <v>0</v>
      </c>
      <c r="D129" s="288">
        <f>+D130+D131+D132+D133</f>
        <v>0</v>
      </c>
    </row>
    <row r="130" spans="1:4" s="260" customFormat="1" ht="12" customHeight="1" x14ac:dyDescent="0.25">
      <c r="A130" s="201" t="s">
        <v>310</v>
      </c>
      <c r="B130" s="281" t="s">
        <v>414</v>
      </c>
      <c r="C130" s="223"/>
      <c r="D130" s="283"/>
    </row>
    <row r="131" spans="1:4" s="260" customFormat="1" ht="12" customHeight="1" x14ac:dyDescent="0.25">
      <c r="A131" s="201" t="s">
        <v>312</v>
      </c>
      <c r="B131" s="281" t="s">
        <v>415</v>
      </c>
      <c r="C131" s="211"/>
      <c r="D131" s="289"/>
    </row>
    <row r="132" spans="1:4" s="260" customFormat="1" ht="12" customHeight="1" x14ac:dyDescent="0.25">
      <c r="A132" s="201" t="s">
        <v>314</v>
      </c>
      <c r="B132" s="281" t="s">
        <v>416</v>
      </c>
      <c r="C132" s="211"/>
      <c r="D132" s="289"/>
    </row>
    <row r="133" spans="1:4" ht="12.75" customHeight="1" thickBot="1" x14ac:dyDescent="0.3">
      <c r="A133" s="201" t="s">
        <v>316</v>
      </c>
      <c r="B133" s="281" t="s">
        <v>417</v>
      </c>
      <c r="C133" s="225"/>
      <c r="D133" s="233"/>
    </row>
    <row r="134" spans="1:4" ht="12" customHeight="1" thickBot="1" x14ac:dyDescent="0.3">
      <c r="A134" s="180" t="s">
        <v>318</v>
      </c>
      <c r="B134" s="278" t="s">
        <v>418</v>
      </c>
      <c r="C134" s="290">
        <f>+C116+C120+C125+C129</f>
        <v>4118725</v>
      </c>
      <c r="D134" s="291">
        <f>+D116+D120+D125+D129</f>
        <v>11878683</v>
      </c>
    </row>
    <row r="135" spans="1:4" ht="15" customHeight="1" thickBot="1" x14ac:dyDescent="0.3">
      <c r="A135" s="292" t="s">
        <v>419</v>
      </c>
      <c r="B135" s="293" t="s">
        <v>420</v>
      </c>
      <c r="C135" s="294">
        <f>+C115+C134</f>
        <v>263559305</v>
      </c>
      <c r="D135" s="295">
        <f>+D115+D134</f>
        <v>318485862</v>
      </c>
    </row>
    <row r="136" spans="1:4" x14ac:dyDescent="0.25">
      <c r="C136" s="297"/>
    </row>
    <row r="137" spans="1:4" ht="15" customHeight="1" x14ac:dyDescent="0.25">
      <c r="A137" s="298"/>
      <c r="B137" s="299"/>
      <c r="C137" s="300"/>
    </row>
    <row r="138" spans="1:4" ht="14.25" customHeight="1" x14ac:dyDescent="0.25">
      <c r="A138" s="298"/>
      <c r="B138" s="299"/>
      <c r="C138" s="300"/>
    </row>
  </sheetData>
  <sheetProtection formatCells="0"/>
  <mergeCells count="5">
    <mergeCell ref="B1:D1"/>
    <mergeCell ref="A2:D2"/>
    <mergeCell ref="A3:D3"/>
    <mergeCell ref="A4:D4"/>
    <mergeCell ref="C6:D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portrait" r:id="rId1"/>
  <headerFooter alignWithMargins="0"/>
  <rowBreaks count="1" manualBreakCount="1"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6AF0-3F14-48EB-A004-4C4FC3AA182A}">
  <dimension ref="A1:F131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5.7109375" style="2" customWidth="1"/>
    <col min="2" max="2" width="41" style="2" customWidth="1"/>
    <col min="3" max="3" width="13.140625" style="2" customWidth="1"/>
    <col min="4" max="4" width="14.28515625" style="2" customWidth="1"/>
    <col min="5" max="255" width="9.140625" style="2"/>
    <col min="256" max="256" width="5.7109375" style="2" customWidth="1"/>
    <col min="257" max="257" width="41" style="2" customWidth="1"/>
    <col min="258" max="258" width="13.140625" style="2" customWidth="1"/>
    <col min="259" max="259" width="14.28515625" style="2" customWidth="1"/>
    <col min="260" max="260" width="13.42578125" style="2" customWidth="1"/>
    <col min="261" max="511" width="9.140625" style="2"/>
    <col min="512" max="512" width="5.7109375" style="2" customWidth="1"/>
    <col min="513" max="513" width="41" style="2" customWidth="1"/>
    <col min="514" max="514" width="13.140625" style="2" customWidth="1"/>
    <col min="515" max="515" width="14.28515625" style="2" customWidth="1"/>
    <col min="516" max="516" width="13.42578125" style="2" customWidth="1"/>
    <col min="517" max="767" width="9.140625" style="2"/>
    <col min="768" max="768" width="5.7109375" style="2" customWidth="1"/>
    <col min="769" max="769" width="41" style="2" customWidth="1"/>
    <col min="770" max="770" width="13.140625" style="2" customWidth="1"/>
    <col min="771" max="771" width="14.28515625" style="2" customWidth="1"/>
    <col min="772" max="772" width="13.42578125" style="2" customWidth="1"/>
    <col min="773" max="1023" width="9.140625" style="2"/>
    <col min="1024" max="1024" width="5.7109375" style="2" customWidth="1"/>
    <col min="1025" max="1025" width="41" style="2" customWidth="1"/>
    <col min="1026" max="1026" width="13.140625" style="2" customWidth="1"/>
    <col min="1027" max="1027" width="14.28515625" style="2" customWidth="1"/>
    <col min="1028" max="1028" width="13.42578125" style="2" customWidth="1"/>
    <col min="1029" max="1279" width="9.140625" style="2"/>
    <col min="1280" max="1280" width="5.7109375" style="2" customWidth="1"/>
    <col min="1281" max="1281" width="41" style="2" customWidth="1"/>
    <col min="1282" max="1282" width="13.140625" style="2" customWidth="1"/>
    <col min="1283" max="1283" width="14.28515625" style="2" customWidth="1"/>
    <col min="1284" max="1284" width="13.42578125" style="2" customWidth="1"/>
    <col min="1285" max="1535" width="9.140625" style="2"/>
    <col min="1536" max="1536" width="5.7109375" style="2" customWidth="1"/>
    <col min="1537" max="1537" width="41" style="2" customWidth="1"/>
    <col min="1538" max="1538" width="13.140625" style="2" customWidth="1"/>
    <col min="1539" max="1539" width="14.28515625" style="2" customWidth="1"/>
    <col min="1540" max="1540" width="13.42578125" style="2" customWidth="1"/>
    <col min="1541" max="1791" width="9.140625" style="2"/>
    <col min="1792" max="1792" width="5.7109375" style="2" customWidth="1"/>
    <col min="1793" max="1793" width="41" style="2" customWidth="1"/>
    <col min="1794" max="1794" width="13.140625" style="2" customWidth="1"/>
    <col min="1795" max="1795" width="14.28515625" style="2" customWidth="1"/>
    <col min="1796" max="1796" width="13.42578125" style="2" customWidth="1"/>
    <col min="1797" max="2047" width="9.140625" style="2"/>
    <col min="2048" max="2048" width="5.7109375" style="2" customWidth="1"/>
    <col min="2049" max="2049" width="41" style="2" customWidth="1"/>
    <col min="2050" max="2050" width="13.140625" style="2" customWidth="1"/>
    <col min="2051" max="2051" width="14.28515625" style="2" customWidth="1"/>
    <col min="2052" max="2052" width="13.42578125" style="2" customWidth="1"/>
    <col min="2053" max="2303" width="9.140625" style="2"/>
    <col min="2304" max="2304" width="5.7109375" style="2" customWidth="1"/>
    <col min="2305" max="2305" width="41" style="2" customWidth="1"/>
    <col min="2306" max="2306" width="13.140625" style="2" customWidth="1"/>
    <col min="2307" max="2307" width="14.28515625" style="2" customWidth="1"/>
    <col min="2308" max="2308" width="13.42578125" style="2" customWidth="1"/>
    <col min="2309" max="2559" width="9.140625" style="2"/>
    <col min="2560" max="2560" width="5.7109375" style="2" customWidth="1"/>
    <col min="2561" max="2561" width="41" style="2" customWidth="1"/>
    <col min="2562" max="2562" width="13.140625" style="2" customWidth="1"/>
    <col min="2563" max="2563" width="14.28515625" style="2" customWidth="1"/>
    <col min="2564" max="2564" width="13.42578125" style="2" customWidth="1"/>
    <col min="2565" max="2815" width="9.140625" style="2"/>
    <col min="2816" max="2816" width="5.7109375" style="2" customWidth="1"/>
    <col min="2817" max="2817" width="41" style="2" customWidth="1"/>
    <col min="2818" max="2818" width="13.140625" style="2" customWidth="1"/>
    <col min="2819" max="2819" width="14.28515625" style="2" customWidth="1"/>
    <col min="2820" max="2820" width="13.42578125" style="2" customWidth="1"/>
    <col min="2821" max="3071" width="9.140625" style="2"/>
    <col min="3072" max="3072" width="5.7109375" style="2" customWidth="1"/>
    <col min="3073" max="3073" width="41" style="2" customWidth="1"/>
    <col min="3074" max="3074" width="13.140625" style="2" customWidth="1"/>
    <col min="3075" max="3075" width="14.28515625" style="2" customWidth="1"/>
    <col min="3076" max="3076" width="13.42578125" style="2" customWidth="1"/>
    <col min="3077" max="3327" width="9.140625" style="2"/>
    <col min="3328" max="3328" width="5.7109375" style="2" customWidth="1"/>
    <col min="3329" max="3329" width="41" style="2" customWidth="1"/>
    <col min="3330" max="3330" width="13.140625" style="2" customWidth="1"/>
    <col min="3331" max="3331" width="14.28515625" style="2" customWidth="1"/>
    <col min="3332" max="3332" width="13.42578125" style="2" customWidth="1"/>
    <col min="3333" max="3583" width="9.140625" style="2"/>
    <col min="3584" max="3584" width="5.7109375" style="2" customWidth="1"/>
    <col min="3585" max="3585" width="41" style="2" customWidth="1"/>
    <col min="3586" max="3586" width="13.140625" style="2" customWidth="1"/>
    <col min="3587" max="3587" width="14.28515625" style="2" customWidth="1"/>
    <col min="3588" max="3588" width="13.42578125" style="2" customWidth="1"/>
    <col min="3589" max="3839" width="9.140625" style="2"/>
    <col min="3840" max="3840" width="5.7109375" style="2" customWidth="1"/>
    <col min="3841" max="3841" width="41" style="2" customWidth="1"/>
    <col min="3842" max="3842" width="13.140625" style="2" customWidth="1"/>
    <col min="3843" max="3843" width="14.28515625" style="2" customWidth="1"/>
    <col min="3844" max="3844" width="13.42578125" style="2" customWidth="1"/>
    <col min="3845" max="4095" width="9.140625" style="2"/>
    <col min="4096" max="4096" width="5.7109375" style="2" customWidth="1"/>
    <col min="4097" max="4097" width="41" style="2" customWidth="1"/>
    <col min="4098" max="4098" width="13.140625" style="2" customWidth="1"/>
    <col min="4099" max="4099" width="14.28515625" style="2" customWidth="1"/>
    <col min="4100" max="4100" width="13.42578125" style="2" customWidth="1"/>
    <col min="4101" max="4351" width="9.140625" style="2"/>
    <col min="4352" max="4352" width="5.7109375" style="2" customWidth="1"/>
    <col min="4353" max="4353" width="41" style="2" customWidth="1"/>
    <col min="4354" max="4354" width="13.140625" style="2" customWidth="1"/>
    <col min="4355" max="4355" width="14.28515625" style="2" customWidth="1"/>
    <col min="4356" max="4356" width="13.42578125" style="2" customWidth="1"/>
    <col min="4357" max="4607" width="9.140625" style="2"/>
    <col min="4608" max="4608" width="5.7109375" style="2" customWidth="1"/>
    <col min="4609" max="4609" width="41" style="2" customWidth="1"/>
    <col min="4610" max="4610" width="13.140625" style="2" customWidth="1"/>
    <col min="4611" max="4611" width="14.28515625" style="2" customWidth="1"/>
    <col min="4612" max="4612" width="13.42578125" style="2" customWidth="1"/>
    <col min="4613" max="4863" width="9.140625" style="2"/>
    <col min="4864" max="4864" width="5.7109375" style="2" customWidth="1"/>
    <col min="4865" max="4865" width="41" style="2" customWidth="1"/>
    <col min="4866" max="4866" width="13.140625" style="2" customWidth="1"/>
    <col min="4867" max="4867" width="14.28515625" style="2" customWidth="1"/>
    <col min="4868" max="4868" width="13.42578125" style="2" customWidth="1"/>
    <col min="4869" max="5119" width="9.140625" style="2"/>
    <col min="5120" max="5120" width="5.7109375" style="2" customWidth="1"/>
    <col min="5121" max="5121" width="41" style="2" customWidth="1"/>
    <col min="5122" max="5122" width="13.140625" style="2" customWidth="1"/>
    <col min="5123" max="5123" width="14.28515625" style="2" customWidth="1"/>
    <col min="5124" max="5124" width="13.42578125" style="2" customWidth="1"/>
    <col min="5125" max="5375" width="9.140625" style="2"/>
    <col min="5376" max="5376" width="5.7109375" style="2" customWidth="1"/>
    <col min="5377" max="5377" width="41" style="2" customWidth="1"/>
    <col min="5378" max="5378" width="13.140625" style="2" customWidth="1"/>
    <col min="5379" max="5379" width="14.28515625" style="2" customWidth="1"/>
    <col min="5380" max="5380" width="13.42578125" style="2" customWidth="1"/>
    <col min="5381" max="5631" width="9.140625" style="2"/>
    <col min="5632" max="5632" width="5.7109375" style="2" customWidth="1"/>
    <col min="5633" max="5633" width="41" style="2" customWidth="1"/>
    <col min="5634" max="5634" width="13.140625" style="2" customWidth="1"/>
    <col min="5635" max="5635" width="14.28515625" style="2" customWidth="1"/>
    <col min="5636" max="5636" width="13.42578125" style="2" customWidth="1"/>
    <col min="5637" max="5887" width="9.140625" style="2"/>
    <col min="5888" max="5888" width="5.7109375" style="2" customWidth="1"/>
    <col min="5889" max="5889" width="41" style="2" customWidth="1"/>
    <col min="5890" max="5890" width="13.140625" style="2" customWidth="1"/>
    <col min="5891" max="5891" width="14.28515625" style="2" customWidth="1"/>
    <col min="5892" max="5892" width="13.42578125" style="2" customWidth="1"/>
    <col min="5893" max="6143" width="9.140625" style="2"/>
    <col min="6144" max="6144" width="5.7109375" style="2" customWidth="1"/>
    <col min="6145" max="6145" width="41" style="2" customWidth="1"/>
    <col min="6146" max="6146" width="13.140625" style="2" customWidth="1"/>
    <col min="6147" max="6147" width="14.28515625" style="2" customWidth="1"/>
    <col min="6148" max="6148" width="13.42578125" style="2" customWidth="1"/>
    <col min="6149" max="6399" width="9.140625" style="2"/>
    <col min="6400" max="6400" width="5.7109375" style="2" customWidth="1"/>
    <col min="6401" max="6401" width="41" style="2" customWidth="1"/>
    <col min="6402" max="6402" width="13.140625" style="2" customWidth="1"/>
    <col min="6403" max="6403" width="14.28515625" style="2" customWidth="1"/>
    <col min="6404" max="6404" width="13.42578125" style="2" customWidth="1"/>
    <col min="6405" max="6655" width="9.140625" style="2"/>
    <col min="6656" max="6656" width="5.7109375" style="2" customWidth="1"/>
    <col min="6657" max="6657" width="41" style="2" customWidth="1"/>
    <col min="6658" max="6658" width="13.140625" style="2" customWidth="1"/>
    <col min="6659" max="6659" width="14.28515625" style="2" customWidth="1"/>
    <col min="6660" max="6660" width="13.42578125" style="2" customWidth="1"/>
    <col min="6661" max="6911" width="9.140625" style="2"/>
    <col min="6912" max="6912" width="5.7109375" style="2" customWidth="1"/>
    <col min="6913" max="6913" width="41" style="2" customWidth="1"/>
    <col min="6914" max="6914" width="13.140625" style="2" customWidth="1"/>
    <col min="6915" max="6915" width="14.28515625" style="2" customWidth="1"/>
    <col min="6916" max="6916" width="13.42578125" style="2" customWidth="1"/>
    <col min="6917" max="7167" width="9.140625" style="2"/>
    <col min="7168" max="7168" width="5.7109375" style="2" customWidth="1"/>
    <col min="7169" max="7169" width="41" style="2" customWidth="1"/>
    <col min="7170" max="7170" width="13.140625" style="2" customWidth="1"/>
    <col min="7171" max="7171" width="14.28515625" style="2" customWidth="1"/>
    <col min="7172" max="7172" width="13.42578125" style="2" customWidth="1"/>
    <col min="7173" max="7423" width="9.140625" style="2"/>
    <col min="7424" max="7424" width="5.7109375" style="2" customWidth="1"/>
    <col min="7425" max="7425" width="41" style="2" customWidth="1"/>
    <col min="7426" max="7426" width="13.140625" style="2" customWidth="1"/>
    <col min="7427" max="7427" width="14.28515625" style="2" customWidth="1"/>
    <col min="7428" max="7428" width="13.42578125" style="2" customWidth="1"/>
    <col min="7429" max="7679" width="9.140625" style="2"/>
    <col min="7680" max="7680" width="5.7109375" style="2" customWidth="1"/>
    <col min="7681" max="7681" width="41" style="2" customWidth="1"/>
    <col min="7682" max="7682" width="13.140625" style="2" customWidth="1"/>
    <col min="7683" max="7683" width="14.28515625" style="2" customWidth="1"/>
    <col min="7684" max="7684" width="13.42578125" style="2" customWidth="1"/>
    <col min="7685" max="7935" width="9.140625" style="2"/>
    <col min="7936" max="7936" width="5.7109375" style="2" customWidth="1"/>
    <col min="7937" max="7937" width="41" style="2" customWidth="1"/>
    <col min="7938" max="7938" width="13.140625" style="2" customWidth="1"/>
    <col min="7939" max="7939" width="14.28515625" style="2" customWidth="1"/>
    <col min="7940" max="7940" width="13.42578125" style="2" customWidth="1"/>
    <col min="7941" max="8191" width="9.140625" style="2"/>
    <col min="8192" max="8192" width="5.7109375" style="2" customWidth="1"/>
    <col min="8193" max="8193" width="41" style="2" customWidth="1"/>
    <col min="8194" max="8194" width="13.140625" style="2" customWidth="1"/>
    <col min="8195" max="8195" width="14.28515625" style="2" customWidth="1"/>
    <col min="8196" max="8196" width="13.42578125" style="2" customWidth="1"/>
    <col min="8197" max="8447" width="9.140625" style="2"/>
    <col min="8448" max="8448" width="5.7109375" style="2" customWidth="1"/>
    <col min="8449" max="8449" width="41" style="2" customWidth="1"/>
    <col min="8450" max="8450" width="13.140625" style="2" customWidth="1"/>
    <col min="8451" max="8451" width="14.28515625" style="2" customWidth="1"/>
    <col min="8452" max="8452" width="13.42578125" style="2" customWidth="1"/>
    <col min="8453" max="8703" width="9.140625" style="2"/>
    <col min="8704" max="8704" width="5.7109375" style="2" customWidth="1"/>
    <col min="8705" max="8705" width="41" style="2" customWidth="1"/>
    <col min="8706" max="8706" width="13.140625" style="2" customWidth="1"/>
    <col min="8707" max="8707" width="14.28515625" style="2" customWidth="1"/>
    <col min="8708" max="8708" width="13.42578125" style="2" customWidth="1"/>
    <col min="8709" max="8959" width="9.140625" style="2"/>
    <col min="8960" max="8960" width="5.7109375" style="2" customWidth="1"/>
    <col min="8961" max="8961" width="41" style="2" customWidth="1"/>
    <col min="8962" max="8962" width="13.140625" style="2" customWidth="1"/>
    <col min="8963" max="8963" width="14.28515625" style="2" customWidth="1"/>
    <col min="8964" max="8964" width="13.42578125" style="2" customWidth="1"/>
    <col min="8965" max="9215" width="9.140625" style="2"/>
    <col min="9216" max="9216" width="5.7109375" style="2" customWidth="1"/>
    <col min="9217" max="9217" width="41" style="2" customWidth="1"/>
    <col min="9218" max="9218" width="13.140625" style="2" customWidth="1"/>
    <col min="9219" max="9219" width="14.28515625" style="2" customWidth="1"/>
    <col min="9220" max="9220" width="13.42578125" style="2" customWidth="1"/>
    <col min="9221" max="9471" width="9.140625" style="2"/>
    <col min="9472" max="9472" width="5.7109375" style="2" customWidth="1"/>
    <col min="9473" max="9473" width="41" style="2" customWidth="1"/>
    <col min="9474" max="9474" width="13.140625" style="2" customWidth="1"/>
    <col min="9475" max="9475" width="14.28515625" style="2" customWidth="1"/>
    <col min="9476" max="9476" width="13.42578125" style="2" customWidth="1"/>
    <col min="9477" max="9727" width="9.140625" style="2"/>
    <col min="9728" max="9728" width="5.7109375" style="2" customWidth="1"/>
    <col min="9729" max="9729" width="41" style="2" customWidth="1"/>
    <col min="9730" max="9730" width="13.140625" style="2" customWidth="1"/>
    <col min="9731" max="9731" width="14.28515625" style="2" customWidth="1"/>
    <col min="9732" max="9732" width="13.42578125" style="2" customWidth="1"/>
    <col min="9733" max="9983" width="9.140625" style="2"/>
    <col min="9984" max="9984" width="5.7109375" style="2" customWidth="1"/>
    <col min="9985" max="9985" width="41" style="2" customWidth="1"/>
    <col min="9986" max="9986" width="13.140625" style="2" customWidth="1"/>
    <col min="9987" max="9987" width="14.28515625" style="2" customWidth="1"/>
    <col min="9988" max="9988" width="13.42578125" style="2" customWidth="1"/>
    <col min="9989" max="10239" width="9.140625" style="2"/>
    <col min="10240" max="10240" width="5.7109375" style="2" customWidth="1"/>
    <col min="10241" max="10241" width="41" style="2" customWidth="1"/>
    <col min="10242" max="10242" width="13.140625" style="2" customWidth="1"/>
    <col min="10243" max="10243" width="14.28515625" style="2" customWidth="1"/>
    <col min="10244" max="10244" width="13.42578125" style="2" customWidth="1"/>
    <col min="10245" max="10495" width="9.140625" style="2"/>
    <col min="10496" max="10496" width="5.7109375" style="2" customWidth="1"/>
    <col min="10497" max="10497" width="41" style="2" customWidth="1"/>
    <col min="10498" max="10498" width="13.140625" style="2" customWidth="1"/>
    <col min="10499" max="10499" width="14.28515625" style="2" customWidth="1"/>
    <col min="10500" max="10500" width="13.42578125" style="2" customWidth="1"/>
    <col min="10501" max="10751" width="9.140625" style="2"/>
    <col min="10752" max="10752" width="5.7109375" style="2" customWidth="1"/>
    <col min="10753" max="10753" width="41" style="2" customWidth="1"/>
    <col min="10754" max="10754" width="13.140625" style="2" customWidth="1"/>
    <col min="10755" max="10755" width="14.28515625" style="2" customWidth="1"/>
    <col min="10756" max="10756" width="13.42578125" style="2" customWidth="1"/>
    <col min="10757" max="11007" width="9.140625" style="2"/>
    <col min="11008" max="11008" width="5.7109375" style="2" customWidth="1"/>
    <col min="11009" max="11009" width="41" style="2" customWidth="1"/>
    <col min="11010" max="11010" width="13.140625" style="2" customWidth="1"/>
    <col min="11011" max="11011" width="14.28515625" style="2" customWidth="1"/>
    <col min="11012" max="11012" width="13.42578125" style="2" customWidth="1"/>
    <col min="11013" max="11263" width="9.140625" style="2"/>
    <col min="11264" max="11264" width="5.7109375" style="2" customWidth="1"/>
    <col min="11265" max="11265" width="41" style="2" customWidth="1"/>
    <col min="11266" max="11266" width="13.140625" style="2" customWidth="1"/>
    <col min="11267" max="11267" width="14.28515625" style="2" customWidth="1"/>
    <col min="11268" max="11268" width="13.42578125" style="2" customWidth="1"/>
    <col min="11269" max="11519" width="9.140625" style="2"/>
    <col min="11520" max="11520" width="5.7109375" style="2" customWidth="1"/>
    <col min="11521" max="11521" width="41" style="2" customWidth="1"/>
    <col min="11522" max="11522" width="13.140625" style="2" customWidth="1"/>
    <col min="11523" max="11523" width="14.28515625" style="2" customWidth="1"/>
    <col min="11524" max="11524" width="13.42578125" style="2" customWidth="1"/>
    <col min="11525" max="11775" width="9.140625" style="2"/>
    <col min="11776" max="11776" width="5.7109375" style="2" customWidth="1"/>
    <col min="11777" max="11777" width="41" style="2" customWidth="1"/>
    <col min="11778" max="11778" width="13.140625" style="2" customWidth="1"/>
    <col min="11779" max="11779" width="14.28515625" style="2" customWidth="1"/>
    <col min="11780" max="11780" width="13.42578125" style="2" customWidth="1"/>
    <col min="11781" max="12031" width="9.140625" style="2"/>
    <col min="12032" max="12032" width="5.7109375" style="2" customWidth="1"/>
    <col min="12033" max="12033" width="41" style="2" customWidth="1"/>
    <col min="12034" max="12034" width="13.140625" style="2" customWidth="1"/>
    <col min="12035" max="12035" width="14.28515625" style="2" customWidth="1"/>
    <col min="12036" max="12036" width="13.42578125" style="2" customWidth="1"/>
    <col min="12037" max="12287" width="9.140625" style="2"/>
    <col min="12288" max="12288" width="5.7109375" style="2" customWidth="1"/>
    <col min="12289" max="12289" width="41" style="2" customWidth="1"/>
    <col min="12290" max="12290" width="13.140625" style="2" customWidth="1"/>
    <col min="12291" max="12291" width="14.28515625" style="2" customWidth="1"/>
    <col min="12292" max="12292" width="13.42578125" style="2" customWidth="1"/>
    <col min="12293" max="12543" width="9.140625" style="2"/>
    <col min="12544" max="12544" width="5.7109375" style="2" customWidth="1"/>
    <col min="12545" max="12545" width="41" style="2" customWidth="1"/>
    <col min="12546" max="12546" width="13.140625" style="2" customWidth="1"/>
    <col min="12547" max="12547" width="14.28515625" style="2" customWidth="1"/>
    <col min="12548" max="12548" width="13.42578125" style="2" customWidth="1"/>
    <col min="12549" max="12799" width="9.140625" style="2"/>
    <col min="12800" max="12800" width="5.7109375" style="2" customWidth="1"/>
    <col min="12801" max="12801" width="41" style="2" customWidth="1"/>
    <col min="12802" max="12802" width="13.140625" style="2" customWidth="1"/>
    <col min="12803" max="12803" width="14.28515625" style="2" customWidth="1"/>
    <col min="12804" max="12804" width="13.42578125" style="2" customWidth="1"/>
    <col min="12805" max="13055" width="9.140625" style="2"/>
    <col min="13056" max="13056" width="5.7109375" style="2" customWidth="1"/>
    <col min="13057" max="13057" width="41" style="2" customWidth="1"/>
    <col min="13058" max="13058" width="13.140625" style="2" customWidth="1"/>
    <col min="13059" max="13059" width="14.28515625" style="2" customWidth="1"/>
    <col min="13060" max="13060" width="13.42578125" style="2" customWidth="1"/>
    <col min="13061" max="13311" width="9.140625" style="2"/>
    <col min="13312" max="13312" width="5.7109375" style="2" customWidth="1"/>
    <col min="13313" max="13313" width="41" style="2" customWidth="1"/>
    <col min="13314" max="13314" width="13.140625" style="2" customWidth="1"/>
    <col min="13315" max="13315" width="14.28515625" style="2" customWidth="1"/>
    <col min="13316" max="13316" width="13.42578125" style="2" customWidth="1"/>
    <col min="13317" max="13567" width="9.140625" style="2"/>
    <col min="13568" max="13568" width="5.7109375" style="2" customWidth="1"/>
    <col min="13569" max="13569" width="41" style="2" customWidth="1"/>
    <col min="13570" max="13570" width="13.140625" style="2" customWidth="1"/>
    <col min="13571" max="13571" width="14.28515625" style="2" customWidth="1"/>
    <col min="13572" max="13572" width="13.42578125" style="2" customWidth="1"/>
    <col min="13573" max="13823" width="9.140625" style="2"/>
    <col min="13824" max="13824" width="5.7109375" style="2" customWidth="1"/>
    <col min="13825" max="13825" width="41" style="2" customWidth="1"/>
    <col min="13826" max="13826" width="13.140625" style="2" customWidth="1"/>
    <col min="13827" max="13827" width="14.28515625" style="2" customWidth="1"/>
    <col min="13828" max="13828" width="13.42578125" style="2" customWidth="1"/>
    <col min="13829" max="14079" width="9.140625" style="2"/>
    <col min="14080" max="14080" width="5.7109375" style="2" customWidth="1"/>
    <col min="14081" max="14081" width="41" style="2" customWidth="1"/>
    <col min="14082" max="14082" width="13.140625" style="2" customWidth="1"/>
    <col min="14083" max="14083" width="14.28515625" style="2" customWidth="1"/>
    <col min="14084" max="14084" width="13.42578125" style="2" customWidth="1"/>
    <col min="14085" max="14335" width="9.140625" style="2"/>
    <col min="14336" max="14336" width="5.7109375" style="2" customWidth="1"/>
    <col min="14337" max="14337" width="41" style="2" customWidth="1"/>
    <col min="14338" max="14338" width="13.140625" style="2" customWidth="1"/>
    <col min="14339" max="14339" width="14.28515625" style="2" customWidth="1"/>
    <col min="14340" max="14340" width="13.42578125" style="2" customWidth="1"/>
    <col min="14341" max="14591" width="9.140625" style="2"/>
    <col min="14592" max="14592" width="5.7109375" style="2" customWidth="1"/>
    <col min="14593" max="14593" width="41" style="2" customWidth="1"/>
    <col min="14594" max="14594" width="13.140625" style="2" customWidth="1"/>
    <col min="14595" max="14595" width="14.28515625" style="2" customWidth="1"/>
    <col min="14596" max="14596" width="13.42578125" style="2" customWidth="1"/>
    <col min="14597" max="14847" width="9.140625" style="2"/>
    <col min="14848" max="14848" width="5.7109375" style="2" customWidth="1"/>
    <col min="14849" max="14849" width="41" style="2" customWidth="1"/>
    <col min="14850" max="14850" width="13.140625" style="2" customWidth="1"/>
    <col min="14851" max="14851" width="14.28515625" style="2" customWidth="1"/>
    <col min="14852" max="14852" width="13.42578125" style="2" customWidth="1"/>
    <col min="14853" max="15103" width="9.140625" style="2"/>
    <col min="15104" max="15104" width="5.7109375" style="2" customWidth="1"/>
    <col min="15105" max="15105" width="41" style="2" customWidth="1"/>
    <col min="15106" max="15106" width="13.140625" style="2" customWidth="1"/>
    <col min="15107" max="15107" width="14.28515625" style="2" customWidth="1"/>
    <col min="15108" max="15108" width="13.42578125" style="2" customWidth="1"/>
    <col min="15109" max="15359" width="9.140625" style="2"/>
    <col min="15360" max="15360" width="5.7109375" style="2" customWidth="1"/>
    <col min="15361" max="15361" width="41" style="2" customWidth="1"/>
    <col min="15362" max="15362" width="13.140625" style="2" customWidth="1"/>
    <col min="15363" max="15363" width="14.28515625" style="2" customWidth="1"/>
    <col min="15364" max="15364" width="13.42578125" style="2" customWidth="1"/>
    <col min="15365" max="15615" width="9.140625" style="2"/>
    <col min="15616" max="15616" width="5.7109375" style="2" customWidth="1"/>
    <col min="15617" max="15617" width="41" style="2" customWidth="1"/>
    <col min="15618" max="15618" width="13.140625" style="2" customWidth="1"/>
    <col min="15619" max="15619" width="14.28515625" style="2" customWidth="1"/>
    <col min="15620" max="15620" width="13.42578125" style="2" customWidth="1"/>
    <col min="15621" max="15871" width="9.140625" style="2"/>
    <col min="15872" max="15872" width="5.7109375" style="2" customWidth="1"/>
    <col min="15873" max="15873" width="41" style="2" customWidth="1"/>
    <col min="15874" max="15874" width="13.140625" style="2" customWidth="1"/>
    <col min="15875" max="15875" width="14.28515625" style="2" customWidth="1"/>
    <col min="15876" max="15876" width="13.42578125" style="2" customWidth="1"/>
    <col min="15877" max="16127" width="9.140625" style="2"/>
    <col min="16128" max="16128" width="5.7109375" style="2" customWidth="1"/>
    <col min="16129" max="16129" width="41" style="2" customWidth="1"/>
    <col min="16130" max="16130" width="13.140625" style="2" customWidth="1"/>
    <col min="16131" max="16131" width="14.28515625" style="2" customWidth="1"/>
    <col min="16132" max="16132" width="13.42578125" style="2" customWidth="1"/>
    <col min="16133" max="16384" width="9.140625" style="2"/>
  </cols>
  <sheetData>
    <row r="1" spans="1:4" ht="15.75" x14ac:dyDescent="0.25">
      <c r="A1" s="1" t="s">
        <v>202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5.75" x14ac:dyDescent="0.25">
      <c r="A3" s="4" t="s">
        <v>0</v>
      </c>
      <c r="B3" s="4"/>
      <c r="C3" s="4"/>
      <c r="D3" s="4"/>
    </row>
    <row r="4" spans="1:4" ht="15.75" x14ac:dyDescent="0.25">
      <c r="A4" s="4" t="s">
        <v>203</v>
      </c>
      <c r="B4" s="4"/>
      <c r="C4" s="4"/>
      <c r="D4" s="4"/>
    </row>
    <row r="5" spans="1:4" ht="15.75" x14ac:dyDescent="0.25">
      <c r="A5" s="3"/>
      <c r="B5" s="3"/>
      <c r="C5" s="3"/>
      <c r="D5" s="3"/>
    </row>
    <row r="6" spans="1:4" ht="15.75" x14ac:dyDescent="0.25">
      <c r="A6" s="5" t="s">
        <v>1</v>
      </c>
      <c r="B6" s="5"/>
      <c r="C6" s="3"/>
      <c r="D6" s="3"/>
    </row>
    <row r="7" spans="1:4" ht="21" customHeight="1" thickBot="1" x14ac:dyDescent="0.25">
      <c r="A7" s="6" t="s">
        <v>2</v>
      </c>
      <c r="B7" s="7"/>
      <c r="C7" s="7"/>
      <c r="D7" s="7"/>
    </row>
    <row r="8" spans="1:4" ht="32.25" thickBot="1" x14ac:dyDescent="0.25">
      <c r="A8" s="8"/>
      <c r="B8" s="9" t="s">
        <v>3</v>
      </c>
      <c r="C8" s="9" t="s">
        <v>4</v>
      </c>
      <c r="D8" s="10" t="s">
        <v>5</v>
      </c>
    </row>
    <row r="9" spans="1:4" ht="31.5" x14ac:dyDescent="0.2">
      <c r="A9" s="11" t="s">
        <v>6</v>
      </c>
      <c r="B9" s="12" t="s">
        <v>7</v>
      </c>
      <c r="C9" s="13">
        <v>49937247</v>
      </c>
      <c r="D9" s="14">
        <v>52164479</v>
      </c>
    </row>
    <row r="10" spans="1:4" ht="31.5" x14ac:dyDescent="0.2">
      <c r="A10" s="15" t="s">
        <v>8</v>
      </c>
      <c r="B10" s="16" t="s">
        <v>9</v>
      </c>
      <c r="C10" s="17">
        <v>39160134</v>
      </c>
      <c r="D10" s="18">
        <v>41543784</v>
      </c>
    </row>
    <row r="11" spans="1:4" ht="47.25" x14ac:dyDescent="0.2">
      <c r="A11" s="15" t="s">
        <v>10</v>
      </c>
      <c r="B11" s="16" t="s">
        <v>11</v>
      </c>
      <c r="C11" s="17">
        <v>25199570</v>
      </c>
      <c r="D11" s="18">
        <v>28717095</v>
      </c>
    </row>
    <row r="12" spans="1:4" ht="31.5" x14ac:dyDescent="0.2">
      <c r="A12" s="15" t="s">
        <v>12</v>
      </c>
      <c r="B12" s="16" t="s">
        <v>13</v>
      </c>
      <c r="C12" s="17">
        <v>1800000</v>
      </c>
      <c r="D12" s="18">
        <v>1800000</v>
      </c>
    </row>
    <row r="13" spans="1:4" ht="31.5" x14ac:dyDescent="0.2">
      <c r="A13" s="15" t="s">
        <v>14</v>
      </c>
      <c r="B13" s="16" t="s">
        <v>15</v>
      </c>
      <c r="C13" s="17">
        <v>0</v>
      </c>
      <c r="D13" s="18">
        <v>8492690</v>
      </c>
    </row>
    <row r="14" spans="1:4" ht="16.5" thickBot="1" x14ac:dyDescent="0.25">
      <c r="A14" s="19" t="s">
        <v>16</v>
      </c>
      <c r="B14" s="20" t="s">
        <v>17</v>
      </c>
      <c r="C14" s="21">
        <v>0</v>
      </c>
      <c r="D14" s="22">
        <v>496803</v>
      </c>
    </row>
    <row r="15" spans="1:4" ht="32.25" thickBot="1" x14ac:dyDescent="0.25">
      <c r="A15" s="23" t="s">
        <v>18</v>
      </c>
      <c r="B15" s="24" t="s">
        <v>19</v>
      </c>
      <c r="C15" s="25">
        <f>SUM(C9:C14)</f>
        <v>116096951</v>
      </c>
      <c r="D15" s="26">
        <f>SUM(D9:D14)</f>
        <v>133214851</v>
      </c>
    </row>
    <row r="16" spans="1:4" ht="30.75" customHeight="1" x14ac:dyDescent="0.2">
      <c r="A16" s="11" t="s">
        <v>20</v>
      </c>
      <c r="B16" s="12" t="s">
        <v>21</v>
      </c>
      <c r="C16" s="13">
        <v>53097598</v>
      </c>
      <c r="D16" s="14">
        <v>55986478</v>
      </c>
    </row>
    <row r="17" spans="1:4" ht="15.75" x14ac:dyDescent="0.2">
      <c r="A17" s="15">
        <v>34</v>
      </c>
      <c r="B17" s="16" t="s">
        <v>22</v>
      </c>
      <c r="C17" s="17">
        <v>0</v>
      </c>
      <c r="D17" s="18">
        <v>0</v>
      </c>
    </row>
    <row r="18" spans="1:4" ht="47.25" x14ac:dyDescent="0.2">
      <c r="A18" s="15">
        <v>35</v>
      </c>
      <c r="B18" s="16" t="s">
        <v>23</v>
      </c>
      <c r="C18" s="17">
        <v>0</v>
      </c>
      <c r="D18" s="18">
        <v>0</v>
      </c>
    </row>
    <row r="19" spans="1:4" ht="31.5" x14ac:dyDescent="0.2">
      <c r="A19" s="15">
        <v>36</v>
      </c>
      <c r="B19" s="16" t="s">
        <v>24</v>
      </c>
      <c r="C19" s="17">
        <v>0</v>
      </c>
      <c r="D19" s="18">
        <v>0</v>
      </c>
    </row>
    <row r="20" spans="1:4" ht="31.5" x14ac:dyDescent="0.2">
      <c r="A20" s="15" t="s">
        <v>25</v>
      </c>
      <c r="B20" s="16" t="s">
        <v>26</v>
      </c>
      <c r="C20" s="17">
        <v>0</v>
      </c>
      <c r="D20" s="18">
        <v>0</v>
      </c>
    </row>
    <row r="21" spans="1:4" ht="15.75" x14ac:dyDescent="0.2">
      <c r="A21" s="15" t="s">
        <v>27</v>
      </c>
      <c r="B21" s="16" t="s">
        <v>28</v>
      </c>
      <c r="C21" s="17">
        <v>0</v>
      </c>
      <c r="D21" s="18">
        <v>0</v>
      </c>
    </row>
    <row r="22" spans="1:4" ht="32.25" thickBot="1" x14ac:dyDescent="0.25">
      <c r="A22" s="19" t="s">
        <v>29</v>
      </c>
      <c r="B22" s="20" t="s">
        <v>30</v>
      </c>
      <c r="C22" s="21">
        <v>0</v>
      </c>
      <c r="D22" s="22">
        <v>0</v>
      </c>
    </row>
    <row r="23" spans="1:4" ht="48" thickBot="1" x14ac:dyDescent="0.25">
      <c r="A23" s="27" t="s">
        <v>31</v>
      </c>
      <c r="B23" s="28" t="s">
        <v>32</v>
      </c>
      <c r="C23" s="29">
        <f>SUM(C15,C16)</f>
        <v>169194549</v>
      </c>
      <c r="D23" s="30">
        <f>SUM(D15,D16)</f>
        <v>189201329</v>
      </c>
    </row>
    <row r="24" spans="1:4" ht="32.25" thickBot="1" x14ac:dyDescent="0.25">
      <c r="A24" s="133" t="s">
        <v>33</v>
      </c>
      <c r="B24" s="134" t="s">
        <v>34</v>
      </c>
      <c r="C24" s="135">
        <v>0</v>
      </c>
      <c r="D24" s="136">
        <v>179000</v>
      </c>
    </row>
    <row r="25" spans="1:4" ht="32.25" thickBot="1" x14ac:dyDescent="0.25">
      <c r="A25" s="137">
        <v>68</v>
      </c>
      <c r="B25" s="143" t="s">
        <v>35</v>
      </c>
      <c r="C25" s="144"/>
      <c r="D25" s="145">
        <v>14115172</v>
      </c>
    </row>
    <row r="26" spans="1:4" ht="48" thickBot="1" x14ac:dyDescent="0.25">
      <c r="A26" s="138" t="s">
        <v>36</v>
      </c>
      <c r="B26" s="146" t="s">
        <v>37</v>
      </c>
      <c r="C26" s="29">
        <v>0</v>
      </c>
      <c r="D26" s="30">
        <f>SUM(D24:D25)</f>
        <v>14294172</v>
      </c>
    </row>
    <row r="27" spans="1:4" ht="31.5" x14ac:dyDescent="0.2">
      <c r="A27" s="139" t="s">
        <v>38</v>
      </c>
      <c r="B27" s="147" t="s">
        <v>39</v>
      </c>
      <c r="C27" s="13">
        <v>23000000</v>
      </c>
      <c r="D27" s="14">
        <v>23000000</v>
      </c>
    </row>
    <row r="28" spans="1:4" ht="47.25" x14ac:dyDescent="0.2">
      <c r="A28" s="140" t="s">
        <v>40</v>
      </c>
      <c r="B28" s="148" t="s">
        <v>41</v>
      </c>
      <c r="C28" s="17">
        <v>0</v>
      </c>
      <c r="D28" s="18">
        <v>0</v>
      </c>
    </row>
    <row r="29" spans="1:4" ht="15.75" x14ac:dyDescent="0.2">
      <c r="A29" s="140" t="s">
        <v>42</v>
      </c>
      <c r="B29" s="148" t="s">
        <v>43</v>
      </c>
      <c r="C29" s="17">
        <v>2400000</v>
      </c>
      <c r="D29" s="18">
        <v>2756000</v>
      </c>
    </row>
    <row r="30" spans="1:4" ht="32.25" thickBot="1" x14ac:dyDescent="0.25">
      <c r="A30" s="141" t="s">
        <v>44</v>
      </c>
      <c r="B30" s="149" t="s">
        <v>45</v>
      </c>
      <c r="C30" s="21">
        <v>0</v>
      </c>
      <c r="D30" s="22">
        <v>0</v>
      </c>
    </row>
    <row r="31" spans="1:4" ht="32.25" thickBot="1" x14ac:dyDescent="0.25">
      <c r="A31" s="142" t="s">
        <v>46</v>
      </c>
      <c r="B31" s="150" t="s">
        <v>47</v>
      </c>
      <c r="C31" s="25">
        <f>SUM(C27,C29)</f>
        <v>25400000</v>
      </c>
      <c r="D31" s="26">
        <f>SUM(D27,D29)</f>
        <v>25756000</v>
      </c>
    </row>
    <row r="32" spans="1:4" ht="32.25" thickBot="1" x14ac:dyDescent="0.25">
      <c r="A32" s="137" t="s">
        <v>48</v>
      </c>
      <c r="B32" s="151" t="s">
        <v>49</v>
      </c>
      <c r="C32" s="31"/>
      <c r="D32" s="32">
        <v>213163</v>
      </c>
    </row>
    <row r="33" spans="1:4" ht="32.25" thickBot="1" x14ac:dyDescent="0.25">
      <c r="A33" s="138" t="s">
        <v>50</v>
      </c>
      <c r="B33" s="146" t="s">
        <v>51</v>
      </c>
      <c r="C33" s="29">
        <f>SUM(C31)</f>
        <v>25400000</v>
      </c>
      <c r="D33" s="30">
        <f>SUM(D31:D32)</f>
        <v>25969163</v>
      </c>
    </row>
    <row r="34" spans="1:4" ht="15.75" x14ac:dyDescent="0.2">
      <c r="A34" s="139">
        <v>185</v>
      </c>
      <c r="B34" s="147" t="s">
        <v>52</v>
      </c>
      <c r="C34" s="13">
        <v>9441384</v>
      </c>
      <c r="D34" s="14">
        <v>11441384</v>
      </c>
    </row>
    <row r="35" spans="1:4" ht="31.5" x14ac:dyDescent="0.2">
      <c r="A35" s="140">
        <v>186</v>
      </c>
      <c r="B35" s="148" t="s">
        <v>53</v>
      </c>
      <c r="C35" s="17">
        <v>2230100</v>
      </c>
      <c r="D35" s="18">
        <v>2230100</v>
      </c>
    </row>
    <row r="36" spans="1:4" ht="31.5" x14ac:dyDescent="0.2">
      <c r="A36" s="140">
        <v>187</v>
      </c>
      <c r="B36" s="148" t="s">
        <v>54</v>
      </c>
      <c r="C36" s="17">
        <v>0</v>
      </c>
      <c r="D36" s="18">
        <v>0</v>
      </c>
    </row>
    <row r="37" spans="1:4" ht="15.75" x14ac:dyDescent="0.2">
      <c r="A37" s="140">
        <v>189</v>
      </c>
      <c r="B37" s="148" t="s">
        <v>55</v>
      </c>
      <c r="C37" s="17">
        <v>0</v>
      </c>
      <c r="D37" s="18">
        <v>449663</v>
      </c>
    </row>
    <row r="38" spans="1:4" ht="15.75" x14ac:dyDescent="0.2">
      <c r="A38" s="140">
        <v>198</v>
      </c>
      <c r="B38" s="148" t="s">
        <v>56</v>
      </c>
      <c r="C38" s="17">
        <v>5413740</v>
      </c>
      <c r="D38" s="18">
        <v>5413740</v>
      </c>
    </row>
    <row r="39" spans="1:4" ht="15.75" x14ac:dyDescent="0.2">
      <c r="A39" s="140">
        <v>199</v>
      </c>
      <c r="B39" s="148" t="s">
        <v>57</v>
      </c>
      <c r="C39" s="17">
        <v>8238815</v>
      </c>
      <c r="D39" s="18">
        <v>8238815</v>
      </c>
    </row>
    <row r="40" spans="1:4" ht="15.75" x14ac:dyDescent="0.2">
      <c r="A40" s="140">
        <v>200</v>
      </c>
      <c r="B40" s="148" t="s">
        <v>58</v>
      </c>
      <c r="C40" s="17">
        <v>2069000</v>
      </c>
      <c r="D40" s="18">
        <v>2069000</v>
      </c>
    </row>
    <row r="41" spans="1:4" ht="32.25" thickBot="1" x14ac:dyDescent="0.25">
      <c r="A41" s="141">
        <v>204</v>
      </c>
      <c r="B41" s="149" t="s">
        <v>59</v>
      </c>
      <c r="C41" s="21"/>
      <c r="D41" s="22"/>
    </row>
    <row r="42" spans="1:4" ht="32.25" thickBot="1" x14ac:dyDescent="0.25">
      <c r="A42" s="142">
        <v>207</v>
      </c>
      <c r="B42" s="150" t="s">
        <v>60</v>
      </c>
      <c r="C42" s="25"/>
      <c r="D42" s="26"/>
    </row>
    <row r="43" spans="1:4" ht="15.75" x14ac:dyDescent="0.2">
      <c r="A43" s="139">
        <v>216</v>
      </c>
      <c r="B43" s="147" t="s">
        <v>61</v>
      </c>
      <c r="C43" s="13">
        <v>0</v>
      </c>
      <c r="D43" s="14">
        <v>128040</v>
      </c>
    </row>
    <row r="44" spans="1:4" ht="31.5" x14ac:dyDescent="0.2">
      <c r="A44" s="140">
        <v>217</v>
      </c>
      <c r="B44" s="148" t="s">
        <v>62</v>
      </c>
      <c r="C44" s="17">
        <v>220000</v>
      </c>
      <c r="D44" s="18">
        <v>630929</v>
      </c>
    </row>
    <row r="45" spans="1:4" ht="16.5" thickBot="1" x14ac:dyDescent="0.25">
      <c r="A45" s="141">
        <v>219</v>
      </c>
      <c r="B45" s="152" t="s">
        <v>63</v>
      </c>
      <c r="C45" s="153">
        <v>0</v>
      </c>
      <c r="D45" s="154">
        <v>0</v>
      </c>
    </row>
    <row r="46" spans="1:4" ht="48" thickBot="1" x14ac:dyDescent="0.25">
      <c r="A46" s="27">
        <v>220</v>
      </c>
      <c r="B46" s="28" t="s">
        <v>64</v>
      </c>
      <c r="C46" s="29">
        <f>SUM(C34:C35,C38:C40,C44)</f>
        <v>27613039</v>
      </c>
      <c r="D46" s="30">
        <f>SUM(D34:D35,D37:D40,D43,D44)</f>
        <v>30601671</v>
      </c>
    </row>
    <row r="47" spans="1:4" ht="15.75" x14ac:dyDescent="0.2">
      <c r="A47" s="11">
        <v>223</v>
      </c>
      <c r="B47" s="12" t="s">
        <v>65</v>
      </c>
      <c r="C47" s="13">
        <v>6200000</v>
      </c>
      <c r="D47" s="14">
        <v>6200000</v>
      </c>
    </row>
    <row r="48" spans="1:4" ht="16.5" thickBot="1" x14ac:dyDescent="0.25">
      <c r="A48" s="19">
        <v>225</v>
      </c>
      <c r="B48" s="20" t="s">
        <v>66</v>
      </c>
      <c r="C48" s="21">
        <v>980000</v>
      </c>
      <c r="D48" s="22">
        <v>1100000</v>
      </c>
    </row>
    <row r="49" spans="1:6" ht="32.25" thickBot="1" x14ac:dyDescent="0.25">
      <c r="A49" s="27">
        <v>229</v>
      </c>
      <c r="B49" s="28" t="s">
        <v>67</v>
      </c>
      <c r="C49" s="29">
        <f>SUM(C47:C48)</f>
        <v>7180000</v>
      </c>
      <c r="D49" s="30">
        <f>SUM(D47:D48)</f>
        <v>7300000</v>
      </c>
    </row>
    <row r="50" spans="1:6" ht="32.25" customHeight="1" thickBot="1" x14ac:dyDescent="0.25">
      <c r="A50" s="27">
        <v>282</v>
      </c>
      <c r="B50" s="28" t="s">
        <v>68</v>
      </c>
      <c r="C50" s="29">
        <f>SUM(C23,C33,C46,C49)</f>
        <v>229387588</v>
      </c>
      <c r="D50" s="30">
        <f>SUM(D23,D26,D33,D46,D49)</f>
        <v>267366335</v>
      </c>
    </row>
    <row r="51" spans="1:6" ht="32.25" customHeight="1" x14ac:dyDescent="0.2">
      <c r="A51" s="33"/>
      <c r="B51" s="34"/>
      <c r="C51" s="35"/>
      <c r="D51" s="35"/>
    </row>
    <row r="52" spans="1:6" ht="15.75" x14ac:dyDescent="0.25">
      <c r="A52" s="5" t="s">
        <v>69</v>
      </c>
      <c r="B52" s="5"/>
      <c r="C52" s="3"/>
      <c r="D52" s="3"/>
    </row>
    <row r="53" spans="1:6" ht="16.5" thickBot="1" x14ac:dyDescent="0.3">
      <c r="A53" s="36" t="s">
        <v>70</v>
      </c>
      <c r="B53" s="37"/>
      <c r="C53" s="37"/>
      <c r="D53" s="37"/>
    </row>
    <row r="54" spans="1:6" ht="32.25" thickBot="1" x14ac:dyDescent="0.25">
      <c r="A54" s="38"/>
      <c r="B54" s="39" t="s">
        <v>3</v>
      </c>
      <c r="C54" s="38" t="s">
        <v>4</v>
      </c>
      <c r="D54" s="41" t="s">
        <v>5</v>
      </c>
    </row>
    <row r="55" spans="1:6" ht="31.5" x14ac:dyDescent="0.2">
      <c r="A55" s="42" t="s">
        <v>71</v>
      </c>
      <c r="B55" s="43" t="s">
        <v>72</v>
      </c>
      <c r="C55" s="44">
        <v>30965274</v>
      </c>
      <c r="D55" s="46">
        <v>30965274</v>
      </c>
    </row>
    <row r="56" spans="1:6" ht="15.75" x14ac:dyDescent="0.2">
      <c r="A56" s="47" t="s">
        <v>73</v>
      </c>
      <c r="B56" s="48" t="s">
        <v>74</v>
      </c>
      <c r="C56" s="49">
        <f>SUM(C55)</f>
        <v>30965274</v>
      </c>
      <c r="D56" s="51">
        <f>SUM(D55)</f>
        <v>30965274</v>
      </c>
    </row>
    <row r="57" spans="1:6" ht="31.5" x14ac:dyDescent="0.2">
      <c r="A57" s="47" t="s">
        <v>75</v>
      </c>
      <c r="B57" s="48" t="s">
        <v>76</v>
      </c>
      <c r="C57" s="49">
        <v>0</v>
      </c>
      <c r="D57" s="51">
        <v>7895843</v>
      </c>
    </row>
    <row r="58" spans="1:6" ht="32.25" thickBot="1" x14ac:dyDescent="0.25">
      <c r="A58" s="52" t="s">
        <v>77</v>
      </c>
      <c r="B58" s="53" t="s">
        <v>78</v>
      </c>
      <c r="C58" s="54">
        <f>SUM(C56)</f>
        <v>30965274</v>
      </c>
      <c r="D58" s="56">
        <f>SUM(D56:D57)</f>
        <v>38861117</v>
      </c>
    </row>
    <row r="59" spans="1:6" ht="32.25" thickBot="1" x14ac:dyDescent="0.25">
      <c r="A59" s="38" t="s">
        <v>20</v>
      </c>
      <c r="B59" s="57" t="s">
        <v>79</v>
      </c>
      <c r="C59" s="58">
        <f>SUM(C58)</f>
        <v>30965274</v>
      </c>
      <c r="D59" s="60">
        <f>SUM(D58)</f>
        <v>38861117</v>
      </c>
    </row>
    <row r="60" spans="1:6" ht="15.75" x14ac:dyDescent="0.25">
      <c r="A60" s="3"/>
      <c r="B60" s="3"/>
      <c r="C60" s="3"/>
      <c r="D60" s="3"/>
    </row>
    <row r="61" spans="1:6" ht="15.75" x14ac:dyDescent="0.25">
      <c r="A61" s="61" t="s">
        <v>80</v>
      </c>
      <c r="B61" s="61"/>
      <c r="C61" s="3"/>
      <c r="D61" s="3"/>
    </row>
    <row r="62" spans="1:6" ht="15" customHeight="1" thickBot="1" x14ac:dyDescent="0.3">
      <c r="A62" s="36" t="s">
        <v>81</v>
      </c>
      <c r="B62" s="36"/>
      <c r="C62" s="36"/>
      <c r="D62" s="36"/>
      <c r="E62"/>
      <c r="F62"/>
    </row>
    <row r="63" spans="1:6" ht="32.25" thickBot="1" x14ac:dyDescent="0.25">
      <c r="A63" s="62"/>
      <c r="B63" s="63" t="s">
        <v>3</v>
      </c>
      <c r="C63" s="63" t="s">
        <v>4</v>
      </c>
      <c r="D63" s="64" t="s">
        <v>5</v>
      </c>
      <c r="E63" s="65"/>
    </row>
    <row r="64" spans="1:6" ht="31.5" x14ac:dyDescent="0.2">
      <c r="A64" s="42" t="s">
        <v>6</v>
      </c>
      <c r="B64" s="66" t="s">
        <v>82</v>
      </c>
      <c r="C64" s="45">
        <v>28316300</v>
      </c>
      <c r="D64" s="46">
        <v>26025237</v>
      </c>
      <c r="E64" s="67"/>
    </row>
    <row r="65" spans="1:5" ht="15.75" x14ac:dyDescent="0.2">
      <c r="A65" s="47" t="s">
        <v>18</v>
      </c>
      <c r="B65" s="68" t="s">
        <v>83</v>
      </c>
      <c r="C65" s="50">
        <v>100000</v>
      </c>
      <c r="D65" s="51">
        <v>100000</v>
      </c>
      <c r="E65" s="67"/>
    </row>
    <row r="66" spans="1:5" ht="31.5" x14ac:dyDescent="0.2">
      <c r="A66" s="47" t="s">
        <v>84</v>
      </c>
      <c r="B66" s="68" t="s">
        <v>85</v>
      </c>
      <c r="C66" s="50">
        <v>0</v>
      </c>
      <c r="D66" s="51">
        <v>654622</v>
      </c>
      <c r="E66" s="67"/>
    </row>
    <row r="67" spans="1:5" ht="31.5" x14ac:dyDescent="0.2">
      <c r="A67" s="47" t="s">
        <v>75</v>
      </c>
      <c r="B67" s="68" t="s">
        <v>86</v>
      </c>
      <c r="C67" s="50">
        <f>SUM(C64:C66)</f>
        <v>28416300</v>
      </c>
      <c r="D67" s="51">
        <f>SUM(D64:D66)</f>
        <v>26779859</v>
      </c>
      <c r="E67" s="67"/>
    </row>
    <row r="68" spans="1:5" ht="16.5" thickBot="1" x14ac:dyDescent="0.25">
      <c r="A68" s="52" t="s">
        <v>87</v>
      </c>
      <c r="B68" s="155" t="s">
        <v>88</v>
      </c>
      <c r="C68" s="55">
        <v>5653000</v>
      </c>
      <c r="D68" s="56">
        <v>8849185</v>
      </c>
      <c r="E68" s="67"/>
    </row>
    <row r="69" spans="1:5" ht="47.25" x14ac:dyDescent="0.2">
      <c r="A69" s="42" t="s">
        <v>89</v>
      </c>
      <c r="B69" s="156" t="s">
        <v>90</v>
      </c>
      <c r="C69" s="45">
        <v>0</v>
      </c>
      <c r="D69" s="46">
        <v>266572</v>
      </c>
      <c r="E69" s="67"/>
    </row>
    <row r="70" spans="1:5" ht="32.25" thickBot="1" x14ac:dyDescent="0.25">
      <c r="A70" s="52" t="s">
        <v>91</v>
      </c>
      <c r="B70" s="79" t="s">
        <v>92</v>
      </c>
      <c r="C70" s="55">
        <v>5653000</v>
      </c>
      <c r="D70" s="56">
        <v>9123757</v>
      </c>
      <c r="E70" s="67"/>
    </row>
    <row r="71" spans="1:5" ht="15.75" x14ac:dyDescent="0.2">
      <c r="A71" s="159" t="s">
        <v>93</v>
      </c>
      <c r="B71" s="160" t="s">
        <v>94</v>
      </c>
      <c r="C71" s="161">
        <f>SUM(C67,C70)</f>
        <v>34069300</v>
      </c>
      <c r="D71" s="162">
        <f>SUM(D67,D70)</f>
        <v>35903616</v>
      </c>
      <c r="E71" s="74"/>
    </row>
    <row r="72" spans="1:5" ht="31.5" customHeight="1" thickBot="1" x14ac:dyDescent="0.25">
      <c r="A72" s="75" t="s">
        <v>95</v>
      </c>
      <c r="B72" s="76" t="s">
        <v>96</v>
      </c>
      <c r="C72" s="77">
        <v>4764702</v>
      </c>
      <c r="D72" s="78">
        <v>5151343</v>
      </c>
      <c r="E72" s="74"/>
    </row>
    <row r="73" spans="1:5" ht="15.75" x14ac:dyDescent="0.2">
      <c r="A73" s="42" t="s">
        <v>101</v>
      </c>
      <c r="B73" s="66" t="s">
        <v>102</v>
      </c>
      <c r="C73" s="45">
        <v>85000</v>
      </c>
      <c r="D73" s="46">
        <v>485000</v>
      </c>
      <c r="E73" s="67"/>
    </row>
    <row r="74" spans="1:5" ht="15.75" x14ac:dyDescent="0.2">
      <c r="A74" s="47" t="s">
        <v>103</v>
      </c>
      <c r="B74" s="69" t="s">
        <v>104</v>
      </c>
      <c r="C74" s="50">
        <v>16461448</v>
      </c>
      <c r="D74" s="51">
        <v>20704345</v>
      </c>
      <c r="E74" s="67"/>
    </row>
    <row r="75" spans="1:5" ht="15.75" x14ac:dyDescent="0.2">
      <c r="A75" s="47" t="s">
        <v>105</v>
      </c>
      <c r="B75" s="69" t="s">
        <v>106</v>
      </c>
      <c r="C75" s="50">
        <f>SUM(C73:C74)</f>
        <v>16546448</v>
      </c>
      <c r="D75" s="51">
        <f>SUM(D73:D74)</f>
        <v>21189345</v>
      </c>
      <c r="E75" s="67"/>
    </row>
    <row r="76" spans="1:5" ht="31.5" x14ac:dyDescent="0.2">
      <c r="A76" s="47" t="s">
        <v>20</v>
      </c>
      <c r="B76" s="69" t="s">
        <v>107</v>
      </c>
      <c r="C76" s="50">
        <v>27000</v>
      </c>
      <c r="D76" s="51"/>
      <c r="E76" s="67"/>
    </row>
    <row r="77" spans="1:5" ht="31.5" x14ac:dyDescent="0.2">
      <c r="A77" s="47" t="s">
        <v>108</v>
      </c>
      <c r="B77" s="69" t="s">
        <v>109</v>
      </c>
      <c r="C77" s="50">
        <v>577000</v>
      </c>
      <c r="D77" s="51">
        <v>265980</v>
      </c>
      <c r="E77" s="67"/>
    </row>
    <row r="78" spans="1:5" ht="31.5" x14ac:dyDescent="0.2">
      <c r="A78" s="47" t="s">
        <v>110</v>
      </c>
      <c r="B78" s="69" t="s">
        <v>111</v>
      </c>
      <c r="C78" s="50">
        <f>SUM(C76:C77)</f>
        <v>604000</v>
      </c>
      <c r="D78" s="51">
        <f>SUM(D76:D77)</f>
        <v>265980</v>
      </c>
      <c r="E78" s="67"/>
    </row>
    <row r="79" spans="1:5" ht="15.75" x14ac:dyDescent="0.2">
      <c r="A79" s="47" t="s">
        <v>112</v>
      </c>
      <c r="B79" s="69" t="s">
        <v>113</v>
      </c>
      <c r="C79" s="50">
        <v>4330000</v>
      </c>
      <c r="D79" s="51">
        <v>3868369</v>
      </c>
      <c r="E79" s="67"/>
    </row>
    <row r="80" spans="1:5" ht="15.75" x14ac:dyDescent="0.2">
      <c r="A80" s="47" t="s">
        <v>114</v>
      </c>
      <c r="B80" s="69" t="s">
        <v>115</v>
      </c>
      <c r="C80" s="50">
        <v>20290551</v>
      </c>
      <c r="D80" s="51">
        <v>21015817</v>
      </c>
      <c r="E80" s="67"/>
    </row>
    <row r="81" spans="1:5" ht="31.5" x14ac:dyDescent="0.2">
      <c r="A81" s="47" t="s">
        <v>29</v>
      </c>
      <c r="B81" s="69" t="s">
        <v>116</v>
      </c>
      <c r="C81" s="50">
        <v>340000</v>
      </c>
      <c r="D81" s="51">
        <v>340000</v>
      </c>
      <c r="E81" s="67"/>
    </row>
    <row r="82" spans="1:5" ht="31.5" x14ac:dyDescent="0.2">
      <c r="A82" s="47">
        <v>42</v>
      </c>
      <c r="B82" s="69" t="s">
        <v>117</v>
      </c>
      <c r="C82" s="50"/>
      <c r="D82" s="51">
        <v>20515</v>
      </c>
      <c r="E82" s="67"/>
    </row>
    <row r="83" spans="1:5" ht="15.75" x14ac:dyDescent="0.2">
      <c r="A83" s="47" t="s">
        <v>31</v>
      </c>
      <c r="B83" s="69" t="s">
        <v>118</v>
      </c>
      <c r="C83" s="50">
        <v>17235875</v>
      </c>
      <c r="D83" s="51">
        <v>15435634</v>
      </c>
      <c r="E83" s="67"/>
    </row>
    <row r="84" spans="1:5" ht="15.75" x14ac:dyDescent="0.2">
      <c r="A84" s="47" t="s">
        <v>33</v>
      </c>
      <c r="B84" s="69" t="s">
        <v>119</v>
      </c>
      <c r="C84" s="50">
        <v>0</v>
      </c>
      <c r="D84" s="51">
        <v>0</v>
      </c>
      <c r="E84" s="67"/>
    </row>
    <row r="85" spans="1:5" ht="31.5" x14ac:dyDescent="0.2">
      <c r="A85" s="47" t="s">
        <v>120</v>
      </c>
      <c r="B85" s="69" t="s">
        <v>121</v>
      </c>
      <c r="C85" s="50">
        <f>SUM(C79:C83)</f>
        <v>42196426</v>
      </c>
      <c r="D85" s="51">
        <f>SUM(D79:D83)</f>
        <v>40680335</v>
      </c>
      <c r="E85" s="67"/>
    </row>
    <row r="86" spans="1:5" ht="15.75" x14ac:dyDescent="0.2">
      <c r="A86" s="47" t="s">
        <v>122</v>
      </c>
      <c r="B86" s="69" t="s">
        <v>123</v>
      </c>
      <c r="C86" s="50">
        <v>300000</v>
      </c>
      <c r="D86" s="51">
        <v>340300</v>
      </c>
      <c r="E86" s="67"/>
    </row>
    <row r="87" spans="1:5" ht="32.25" thickBot="1" x14ac:dyDescent="0.25">
      <c r="A87" s="52" t="s">
        <v>124</v>
      </c>
      <c r="B87" s="79" t="s">
        <v>125</v>
      </c>
      <c r="C87" s="55">
        <f>C86</f>
        <v>300000</v>
      </c>
      <c r="D87" s="56">
        <f>D86</f>
        <v>340300</v>
      </c>
      <c r="E87" s="67"/>
    </row>
    <row r="88" spans="1:5" ht="31.5" x14ac:dyDescent="0.2">
      <c r="A88" s="42" t="s">
        <v>126</v>
      </c>
      <c r="B88" s="66" t="s">
        <v>127</v>
      </c>
      <c r="C88" s="45">
        <v>15844887</v>
      </c>
      <c r="D88" s="46">
        <v>15427226</v>
      </c>
      <c r="E88" s="67"/>
    </row>
    <row r="89" spans="1:5" ht="15.75" x14ac:dyDescent="0.2">
      <c r="A89" s="47" t="s">
        <v>128</v>
      </c>
      <c r="B89" s="69" t="s">
        <v>129</v>
      </c>
      <c r="C89" s="50">
        <v>2522174</v>
      </c>
      <c r="D89" s="51"/>
      <c r="E89" s="67"/>
    </row>
    <row r="90" spans="1:5" ht="15.75" x14ac:dyDescent="0.2">
      <c r="A90" s="47">
        <v>58</v>
      </c>
      <c r="B90" s="69" t="s">
        <v>130</v>
      </c>
      <c r="C90" s="50"/>
      <c r="D90" s="51">
        <v>15856</v>
      </c>
      <c r="E90" s="67"/>
    </row>
    <row r="91" spans="1:5" ht="31.5" x14ac:dyDescent="0.2">
      <c r="A91" s="47" t="s">
        <v>131</v>
      </c>
      <c r="B91" s="69" t="s">
        <v>132</v>
      </c>
      <c r="C91" s="50">
        <f>SUM(C88:C90)</f>
        <v>18367061</v>
      </c>
      <c r="D91" s="51">
        <f>SUM(D88:D90)</f>
        <v>15443082</v>
      </c>
      <c r="E91" s="67"/>
    </row>
    <row r="92" spans="1:5" ht="19.5" customHeight="1" x14ac:dyDescent="0.2">
      <c r="A92" s="70" t="s">
        <v>133</v>
      </c>
      <c r="B92" s="71" t="s">
        <v>134</v>
      </c>
      <c r="C92" s="72">
        <f>SUM(C75,C78,C85,C87,C91)</f>
        <v>78013935</v>
      </c>
      <c r="D92" s="73">
        <f>SUM(D75,D78,D85,D87,D91)</f>
        <v>77919042</v>
      </c>
      <c r="E92" s="74"/>
    </row>
    <row r="93" spans="1:5" ht="31.5" x14ac:dyDescent="0.2">
      <c r="A93" s="47">
        <v>96</v>
      </c>
      <c r="B93" s="69" t="s">
        <v>135</v>
      </c>
      <c r="C93" s="50">
        <v>1100000</v>
      </c>
      <c r="D93" s="51">
        <v>2825000</v>
      </c>
      <c r="E93" s="67"/>
    </row>
    <row r="94" spans="1:5" ht="31.5" x14ac:dyDescent="0.2">
      <c r="A94" s="47" t="s">
        <v>136</v>
      </c>
      <c r="B94" s="69" t="s">
        <v>137</v>
      </c>
      <c r="C94" s="50">
        <v>0</v>
      </c>
      <c r="D94" s="51">
        <v>0</v>
      </c>
      <c r="E94" s="67"/>
    </row>
    <row r="95" spans="1:5" ht="31.5" x14ac:dyDescent="0.2">
      <c r="A95" s="47" t="s">
        <v>138</v>
      </c>
      <c r="B95" s="69" t="s">
        <v>139</v>
      </c>
      <c r="C95" s="50">
        <v>3841961</v>
      </c>
      <c r="D95" s="51">
        <v>2357100</v>
      </c>
      <c r="E95" s="67"/>
    </row>
    <row r="96" spans="1:5" ht="31.5" x14ac:dyDescent="0.2">
      <c r="A96" s="47" t="s">
        <v>140</v>
      </c>
      <c r="B96" s="69" t="s">
        <v>141</v>
      </c>
      <c r="C96" s="87">
        <v>0</v>
      </c>
      <c r="D96" s="88">
        <v>0</v>
      </c>
      <c r="E96" s="67"/>
    </row>
    <row r="97" spans="1:5" ht="15.75" x14ac:dyDescent="0.2">
      <c r="A97" s="47" t="s">
        <v>142</v>
      </c>
      <c r="B97" s="69" t="s">
        <v>143</v>
      </c>
      <c r="C97" s="87">
        <v>0</v>
      </c>
      <c r="D97" s="88">
        <v>0</v>
      </c>
      <c r="E97" s="67"/>
    </row>
    <row r="98" spans="1:5" ht="31.5" x14ac:dyDescent="0.2">
      <c r="A98" s="47" t="s">
        <v>144</v>
      </c>
      <c r="B98" s="69" t="s">
        <v>145</v>
      </c>
      <c r="C98" s="87">
        <v>0</v>
      </c>
      <c r="D98" s="88">
        <v>0</v>
      </c>
      <c r="E98" s="67"/>
    </row>
    <row r="99" spans="1:5" ht="47.25" x14ac:dyDescent="0.2">
      <c r="A99" s="83">
        <v>118</v>
      </c>
      <c r="B99" s="84" t="s">
        <v>146</v>
      </c>
      <c r="C99" s="85">
        <v>0</v>
      </c>
      <c r="D99" s="86">
        <v>0</v>
      </c>
      <c r="E99" s="67"/>
    </row>
    <row r="100" spans="1:5" ht="31.5" x14ac:dyDescent="0.2">
      <c r="A100" s="70">
        <v>119</v>
      </c>
      <c r="B100" s="71" t="s">
        <v>147</v>
      </c>
      <c r="C100" s="72">
        <f>SUM(C93,C95)</f>
        <v>4941961</v>
      </c>
      <c r="D100" s="73">
        <f>SUM(D93,D95)</f>
        <v>5182100</v>
      </c>
      <c r="E100" s="74"/>
    </row>
    <row r="101" spans="1:5" ht="35.25" customHeight="1" x14ac:dyDescent="0.2">
      <c r="A101" s="47">
        <v>149</v>
      </c>
      <c r="B101" s="69" t="s">
        <v>148</v>
      </c>
      <c r="C101" s="50">
        <v>41420237</v>
      </c>
      <c r="D101" s="51">
        <v>42654547</v>
      </c>
      <c r="E101" s="67"/>
    </row>
    <row r="102" spans="1:5" ht="19.5" customHeight="1" x14ac:dyDescent="0.2">
      <c r="A102" s="47">
        <v>150</v>
      </c>
      <c r="B102" s="69" t="s">
        <v>149</v>
      </c>
      <c r="C102" s="50"/>
      <c r="D102" s="51"/>
      <c r="E102" s="67"/>
    </row>
    <row r="103" spans="1:5" ht="18" customHeight="1" x14ac:dyDescent="0.2">
      <c r="A103" s="47">
        <v>155</v>
      </c>
      <c r="B103" s="69" t="s">
        <v>150</v>
      </c>
      <c r="C103" s="50"/>
      <c r="D103" s="51"/>
      <c r="E103" s="67"/>
    </row>
    <row r="104" spans="1:5" ht="31.5" x14ac:dyDescent="0.2">
      <c r="A104" s="47">
        <v>156</v>
      </c>
      <c r="B104" s="69" t="s">
        <v>151</v>
      </c>
      <c r="C104" s="50">
        <v>0</v>
      </c>
      <c r="D104" s="51">
        <v>0</v>
      </c>
      <c r="E104" s="67"/>
    </row>
    <row r="105" spans="1:5" ht="31.5" x14ac:dyDescent="0.2">
      <c r="A105" s="47">
        <v>157</v>
      </c>
      <c r="B105" s="69" t="s">
        <v>152</v>
      </c>
      <c r="C105" s="50">
        <v>0</v>
      </c>
      <c r="D105" s="51">
        <v>0</v>
      </c>
      <c r="E105" s="67"/>
    </row>
    <row r="106" spans="1:5" ht="47.25" x14ac:dyDescent="0.2">
      <c r="A106" s="47">
        <v>177</v>
      </c>
      <c r="B106" s="69" t="s">
        <v>153</v>
      </c>
      <c r="C106" s="50">
        <v>13478051</v>
      </c>
      <c r="D106" s="51">
        <v>10904286</v>
      </c>
      <c r="E106" s="67"/>
    </row>
    <row r="107" spans="1:5" ht="15.75" x14ac:dyDescent="0.2">
      <c r="A107" s="47">
        <v>178</v>
      </c>
      <c r="B107" s="69" t="s">
        <v>154</v>
      </c>
      <c r="C107" s="50">
        <v>0</v>
      </c>
      <c r="D107" s="51">
        <v>0</v>
      </c>
      <c r="E107" s="67"/>
    </row>
    <row r="108" spans="1:5" ht="19.5" customHeight="1" x14ac:dyDescent="0.2">
      <c r="A108" s="47">
        <v>179</v>
      </c>
      <c r="B108" s="69" t="s">
        <v>155</v>
      </c>
      <c r="C108" s="50">
        <v>0</v>
      </c>
      <c r="D108" s="51">
        <v>0</v>
      </c>
      <c r="E108" s="67"/>
    </row>
    <row r="109" spans="1:5" ht="16.5" thickBot="1" x14ac:dyDescent="0.25">
      <c r="A109" s="52">
        <v>180</v>
      </c>
      <c r="B109" s="79" t="s">
        <v>156</v>
      </c>
      <c r="C109" s="55">
        <v>0</v>
      </c>
      <c r="D109" s="56">
        <v>0</v>
      </c>
      <c r="E109" s="67"/>
    </row>
    <row r="110" spans="1:5" ht="32.25" thickBot="1" x14ac:dyDescent="0.25">
      <c r="A110" s="157">
        <v>184</v>
      </c>
      <c r="B110" s="158" t="s">
        <v>157</v>
      </c>
      <c r="C110" s="122">
        <v>0</v>
      </c>
      <c r="D110" s="123">
        <v>0</v>
      </c>
      <c r="E110" s="67"/>
    </row>
    <row r="111" spans="1:5" ht="15.75" x14ac:dyDescent="0.2">
      <c r="A111" s="83">
        <v>185</v>
      </c>
      <c r="B111" s="84" t="s">
        <v>158</v>
      </c>
      <c r="C111" s="85">
        <v>0</v>
      </c>
      <c r="D111" s="86">
        <v>0</v>
      </c>
      <c r="E111" s="67"/>
    </row>
    <row r="112" spans="1:5" ht="15.75" x14ac:dyDescent="0.2">
      <c r="A112" s="47">
        <v>188</v>
      </c>
      <c r="B112" s="69" t="s">
        <v>159</v>
      </c>
      <c r="C112" s="50">
        <v>1400374</v>
      </c>
      <c r="D112" s="51">
        <v>35623562</v>
      </c>
      <c r="E112" s="67"/>
    </row>
    <row r="113" spans="1:6" ht="15.75" customHeight="1" x14ac:dyDescent="0.2">
      <c r="A113" s="70">
        <v>189</v>
      </c>
      <c r="B113" s="71" t="s">
        <v>160</v>
      </c>
      <c r="C113" s="72">
        <f>SUM(C101,C106,C112)</f>
        <v>56298662</v>
      </c>
      <c r="D113" s="73">
        <f>SUM(D101,D106,D112)</f>
        <v>89182395</v>
      </c>
      <c r="E113" s="74"/>
    </row>
    <row r="114" spans="1:6" ht="18.75" customHeight="1" x14ac:dyDescent="0.2">
      <c r="A114" s="47">
        <v>191</v>
      </c>
      <c r="B114" s="69" t="s">
        <v>161</v>
      </c>
      <c r="C114" s="50">
        <v>5500000</v>
      </c>
      <c r="D114" s="51">
        <v>6502000</v>
      </c>
      <c r="E114" s="67"/>
    </row>
    <row r="115" spans="1:6" ht="18.75" customHeight="1" x14ac:dyDescent="0.2">
      <c r="A115" s="47">
        <v>193</v>
      </c>
      <c r="B115" s="69" t="s">
        <v>162</v>
      </c>
      <c r="C115" s="50"/>
      <c r="D115" s="51">
        <v>36110</v>
      </c>
      <c r="E115" s="67"/>
    </row>
    <row r="116" spans="1:6" ht="17.25" customHeight="1" x14ac:dyDescent="0.2">
      <c r="A116" s="47">
        <v>194</v>
      </c>
      <c r="B116" s="69" t="s">
        <v>163</v>
      </c>
      <c r="C116" s="50">
        <v>13800000</v>
      </c>
      <c r="D116" s="51">
        <v>16279776</v>
      </c>
      <c r="E116" s="67"/>
    </row>
    <row r="117" spans="1:6" ht="31.5" x14ac:dyDescent="0.2">
      <c r="A117" s="47">
        <v>197</v>
      </c>
      <c r="B117" s="69" t="s">
        <v>164</v>
      </c>
      <c r="C117" s="50">
        <v>3726000</v>
      </c>
      <c r="D117" s="51">
        <v>4607798</v>
      </c>
      <c r="E117" s="67"/>
    </row>
    <row r="118" spans="1:6" ht="31.5" x14ac:dyDescent="0.2">
      <c r="A118" s="70" t="s">
        <v>165</v>
      </c>
      <c r="B118" s="71" t="s">
        <v>166</v>
      </c>
      <c r="C118" s="72">
        <f>SUM(C114:C117)</f>
        <v>23026000</v>
      </c>
      <c r="D118" s="73">
        <f>SUM(D114:D117)</f>
        <v>27425684</v>
      </c>
      <c r="E118" s="74"/>
    </row>
    <row r="119" spans="1:6" ht="15.75" x14ac:dyDescent="0.2">
      <c r="A119" s="47">
        <v>199</v>
      </c>
      <c r="B119" s="69" t="s">
        <v>167</v>
      </c>
      <c r="C119" s="50">
        <v>3663465</v>
      </c>
      <c r="D119" s="51">
        <v>6266540</v>
      </c>
      <c r="E119" s="67"/>
    </row>
    <row r="120" spans="1:6" ht="31.5" x14ac:dyDescent="0.2">
      <c r="A120" s="47">
        <v>202</v>
      </c>
      <c r="B120" s="69" t="s">
        <v>168</v>
      </c>
      <c r="C120" s="50">
        <v>7555312</v>
      </c>
      <c r="D120" s="51">
        <v>1356249</v>
      </c>
      <c r="E120" s="67"/>
    </row>
    <row r="121" spans="1:6" ht="16.5" thickBot="1" x14ac:dyDescent="0.25">
      <c r="A121" s="70" t="s">
        <v>169</v>
      </c>
      <c r="B121" s="71" t="s">
        <v>170</v>
      </c>
      <c r="C121" s="72">
        <f>SUM(C119:C120)</f>
        <v>11218777</v>
      </c>
      <c r="D121" s="73">
        <f>SUM(D119:D120)</f>
        <v>7622789</v>
      </c>
      <c r="E121" s="74"/>
    </row>
    <row r="122" spans="1:6" ht="48" thickBot="1" x14ac:dyDescent="0.25">
      <c r="A122" s="62">
        <v>266</v>
      </c>
      <c r="B122" s="89" t="s">
        <v>171</v>
      </c>
      <c r="C122" s="90">
        <f>SUM(C71:C72,C92,C100,C113,C118,C121)</f>
        <v>212333337</v>
      </c>
      <c r="D122" s="91">
        <f>SUM(D71:D72,D92,D100,D113,D118,D121)</f>
        <v>248386969</v>
      </c>
      <c r="E122" s="74"/>
    </row>
    <row r="123" spans="1:6" ht="15.75" x14ac:dyDescent="0.25">
      <c r="A123" s="3"/>
      <c r="B123" s="3"/>
      <c r="C123" s="3"/>
      <c r="D123" s="3"/>
    </row>
    <row r="124" spans="1:6" ht="15.75" x14ac:dyDescent="0.25">
      <c r="A124" s="3"/>
      <c r="B124" s="3"/>
      <c r="C124" s="3"/>
      <c r="D124" s="3"/>
    </row>
    <row r="125" spans="1:6" ht="15.75" x14ac:dyDescent="0.25">
      <c r="A125" s="5" t="s">
        <v>172</v>
      </c>
      <c r="B125" s="5"/>
      <c r="C125" s="3"/>
      <c r="D125" s="3"/>
    </row>
    <row r="126" spans="1:6" ht="15" customHeight="1" thickBot="1" x14ac:dyDescent="0.3">
      <c r="A126" s="36" t="s">
        <v>173</v>
      </c>
      <c r="B126" s="36"/>
      <c r="C126" s="36"/>
      <c r="D126" s="36"/>
      <c r="E126"/>
      <c r="F126"/>
    </row>
    <row r="127" spans="1:6" ht="32.25" thickBot="1" x14ac:dyDescent="0.25">
      <c r="A127" s="38"/>
      <c r="B127" s="40" t="s">
        <v>3</v>
      </c>
      <c r="C127" s="40" t="s">
        <v>4</v>
      </c>
      <c r="D127" s="41" t="s">
        <v>5</v>
      </c>
      <c r="E127" s="65"/>
    </row>
    <row r="128" spans="1:6" ht="31.5" x14ac:dyDescent="0.2">
      <c r="A128" s="42" t="s">
        <v>95</v>
      </c>
      <c r="B128" s="66" t="s">
        <v>174</v>
      </c>
      <c r="C128" s="45">
        <v>4118725</v>
      </c>
      <c r="D128" s="46">
        <v>11878683</v>
      </c>
      <c r="E128" s="67"/>
    </row>
    <row r="129" spans="1:5" ht="31.5" x14ac:dyDescent="0.2">
      <c r="A129" s="47" t="s">
        <v>97</v>
      </c>
      <c r="B129" s="69" t="s">
        <v>175</v>
      </c>
      <c r="C129" s="50">
        <v>43900800</v>
      </c>
      <c r="D129" s="51">
        <v>45961800</v>
      </c>
      <c r="E129" s="67"/>
    </row>
    <row r="130" spans="1:5" ht="32.25" thickBot="1" x14ac:dyDescent="0.25">
      <c r="A130" s="92" t="s">
        <v>103</v>
      </c>
      <c r="B130" s="93" t="s">
        <v>176</v>
      </c>
      <c r="C130" s="94">
        <f>SUM(C128:C129)</f>
        <v>48019525</v>
      </c>
      <c r="D130" s="95">
        <f>SUM(D128:D129)</f>
        <v>57840483</v>
      </c>
      <c r="E130" s="67"/>
    </row>
    <row r="131" spans="1:5" ht="32.25" thickBot="1" x14ac:dyDescent="0.25">
      <c r="A131" s="38" t="s">
        <v>177</v>
      </c>
      <c r="B131" s="96" t="s">
        <v>178</v>
      </c>
      <c r="C131" s="59">
        <f>C130</f>
        <v>48019525</v>
      </c>
      <c r="D131" s="60">
        <f>D130</f>
        <v>57840483</v>
      </c>
      <c r="E131" s="74"/>
    </row>
  </sheetData>
  <mergeCells count="11">
    <mergeCell ref="A53:D53"/>
    <mergeCell ref="A61:B61"/>
    <mergeCell ref="A62:D62"/>
    <mergeCell ref="A125:B125"/>
    <mergeCell ref="A126:D126"/>
    <mergeCell ref="A1:D1"/>
    <mergeCell ref="A3:D3"/>
    <mergeCell ref="A4:D4"/>
    <mergeCell ref="A6:B6"/>
    <mergeCell ref="A7:D7"/>
    <mergeCell ref="A52:B5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 xml:space="preserve">&amp;L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EB97-5400-4A64-BBBD-1360C3C6611A}">
  <dimension ref="A1:F66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8.140625" style="2" customWidth="1"/>
    <col min="2" max="2" width="41" style="2" customWidth="1"/>
    <col min="3" max="3" width="13.42578125" style="2" customWidth="1"/>
    <col min="4" max="4" width="13.28515625" style="2" customWidth="1"/>
    <col min="5" max="255" width="9.140625" style="2"/>
    <col min="256" max="256" width="8.140625" style="2" customWidth="1"/>
    <col min="257" max="257" width="41" style="2" customWidth="1"/>
    <col min="258" max="258" width="13.42578125" style="2" customWidth="1"/>
    <col min="259" max="259" width="13.28515625" style="2" customWidth="1"/>
    <col min="260" max="260" width="12.28515625" style="2" customWidth="1"/>
    <col min="261" max="511" width="9.140625" style="2"/>
    <col min="512" max="512" width="8.140625" style="2" customWidth="1"/>
    <col min="513" max="513" width="41" style="2" customWidth="1"/>
    <col min="514" max="514" width="13.42578125" style="2" customWidth="1"/>
    <col min="515" max="515" width="13.28515625" style="2" customWidth="1"/>
    <col min="516" max="516" width="12.28515625" style="2" customWidth="1"/>
    <col min="517" max="767" width="9.140625" style="2"/>
    <col min="768" max="768" width="8.140625" style="2" customWidth="1"/>
    <col min="769" max="769" width="41" style="2" customWidth="1"/>
    <col min="770" max="770" width="13.42578125" style="2" customWidth="1"/>
    <col min="771" max="771" width="13.28515625" style="2" customWidth="1"/>
    <col min="772" max="772" width="12.28515625" style="2" customWidth="1"/>
    <col min="773" max="1023" width="9.140625" style="2"/>
    <col min="1024" max="1024" width="8.140625" style="2" customWidth="1"/>
    <col min="1025" max="1025" width="41" style="2" customWidth="1"/>
    <col min="1026" max="1026" width="13.42578125" style="2" customWidth="1"/>
    <col min="1027" max="1027" width="13.28515625" style="2" customWidth="1"/>
    <col min="1028" max="1028" width="12.28515625" style="2" customWidth="1"/>
    <col min="1029" max="1279" width="9.140625" style="2"/>
    <col min="1280" max="1280" width="8.140625" style="2" customWidth="1"/>
    <col min="1281" max="1281" width="41" style="2" customWidth="1"/>
    <col min="1282" max="1282" width="13.42578125" style="2" customWidth="1"/>
    <col min="1283" max="1283" width="13.28515625" style="2" customWidth="1"/>
    <col min="1284" max="1284" width="12.28515625" style="2" customWidth="1"/>
    <col min="1285" max="1535" width="9.140625" style="2"/>
    <col min="1536" max="1536" width="8.140625" style="2" customWidth="1"/>
    <col min="1537" max="1537" width="41" style="2" customWidth="1"/>
    <col min="1538" max="1538" width="13.42578125" style="2" customWidth="1"/>
    <col min="1539" max="1539" width="13.28515625" style="2" customWidth="1"/>
    <col min="1540" max="1540" width="12.28515625" style="2" customWidth="1"/>
    <col min="1541" max="1791" width="9.140625" style="2"/>
    <col min="1792" max="1792" width="8.140625" style="2" customWidth="1"/>
    <col min="1793" max="1793" width="41" style="2" customWidth="1"/>
    <col min="1794" max="1794" width="13.42578125" style="2" customWidth="1"/>
    <col min="1795" max="1795" width="13.28515625" style="2" customWidth="1"/>
    <col min="1796" max="1796" width="12.28515625" style="2" customWidth="1"/>
    <col min="1797" max="2047" width="9.140625" style="2"/>
    <col min="2048" max="2048" width="8.140625" style="2" customWidth="1"/>
    <col min="2049" max="2049" width="41" style="2" customWidth="1"/>
    <col min="2050" max="2050" width="13.42578125" style="2" customWidth="1"/>
    <col min="2051" max="2051" width="13.28515625" style="2" customWidth="1"/>
    <col min="2052" max="2052" width="12.28515625" style="2" customWidth="1"/>
    <col min="2053" max="2303" width="9.140625" style="2"/>
    <col min="2304" max="2304" width="8.140625" style="2" customWidth="1"/>
    <col min="2305" max="2305" width="41" style="2" customWidth="1"/>
    <col min="2306" max="2306" width="13.42578125" style="2" customWidth="1"/>
    <col min="2307" max="2307" width="13.28515625" style="2" customWidth="1"/>
    <col min="2308" max="2308" width="12.28515625" style="2" customWidth="1"/>
    <col min="2309" max="2559" width="9.140625" style="2"/>
    <col min="2560" max="2560" width="8.140625" style="2" customWidth="1"/>
    <col min="2561" max="2561" width="41" style="2" customWidth="1"/>
    <col min="2562" max="2562" width="13.42578125" style="2" customWidth="1"/>
    <col min="2563" max="2563" width="13.28515625" style="2" customWidth="1"/>
    <col min="2564" max="2564" width="12.28515625" style="2" customWidth="1"/>
    <col min="2565" max="2815" width="9.140625" style="2"/>
    <col min="2816" max="2816" width="8.140625" style="2" customWidth="1"/>
    <col min="2817" max="2817" width="41" style="2" customWidth="1"/>
    <col min="2818" max="2818" width="13.42578125" style="2" customWidth="1"/>
    <col min="2819" max="2819" width="13.28515625" style="2" customWidth="1"/>
    <col min="2820" max="2820" width="12.28515625" style="2" customWidth="1"/>
    <col min="2821" max="3071" width="9.140625" style="2"/>
    <col min="3072" max="3072" width="8.140625" style="2" customWidth="1"/>
    <col min="3073" max="3073" width="41" style="2" customWidth="1"/>
    <col min="3074" max="3074" width="13.42578125" style="2" customWidth="1"/>
    <col min="3075" max="3075" width="13.28515625" style="2" customWidth="1"/>
    <col min="3076" max="3076" width="12.28515625" style="2" customWidth="1"/>
    <col min="3077" max="3327" width="9.140625" style="2"/>
    <col min="3328" max="3328" width="8.140625" style="2" customWidth="1"/>
    <col min="3329" max="3329" width="41" style="2" customWidth="1"/>
    <col min="3330" max="3330" width="13.42578125" style="2" customWidth="1"/>
    <col min="3331" max="3331" width="13.28515625" style="2" customWidth="1"/>
    <col min="3332" max="3332" width="12.28515625" style="2" customWidth="1"/>
    <col min="3333" max="3583" width="9.140625" style="2"/>
    <col min="3584" max="3584" width="8.140625" style="2" customWidth="1"/>
    <col min="3585" max="3585" width="41" style="2" customWidth="1"/>
    <col min="3586" max="3586" width="13.42578125" style="2" customWidth="1"/>
    <col min="3587" max="3587" width="13.28515625" style="2" customWidth="1"/>
    <col min="3588" max="3588" width="12.28515625" style="2" customWidth="1"/>
    <col min="3589" max="3839" width="9.140625" style="2"/>
    <col min="3840" max="3840" width="8.140625" style="2" customWidth="1"/>
    <col min="3841" max="3841" width="41" style="2" customWidth="1"/>
    <col min="3842" max="3842" width="13.42578125" style="2" customWidth="1"/>
    <col min="3843" max="3843" width="13.28515625" style="2" customWidth="1"/>
    <col min="3844" max="3844" width="12.28515625" style="2" customWidth="1"/>
    <col min="3845" max="4095" width="9.140625" style="2"/>
    <col min="4096" max="4096" width="8.140625" style="2" customWidth="1"/>
    <col min="4097" max="4097" width="41" style="2" customWidth="1"/>
    <col min="4098" max="4098" width="13.42578125" style="2" customWidth="1"/>
    <col min="4099" max="4099" width="13.28515625" style="2" customWidth="1"/>
    <col min="4100" max="4100" width="12.28515625" style="2" customWidth="1"/>
    <col min="4101" max="4351" width="9.140625" style="2"/>
    <col min="4352" max="4352" width="8.140625" style="2" customWidth="1"/>
    <col min="4353" max="4353" width="41" style="2" customWidth="1"/>
    <col min="4354" max="4354" width="13.42578125" style="2" customWidth="1"/>
    <col min="4355" max="4355" width="13.28515625" style="2" customWidth="1"/>
    <col min="4356" max="4356" width="12.28515625" style="2" customWidth="1"/>
    <col min="4357" max="4607" width="9.140625" style="2"/>
    <col min="4608" max="4608" width="8.140625" style="2" customWidth="1"/>
    <col min="4609" max="4609" width="41" style="2" customWidth="1"/>
    <col min="4610" max="4610" width="13.42578125" style="2" customWidth="1"/>
    <col min="4611" max="4611" width="13.28515625" style="2" customWidth="1"/>
    <col min="4612" max="4612" width="12.28515625" style="2" customWidth="1"/>
    <col min="4613" max="4863" width="9.140625" style="2"/>
    <col min="4864" max="4864" width="8.140625" style="2" customWidth="1"/>
    <col min="4865" max="4865" width="41" style="2" customWidth="1"/>
    <col min="4866" max="4866" width="13.42578125" style="2" customWidth="1"/>
    <col min="4867" max="4867" width="13.28515625" style="2" customWidth="1"/>
    <col min="4868" max="4868" width="12.28515625" style="2" customWidth="1"/>
    <col min="4869" max="5119" width="9.140625" style="2"/>
    <col min="5120" max="5120" width="8.140625" style="2" customWidth="1"/>
    <col min="5121" max="5121" width="41" style="2" customWidth="1"/>
    <col min="5122" max="5122" width="13.42578125" style="2" customWidth="1"/>
    <col min="5123" max="5123" width="13.28515625" style="2" customWidth="1"/>
    <col min="5124" max="5124" width="12.28515625" style="2" customWidth="1"/>
    <col min="5125" max="5375" width="9.140625" style="2"/>
    <col min="5376" max="5376" width="8.140625" style="2" customWidth="1"/>
    <col min="5377" max="5377" width="41" style="2" customWidth="1"/>
    <col min="5378" max="5378" width="13.42578125" style="2" customWidth="1"/>
    <col min="5379" max="5379" width="13.28515625" style="2" customWidth="1"/>
    <col min="5380" max="5380" width="12.28515625" style="2" customWidth="1"/>
    <col min="5381" max="5631" width="9.140625" style="2"/>
    <col min="5632" max="5632" width="8.140625" style="2" customWidth="1"/>
    <col min="5633" max="5633" width="41" style="2" customWidth="1"/>
    <col min="5634" max="5634" width="13.42578125" style="2" customWidth="1"/>
    <col min="5635" max="5635" width="13.28515625" style="2" customWidth="1"/>
    <col min="5636" max="5636" width="12.28515625" style="2" customWidth="1"/>
    <col min="5637" max="5887" width="9.140625" style="2"/>
    <col min="5888" max="5888" width="8.140625" style="2" customWidth="1"/>
    <col min="5889" max="5889" width="41" style="2" customWidth="1"/>
    <col min="5890" max="5890" width="13.42578125" style="2" customWidth="1"/>
    <col min="5891" max="5891" width="13.28515625" style="2" customWidth="1"/>
    <col min="5892" max="5892" width="12.28515625" style="2" customWidth="1"/>
    <col min="5893" max="6143" width="9.140625" style="2"/>
    <col min="6144" max="6144" width="8.140625" style="2" customWidth="1"/>
    <col min="6145" max="6145" width="41" style="2" customWidth="1"/>
    <col min="6146" max="6146" width="13.42578125" style="2" customWidth="1"/>
    <col min="6147" max="6147" width="13.28515625" style="2" customWidth="1"/>
    <col min="6148" max="6148" width="12.28515625" style="2" customWidth="1"/>
    <col min="6149" max="6399" width="9.140625" style="2"/>
    <col min="6400" max="6400" width="8.140625" style="2" customWidth="1"/>
    <col min="6401" max="6401" width="41" style="2" customWidth="1"/>
    <col min="6402" max="6402" width="13.42578125" style="2" customWidth="1"/>
    <col min="6403" max="6403" width="13.28515625" style="2" customWidth="1"/>
    <col min="6404" max="6404" width="12.28515625" style="2" customWidth="1"/>
    <col min="6405" max="6655" width="9.140625" style="2"/>
    <col min="6656" max="6656" width="8.140625" style="2" customWidth="1"/>
    <col min="6657" max="6657" width="41" style="2" customWidth="1"/>
    <col min="6658" max="6658" width="13.42578125" style="2" customWidth="1"/>
    <col min="6659" max="6659" width="13.28515625" style="2" customWidth="1"/>
    <col min="6660" max="6660" width="12.28515625" style="2" customWidth="1"/>
    <col min="6661" max="6911" width="9.140625" style="2"/>
    <col min="6912" max="6912" width="8.140625" style="2" customWidth="1"/>
    <col min="6913" max="6913" width="41" style="2" customWidth="1"/>
    <col min="6914" max="6914" width="13.42578125" style="2" customWidth="1"/>
    <col min="6915" max="6915" width="13.28515625" style="2" customWidth="1"/>
    <col min="6916" max="6916" width="12.28515625" style="2" customWidth="1"/>
    <col min="6917" max="7167" width="9.140625" style="2"/>
    <col min="7168" max="7168" width="8.140625" style="2" customWidth="1"/>
    <col min="7169" max="7169" width="41" style="2" customWidth="1"/>
    <col min="7170" max="7170" width="13.42578125" style="2" customWidth="1"/>
    <col min="7171" max="7171" width="13.28515625" style="2" customWidth="1"/>
    <col min="7172" max="7172" width="12.28515625" style="2" customWidth="1"/>
    <col min="7173" max="7423" width="9.140625" style="2"/>
    <col min="7424" max="7424" width="8.140625" style="2" customWidth="1"/>
    <col min="7425" max="7425" width="41" style="2" customWidth="1"/>
    <col min="7426" max="7426" width="13.42578125" style="2" customWidth="1"/>
    <col min="7427" max="7427" width="13.28515625" style="2" customWidth="1"/>
    <col min="7428" max="7428" width="12.28515625" style="2" customWidth="1"/>
    <col min="7429" max="7679" width="9.140625" style="2"/>
    <col min="7680" max="7680" width="8.140625" style="2" customWidth="1"/>
    <col min="7681" max="7681" width="41" style="2" customWidth="1"/>
    <col min="7682" max="7682" width="13.42578125" style="2" customWidth="1"/>
    <col min="7683" max="7683" width="13.28515625" style="2" customWidth="1"/>
    <col min="7684" max="7684" width="12.28515625" style="2" customWidth="1"/>
    <col min="7685" max="7935" width="9.140625" style="2"/>
    <col min="7936" max="7936" width="8.140625" style="2" customWidth="1"/>
    <col min="7937" max="7937" width="41" style="2" customWidth="1"/>
    <col min="7938" max="7938" width="13.42578125" style="2" customWidth="1"/>
    <col min="7939" max="7939" width="13.28515625" style="2" customWidth="1"/>
    <col min="7940" max="7940" width="12.28515625" style="2" customWidth="1"/>
    <col min="7941" max="8191" width="9.140625" style="2"/>
    <col min="8192" max="8192" width="8.140625" style="2" customWidth="1"/>
    <col min="8193" max="8193" width="41" style="2" customWidth="1"/>
    <col min="8194" max="8194" width="13.42578125" style="2" customWidth="1"/>
    <col min="8195" max="8195" width="13.28515625" style="2" customWidth="1"/>
    <col min="8196" max="8196" width="12.28515625" style="2" customWidth="1"/>
    <col min="8197" max="8447" width="9.140625" style="2"/>
    <col min="8448" max="8448" width="8.140625" style="2" customWidth="1"/>
    <col min="8449" max="8449" width="41" style="2" customWidth="1"/>
    <col min="8450" max="8450" width="13.42578125" style="2" customWidth="1"/>
    <col min="8451" max="8451" width="13.28515625" style="2" customWidth="1"/>
    <col min="8452" max="8452" width="12.28515625" style="2" customWidth="1"/>
    <col min="8453" max="8703" width="9.140625" style="2"/>
    <col min="8704" max="8704" width="8.140625" style="2" customWidth="1"/>
    <col min="8705" max="8705" width="41" style="2" customWidth="1"/>
    <col min="8706" max="8706" width="13.42578125" style="2" customWidth="1"/>
    <col min="8707" max="8707" width="13.28515625" style="2" customWidth="1"/>
    <col min="8708" max="8708" width="12.28515625" style="2" customWidth="1"/>
    <col min="8709" max="8959" width="9.140625" style="2"/>
    <col min="8960" max="8960" width="8.140625" style="2" customWidth="1"/>
    <col min="8961" max="8961" width="41" style="2" customWidth="1"/>
    <col min="8962" max="8962" width="13.42578125" style="2" customWidth="1"/>
    <col min="8963" max="8963" width="13.28515625" style="2" customWidth="1"/>
    <col min="8964" max="8964" width="12.28515625" style="2" customWidth="1"/>
    <col min="8965" max="9215" width="9.140625" style="2"/>
    <col min="9216" max="9216" width="8.140625" style="2" customWidth="1"/>
    <col min="9217" max="9217" width="41" style="2" customWidth="1"/>
    <col min="9218" max="9218" width="13.42578125" style="2" customWidth="1"/>
    <col min="9219" max="9219" width="13.28515625" style="2" customWidth="1"/>
    <col min="9220" max="9220" width="12.28515625" style="2" customWidth="1"/>
    <col min="9221" max="9471" width="9.140625" style="2"/>
    <col min="9472" max="9472" width="8.140625" style="2" customWidth="1"/>
    <col min="9473" max="9473" width="41" style="2" customWidth="1"/>
    <col min="9474" max="9474" width="13.42578125" style="2" customWidth="1"/>
    <col min="9475" max="9475" width="13.28515625" style="2" customWidth="1"/>
    <col min="9476" max="9476" width="12.28515625" style="2" customWidth="1"/>
    <col min="9477" max="9727" width="9.140625" style="2"/>
    <col min="9728" max="9728" width="8.140625" style="2" customWidth="1"/>
    <col min="9729" max="9729" width="41" style="2" customWidth="1"/>
    <col min="9730" max="9730" width="13.42578125" style="2" customWidth="1"/>
    <col min="9731" max="9731" width="13.28515625" style="2" customWidth="1"/>
    <col min="9732" max="9732" width="12.28515625" style="2" customWidth="1"/>
    <col min="9733" max="9983" width="9.140625" style="2"/>
    <col min="9984" max="9984" width="8.140625" style="2" customWidth="1"/>
    <col min="9985" max="9985" width="41" style="2" customWidth="1"/>
    <col min="9986" max="9986" width="13.42578125" style="2" customWidth="1"/>
    <col min="9987" max="9987" width="13.28515625" style="2" customWidth="1"/>
    <col min="9988" max="9988" width="12.28515625" style="2" customWidth="1"/>
    <col min="9989" max="10239" width="9.140625" style="2"/>
    <col min="10240" max="10240" width="8.140625" style="2" customWidth="1"/>
    <col min="10241" max="10241" width="41" style="2" customWidth="1"/>
    <col min="10242" max="10242" width="13.42578125" style="2" customWidth="1"/>
    <col min="10243" max="10243" width="13.28515625" style="2" customWidth="1"/>
    <col min="10244" max="10244" width="12.28515625" style="2" customWidth="1"/>
    <col min="10245" max="10495" width="9.140625" style="2"/>
    <col min="10496" max="10496" width="8.140625" style="2" customWidth="1"/>
    <col min="10497" max="10497" width="41" style="2" customWidth="1"/>
    <col min="10498" max="10498" width="13.42578125" style="2" customWidth="1"/>
    <col min="10499" max="10499" width="13.28515625" style="2" customWidth="1"/>
    <col min="10500" max="10500" width="12.28515625" style="2" customWidth="1"/>
    <col min="10501" max="10751" width="9.140625" style="2"/>
    <col min="10752" max="10752" width="8.140625" style="2" customWidth="1"/>
    <col min="10753" max="10753" width="41" style="2" customWidth="1"/>
    <col min="10754" max="10754" width="13.42578125" style="2" customWidth="1"/>
    <col min="10755" max="10755" width="13.28515625" style="2" customWidth="1"/>
    <col min="10756" max="10756" width="12.28515625" style="2" customWidth="1"/>
    <col min="10757" max="11007" width="9.140625" style="2"/>
    <col min="11008" max="11008" width="8.140625" style="2" customWidth="1"/>
    <col min="11009" max="11009" width="41" style="2" customWidth="1"/>
    <col min="11010" max="11010" width="13.42578125" style="2" customWidth="1"/>
    <col min="11011" max="11011" width="13.28515625" style="2" customWidth="1"/>
    <col min="11012" max="11012" width="12.28515625" style="2" customWidth="1"/>
    <col min="11013" max="11263" width="9.140625" style="2"/>
    <col min="11264" max="11264" width="8.140625" style="2" customWidth="1"/>
    <col min="11265" max="11265" width="41" style="2" customWidth="1"/>
    <col min="11266" max="11266" width="13.42578125" style="2" customWidth="1"/>
    <col min="11267" max="11267" width="13.28515625" style="2" customWidth="1"/>
    <col min="11268" max="11268" width="12.28515625" style="2" customWidth="1"/>
    <col min="11269" max="11519" width="9.140625" style="2"/>
    <col min="11520" max="11520" width="8.140625" style="2" customWidth="1"/>
    <col min="11521" max="11521" width="41" style="2" customWidth="1"/>
    <col min="11522" max="11522" width="13.42578125" style="2" customWidth="1"/>
    <col min="11523" max="11523" width="13.28515625" style="2" customWidth="1"/>
    <col min="11524" max="11524" width="12.28515625" style="2" customWidth="1"/>
    <col min="11525" max="11775" width="9.140625" style="2"/>
    <col min="11776" max="11776" width="8.140625" style="2" customWidth="1"/>
    <col min="11777" max="11777" width="41" style="2" customWidth="1"/>
    <col min="11778" max="11778" width="13.42578125" style="2" customWidth="1"/>
    <col min="11779" max="11779" width="13.28515625" style="2" customWidth="1"/>
    <col min="11780" max="11780" width="12.28515625" style="2" customWidth="1"/>
    <col min="11781" max="12031" width="9.140625" style="2"/>
    <col min="12032" max="12032" width="8.140625" style="2" customWidth="1"/>
    <col min="12033" max="12033" width="41" style="2" customWidth="1"/>
    <col min="12034" max="12034" width="13.42578125" style="2" customWidth="1"/>
    <col min="12035" max="12035" width="13.28515625" style="2" customWidth="1"/>
    <col min="12036" max="12036" width="12.28515625" style="2" customWidth="1"/>
    <col min="12037" max="12287" width="9.140625" style="2"/>
    <col min="12288" max="12288" width="8.140625" style="2" customWidth="1"/>
    <col min="12289" max="12289" width="41" style="2" customWidth="1"/>
    <col min="12290" max="12290" width="13.42578125" style="2" customWidth="1"/>
    <col min="12291" max="12291" width="13.28515625" style="2" customWidth="1"/>
    <col min="12292" max="12292" width="12.28515625" style="2" customWidth="1"/>
    <col min="12293" max="12543" width="9.140625" style="2"/>
    <col min="12544" max="12544" width="8.140625" style="2" customWidth="1"/>
    <col min="12545" max="12545" width="41" style="2" customWidth="1"/>
    <col min="12546" max="12546" width="13.42578125" style="2" customWidth="1"/>
    <col min="12547" max="12547" width="13.28515625" style="2" customWidth="1"/>
    <col min="12548" max="12548" width="12.28515625" style="2" customWidth="1"/>
    <col min="12549" max="12799" width="9.140625" style="2"/>
    <col min="12800" max="12800" width="8.140625" style="2" customWidth="1"/>
    <col min="12801" max="12801" width="41" style="2" customWidth="1"/>
    <col min="12802" max="12802" width="13.42578125" style="2" customWidth="1"/>
    <col min="12803" max="12803" width="13.28515625" style="2" customWidth="1"/>
    <col min="12804" max="12804" width="12.28515625" style="2" customWidth="1"/>
    <col min="12805" max="13055" width="9.140625" style="2"/>
    <col min="13056" max="13056" width="8.140625" style="2" customWidth="1"/>
    <col min="13057" max="13057" width="41" style="2" customWidth="1"/>
    <col min="13058" max="13058" width="13.42578125" style="2" customWidth="1"/>
    <col min="13059" max="13059" width="13.28515625" style="2" customWidth="1"/>
    <col min="13060" max="13060" width="12.28515625" style="2" customWidth="1"/>
    <col min="13061" max="13311" width="9.140625" style="2"/>
    <col min="13312" max="13312" width="8.140625" style="2" customWidth="1"/>
    <col min="13313" max="13313" width="41" style="2" customWidth="1"/>
    <col min="13314" max="13314" width="13.42578125" style="2" customWidth="1"/>
    <col min="13315" max="13315" width="13.28515625" style="2" customWidth="1"/>
    <col min="13316" max="13316" width="12.28515625" style="2" customWidth="1"/>
    <col min="13317" max="13567" width="9.140625" style="2"/>
    <col min="13568" max="13568" width="8.140625" style="2" customWidth="1"/>
    <col min="13569" max="13569" width="41" style="2" customWidth="1"/>
    <col min="13570" max="13570" width="13.42578125" style="2" customWidth="1"/>
    <col min="13571" max="13571" width="13.28515625" style="2" customWidth="1"/>
    <col min="13572" max="13572" width="12.28515625" style="2" customWidth="1"/>
    <col min="13573" max="13823" width="9.140625" style="2"/>
    <col min="13824" max="13824" width="8.140625" style="2" customWidth="1"/>
    <col min="13825" max="13825" width="41" style="2" customWidth="1"/>
    <col min="13826" max="13826" width="13.42578125" style="2" customWidth="1"/>
    <col min="13827" max="13827" width="13.28515625" style="2" customWidth="1"/>
    <col min="13828" max="13828" width="12.28515625" style="2" customWidth="1"/>
    <col min="13829" max="14079" width="9.140625" style="2"/>
    <col min="14080" max="14080" width="8.140625" style="2" customWidth="1"/>
    <col min="14081" max="14081" width="41" style="2" customWidth="1"/>
    <col min="14082" max="14082" width="13.42578125" style="2" customWidth="1"/>
    <col min="14083" max="14083" width="13.28515625" style="2" customWidth="1"/>
    <col min="14084" max="14084" width="12.28515625" style="2" customWidth="1"/>
    <col min="14085" max="14335" width="9.140625" style="2"/>
    <col min="14336" max="14336" width="8.140625" style="2" customWidth="1"/>
    <col min="14337" max="14337" width="41" style="2" customWidth="1"/>
    <col min="14338" max="14338" width="13.42578125" style="2" customWidth="1"/>
    <col min="14339" max="14339" width="13.28515625" style="2" customWidth="1"/>
    <col min="14340" max="14340" width="12.28515625" style="2" customWidth="1"/>
    <col min="14341" max="14591" width="9.140625" style="2"/>
    <col min="14592" max="14592" width="8.140625" style="2" customWidth="1"/>
    <col min="14593" max="14593" width="41" style="2" customWidth="1"/>
    <col min="14594" max="14594" width="13.42578125" style="2" customWidth="1"/>
    <col min="14595" max="14595" width="13.28515625" style="2" customWidth="1"/>
    <col min="14596" max="14596" width="12.28515625" style="2" customWidth="1"/>
    <col min="14597" max="14847" width="9.140625" style="2"/>
    <col min="14848" max="14848" width="8.140625" style="2" customWidth="1"/>
    <col min="14849" max="14849" width="41" style="2" customWidth="1"/>
    <col min="14850" max="14850" width="13.42578125" style="2" customWidth="1"/>
    <col min="14851" max="14851" width="13.28515625" style="2" customWidth="1"/>
    <col min="14852" max="14852" width="12.28515625" style="2" customWidth="1"/>
    <col min="14853" max="15103" width="9.140625" style="2"/>
    <col min="15104" max="15104" width="8.140625" style="2" customWidth="1"/>
    <col min="15105" max="15105" width="41" style="2" customWidth="1"/>
    <col min="15106" max="15106" width="13.42578125" style="2" customWidth="1"/>
    <col min="15107" max="15107" width="13.28515625" style="2" customWidth="1"/>
    <col min="15108" max="15108" width="12.28515625" style="2" customWidth="1"/>
    <col min="15109" max="15359" width="9.140625" style="2"/>
    <col min="15360" max="15360" width="8.140625" style="2" customWidth="1"/>
    <col min="15361" max="15361" width="41" style="2" customWidth="1"/>
    <col min="15362" max="15362" width="13.42578125" style="2" customWidth="1"/>
    <col min="15363" max="15363" width="13.28515625" style="2" customWidth="1"/>
    <col min="15364" max="15364" width="12.28515625" style="2" customWidth="1"/>
    <col min="15365" max="15615" width="9.140625" style="2"/>
    <col min="15616" max="15616" width="8.140625" style="2" customWidth="1"/>
    <col min="15617" max="15617" width="41" style="2" customWidth="1"/>
    <col min="15618" max="15618" width="13.42578125" style="2" customWidth="1"/>
    <col min="15619" max="15619" width="13.28515625" style="2" customWidth="1"/>
    <col min="15620" max="15620" width="12.28515625" style="2" customWidth="1"/>
    <col min="15621" max="15871" width="9.140625" style="2"/>
    <col min="15872" max="15872" width="8.140625" style="2" customWidth="1"/>
    <col min="15873" max="15873" width="41" style="2" customWidth="1"/>
    <col min="15874" max="15874" width="13.42578125" style="2" customWidth="1"/>
    <col min="15875" max="15875" width="13.28515625" style="2" customWidth="1"/>
    <col min="15876" max="15876" width="12.28515625" style="2" customWidth="1"/>
    <col min="15877" max="16127" width="9.140625" style="2"/>
    <col min="16128" max="16128" width="8.140625" style="2" customWidth="1"/>
    <col min="16129" max="16129" width="41" style="2" customWidth="1"/>
    <col min="16130" max="16130" width="13.42578125" style="2" customWidth="1"/>
    <col min="16131" max="16131" width="13.28515625" style="2" customWidth="1"/>
    <col min="16132" max="16132" width="12.28515625" style="2" customWidth="1"/>
    <col min="16133" max="16384" width="9.140625" style="2"/>
  </cols>
  <sheetData>
    <row r="1" spans="1:4" ht="15.75" x14ac:dyDescent="0.25">
      <c r="A1" s="1" t="s">
        <v>422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5.75" x14ac:dyDescent="0.25">
      <c r="A3" s="4" t="s">
        <v>179</v>
      </c>
      <c r="B3" s="4"/>
      <c r="C3" s="4"/>
      <c r="D3" s="4"/>
    </row>
    <row r="4" spans="1:4" ht="15.75" x14ac:dyDescent="0.25">
      <c r="A4" s="4" t="s">
        <v>203</v>
      </c>
      <c r="B4" s="4"/>
      <c r="C4" s="4"/>
      <c r="D4" s="4"/>
    </row>
    <row r="5" spans="1:4" ht="15.75" x14ac:dyDescent="0.25">
      <c r="A5" s="97"/>
      <c r="B5" s="97"/>
      <c r="C5" s="97"/>
      <c r="D5" s="97"/>
    </row>
    <row r="6" spans="1:4" ht="15.75" x14ac:dyDescent="0.25">
      <c r="A6" s="61" t="s">
        <v>1</v>
      </c>
      <c r="B6" s="61"/>
      <c r="C6" s="3"/>
      <c r="D6" s="3"/>
    </row>
    <row r="7" spans="1:4" ht="18" customHeight="1" thickBot="1" x14ac:dyDescent="0.25">
      <c r="A7" s="6" t="s">
        <v>180</v>
      </c>
      <c r="B7" s="6"/>
      <c r="C7" s="6"/>
      <c r="D7" s="6"/>
    </row>
    <row r="8" spans="1:4" ht="35.25" customHeight="1" thickBot="1" x14ac:dyDescent="0.25">
      <c r="A8" s="8"/>
      <c r="B8" s="9" t="s">
        <v>3</v>
      </c>
      <c r="C8" s="9" t="s">
        <v>4</v>
      </c>
      <c r="D8" s="10" t="s">
        <v>5</v>
      </c>
    </row>
    <row r="9" spans="1:4" ht="32.25" customHeight="1" x14ac:dyDescent="0.2">
      <c r="A9" s="98" t="s">
        <v>20</v>
      </c>
      <c r="B9" s="99" t="s">
        <v>21</v>
      </c>
      <c r="C9" s="100">
        <v>3112200</v>
      </c>
      <c r="D9" s="101">
        <v>12164167</v>
      </c>
    </row>
    <row r="10" spans="1:4" ht="15.75" x14ac:dyDescent="0.2">
      <c r="A10" s="15" t="s">
        <v>110</v>
      </c>
      <c r="B10" s="16" t="s">
        <v>22</v>
      </c>
      <c r="C10" s="17">
        <v>0</v>
      </c>
      <c r="D10" s="18">
        <v>0</v>
      </c>
    </row>
    <row r="11" spans="1:4" ht="31.5" x14ac:dyDescent="0.2">
      <c r="A11" s="15" t="s">
        <v>29</v>
      </c>
      <c r="B11" s="16" t="s">
        <v>30</v>
      </c>
      <c r="C11" s="17">
        <v>0</v>
      </c>
      <c r="D11" s="18">
        <v>0</v>
      </c>
    </row>
    <row r="12" spans="1:4" ht="47.25" x14ac:dyDescent="0.2">
      <c r="A12" s="102" t="s">
        <v>31</v>
      </c>
      <c r="B12" s="103" t="s">
        <v>32</v>
      </c>
      <c r="C12" s="104">
        <f>SUM(C9)</f>
        <v>3112200</v>
      </c>
      <c r="D12" s="105">
        <f>D9</f>
        <v>12164167</v>
      </c>
    </row>
    <row r="13" spans="1:4" ht="31.5" x14ac:dyDescent="0.2">
      <c r="A13" s="15" t="s">
        <v>181</v>
      </c>
      <c r="B13" s="16" t="s">
        <v>53</v>
      </c>
      <c r="C13" s="17">
        <v>0</v>
      </c>
      <c r="D13" s="18">
        <v>0</v>
      </c>
    </row>
    <row r="14" spans="1:4" ht="31.5" x14ac:dyDescent="0.2">
      <c r="A14" s="15" t="s">
        <v>182</v>
      </c>
      <c r="B14" s="16" t="s">
        <v>62</v>
      </c>
      <c r="C14" s="17">
        <v>0</v>
      </c>
      <c r="D14" s="18">
        <v>0</v>
      </c>
    </row>
    <row r="15" spans="1:4" ht="15.75" x14ac:dyDescent="0.2">
      <c r="A15" s="15" t="s">
        <v>183</v>
      </c>
      <c r="B15" s="16" t="s">
        <v>63</v>
      </c>
      <c r="C15" s="17">
        <v>0</v>
      </c>
      <c r="D15" s="18">
        <v>0</v>
      </c>
    </row>
    <row r="16" spans="1:4" ht="48" thickBot="1" x14ac:dyDescent="0.25">
      <c r="A16" s="106" t="s">
        <v>184</v>
      </c>
      <c r="B16" s="107" t="s">
        <v>64</v>
      </c>
      <c r="C16" s="108">
        <f>SUM(C13:C14)</f>
        <v>0</v>
      </c>
      <c r="D16" s="109">
        <f>SUM(D13:D14)</f>
        <v>0</v>
      </c>
    </row>
    <row r="17" spans="1:6" ht="48" thickBot="1" x14ac:dyDescent="0.25">
      <c r="A17" s="27" t="s">
        <v>185</v>
      </c>
      <c r="B17" s="28" t="s">
        <v>68</v>
      </c>
      <c r="C17" s="29">
        <f>C12+C16</f>
        <v>3112200</v>
      </c>
      <c r="D17" s="30">
        <f>D12+D16</f>
        <v>12164167</v>
      </c>
    </row>
    <row r="18" spans="1:6" ht="15.75" x14ac:dyDescent="0.25">
      <c r="A18" s="3"/>
      <c r="B18" s="3"/>
      <c r="C18" s="3"/>
      <c r="D18" s="3"/>
    </row>
    <row r="19" spans="1:6" ht="15.75" x14ac:dyDescent="0.25">
      <c r="A19" s="5" t="s">
        <v>69</v>
      </c>
      <c r="B19" s="5"/>
      <c r="C19" s="3"/>
      <c r="D19" s="3"/>
    </row>
    <row r="20" spans="1:6" ht="29.25" customHeight="1" thickBot="1" x14ac:dyDescent="0.25">
      <c r="A20" s="36" t="s">
        <v>186</v>
      </c>
      <c r="B20" s="36"/>
      <c r="C20" s="36"/>
      <c r="D20" s="36"/>
    </row>
    <row r="21" spans="1:6" ht="32.25" thickBot="1" x14ac:dyDescent="0.25">
      <c r="A21" s="62"/>
      <c r="B21" s="63" t="s">
        <v>3</v>
      </c>
      <c r="C21" s="63" t="s">
        <v>4</v>
      </c>
      <c r="D21" s="64" t="s">
        <v>5</v>
      </c>
    </row>
    <row r="22" spans="1:6" ht="31.5" x14ac:dyDescent="0.2">
      <c r="A22" s="42" t="s">
        <v>71</v>
      </c>
      <c r="B22" s="66" t="s">
        <v>72</v>
      </c>
      <c r="C22" s="45">
        <v>94243</v>
      </c>
      <c r="D22" s="46">
        <v>94243</v>
      </c>
    </row>
    <row r="23" spans="1:6" ht="15.75" x14ac:dyDescent="0.2">
      <c r="A23" s="47" t="s">
        <v>73</v>
      </c>
      <c r="B23" s="69" t="s">
        <v>74</v>
      </c>
      <c r="C23" s="50">
        <f>SUM(C22)</f>
        <v>94243</v>
      </c>
      <c r="D23" s="51">
        <f>D22</f>
        <v>94243</v>
      </c>
    </row>
    <row r="24" spans="1:6" ht="15.75" x14ac:dyDescent="0.2">
      <c r="A24" s="47" t="s">
        <v>89</v>
      </c>
      <c r="B24" s="69" t="s">
        <v>187</v>
      </c>
      <c r="C24" s="50">
        <v>43900800</v>
      </c>
      <c r="D24" s="51">
        <v>45961800</v>
      </c>
    </row>
    <row r="25" spans="1:6" ht="32.25" thickBot="1" x14ac:dyDescent="0.25">
      <c r="A25" s="92" t="s">
        <v>77</v>
      </c>
      <c r="B25" s="93" t="s">
        <v>78</v>
      </c>
      <c r="C25" s="94">
        <f>SUM(C23:C24)</f>
        <v>43995043</v>
      </c>
      <c r="D25" s="95">
        <f>SUM(D23:D24)</f>
        <v>46056043</v>
      </c>
    </row>
    <row r="26" spans="1:6" ht="32.25" thickBot="1" x14ac:dyDescent="0.25">
      <c r="A26" s="62" t="s">
        <v>20</v>
      </c>
      <c r="B26" s="89" t="s">
        <v>79</v>
      </c>
      <c r="C26" s="59">
        <f>C25</f>
        <v>43995043</v>
      </c>
      <c r="D26" s="60">
        <f>D25</f>
        <v>46056043</v>
      </c>
    </row>
    <row r="27" spans="1:6" ht="15.75" x14ac:dyDescent="0.25">
      <c r="A27" s="3"/>
      <c r="B27" s="3"/>
      <c r="C27" s="3"/>
      <c r="D27" s="3"/>
    </row>
    <row r="28" spans="1:6" ht="15.75" x14ac:dyDescent="0.25">
      <c r="A28" s="5" t="s">
        <v>188</v>
      </c>
      <c r="B28" s="5"/>
      <c r="C28" s="3"/>
      <c r="D28" s="3"/>
    </row>
    <row r="29" spans="1:6" ht="24.75" customHeight="1" thickBot="1" x14ac:dyDescent="0.25">
      <c r="A29" s="110" t="s">
        <v>189</v>
      </c>
      <c r="B29" s="110"/>
      <c r="C29" s="110"/>
      <c r="D29" s="110"/>
      <c r="E29" s="111"/>
      <c r="F29" s="111"/>
    </row>
    <row r="30" spans="1:6" ht="32.25" thickBot="1" x14ac:dyDescent="0.25">
      <c r="A30" s="62"/>
      <c r="B30" s="63" t="s">
        <v>3</v>
      </c>
      <c r="C30" s="63" t="s">
        <v>4</v>
      </c>
      <c r="D30" s="64" t="s">
        <v>5</v>
      </c>
      <c r="E30" s="65"/>
    </row>
    <row r="31" spans="1:6" ht="31.5" x14ac:dyDescent="0.2">
      <c r="A31" s="112" t="s">
        <v>6</v>
      </c>
      <c r="B31" s="113" t="s">
        <v>82</v>
      </c>
      <c r="C31" s="45">
        <v>34790687</v>
      </c>
      <c r="D31" s="46">
        <v>34347606</v>
      </c>
      <c r="E31" s="67"/>
    </row>
    <row r="32" spans="1:6" ht="15.75" x14ac:dyDescent="0.2">
      <c r="A32" s="114">
        <v>2</v>
      </c>
      <c r="B32" s="115" t="s">
        <v>190</v>
      </c>
      <c r="C32" s="85"/>
      <c r="D32" s="86">
        <v>802000</v>
      </c>
      <c r="E32" s="67"/>
    </row>
    <row r="33" spans="1:5" ht="15.75" x14ac:dyDescent="0.2">
      <c r="A33" s="116" t="s">
        <v>10</v>
      </c>
      <c r="B33" s="117" t="s">
        <v>191</v>
      </c>
      <c r="C33" s="50">
        <v>0</v>
      </c>
      <c r="D33" s="51">
        <v>400000</v>
      </c>
      <c r="E33" s="67"/>
    </row>
    <row r="34" spans="1:5" ht="15.75" x14ac:dyDescent="0.2">
      <c r="A34" s="116" t="s">
        <v>18</v>
      </c>
      <c r="B34" s="117" t="s">
        <v>83</v>
      </c>
      <c r="C34" s="50">
        <v>1192000</v>
      </c>
      <c r="D34" s="51">
        <v>1192000</v>
      </c>
      <c r="E34" s="67"/>
    </row>
    <row r="35" spans="1:5" ht="15.75" x14ac:dyDescent="0.2">
      <c r="A35" s="116" t="s">
        <v>192</v>
      </c>
      <c r="B35" s="117" t="s">
        <v>193</v>
      </c>
      <c r="C35" s="50">
        <v>260000</v>
      </c>
      <c r="D35" s="51">
        <v>260000</v>
      </c>
      <c r="E35" s="67"/>
    </row>
    <row r="36" spans="1:5" ht="15.75" hidden="1" x14ac:dyDescent="0.2">
      <c r="A36" s="116"/>
      <c r="B36" s="117"/>
      <c r="C36" s="50"/>
      <c r="D36" s="51"/>
      <c r="E36" s="67"/>
    </row>
    <row r="37" spans="1:5" ht="32.25" thickBot="1" x14ac:dyDescent="0.25">
      <c r="A37" s="118" t="s">
        <v>84</v>
      </c>
      <c r="B37" s="119" t="s">
        <v>85</v>
      </c>
      <c r="C37" s="94">
        <v>0</v>
      </c>
      <c r="D37" s="95">
        <v>641831</v>
      </c>
      <c r="E37" s="67"/>
    </row>
    <row r="38" spans="1:5" ht="32.25" thickBot="1" x14ac:dyDescent="0.25">
      <c r="A38" s="120" t="s">
        <v>75</v>
      </c>
      <c r="B38" s="121" t="s">
        <v>86</v>
      </c>
      <c r="C38" s="122">
        <f>SUM(C31:C37)</f>
        <v>36242687</v>
      </c>
      <c r="D38" s="123">
        <f>SUM(D31:D37)</f>
        <v>37643437</v>
      </c>
      <c r="E38" s="67"/>
    </row>
    <row r="39" spans="1:5" ht="47.25" x14ac:dyDescent="0.2">
      <c r="A39" s="112" t="s">
        <v>89</v>
      </c>
      <c r="B39" s="113" t="s">
        <v>90</v>
      </c>
      <c r="C39" s="45">
        <v>0</v>
      </c>
      <c r="D39" s="46">
        <v>322150</v>
      </c>
      <c r="E39" s="67"/>
    </row>
    <row r="40" spans="1:5" ht="15.75" x14ac:dyDescent="0.2">
      <c r="A40" s="116" t="s">
        <v>194</v>
      </c>
      <c r="B40" s="117" t="s">
        <v>195</v>
      </c>
      <c r="C40" s="50">
        <v>0</v>
      </c>
      <c r="D40" s="51">
        <v>2643000</v>
      </c>
      <c r="E40" s="67"/>
    </row>
    <row r="41" spans="1:5" ht="31.5" x14ac:dyDescent="0.2">
      <c r="A41" s="116" t="s">
        <v>91</v>
      </c>
      <c r="B41" s="117" t="s">
        <v>92</v>
      </c>
      <c r="C41" s="50"/>
      <c r="D41" s="51">
        <f>SUM(D39:D40)</f>
        <v>2965150</v>
      </c>
      <c r="E41" s="67"/>
    </row>
    <row r="42" spans="1:5" ht="15.75" x14ac:dyDescent="0.2">
      <c r="A42" s="124" t="s">
        <v>93</v>
      </c>
      <c r="B42" s="125" t="s">
        <v>94</v>
      </c>
      <c r="C42" s="72">
        <f>SUM(C38,C41)</f>
        <v>36242687</v>
      </c>
      <c r="D42" s="73">
        <f>SUM(D38,D41)</f>
        <v>40608587</v>
      </c>
      <c r="E42" s="74"/>
    </row>
    <row r="43" spans="1:5" ht="47.25" x14ac:dyDescent="0.2">
      <c r="A43" s="124" t="s">
        <v>95</v>
      </c>
      <c r="B43" s="125" t="s">
        <v>96</v>
      </c>
      <c r="C43" s="72">
        <v>6902184</v>
      </c>
      <c r="D43" s="73">
        <v>7749411</v>
      </c>
      <c r="E43" s="74"/>
    </row>
    <row r="44" spans="1:5" ht="15.75" x14ac:dyDescent="0.2">
      <c r="A44" s="116" t="s">
        <v>97</v>
      </c>
      <c r="B44" s="117" t="s">
        <v>98</v>
      </c>
      <c r="C44" s="50">
        <v>0</v>
      </c>
      <c r="D44" s="51">
        <v>0</v>
      </c>
      <c r="E44" s="67"/>
    </row>
    <row r="45" spans="1:5" ht="31.5" x14ac:dyDescent="0.2">
      <c r="A45" s="116" t="s">
        <v>99</v>
      </c>
      <c r="B45" s="117" t="s">
        <v>100</v>
      </c>
      <c r="C45" s="50">
        <v>0</v>
      </c>
      <c r="D45" s="51">
        <v>0</v>
      </c>
      <c r="E45" s="67"/>
    </row>
    <row r="46" spans="1:5" ht="15.75" x14ac:dyDescent="0.2">
      <c r="A46" s="116" t="s">
        <v>103</v>
      </c>
      <c r="B46" s="117" t="s">
        <v>104</v>
      </c>
      <c r="C46" s="50">
        <v>500000</v>
      </c>
      <c r="D46" s="51">
        <v>974931</v>
      </c>
      <c r="E46" s="67"/>
    </row>
    <row r="47" spans="1:5" ht="15.75" x14ac:dyDescent="0.2">
      <c r="A47" s="116" t="s">
        <v>105</v>
      </c>
      <c r="B47" s="117" t="s">
        <v>106</v>
      </c>
      <c r="C47" s="50">
        <f>C46</f>
        <v>500000</v>
      </c>
      <c r="D47" s="51">
        <f>D46</f>
        <v>974931</v>
      </c>
      <c r="E47" s="67"/>
    </row>
    <row r="48" spans="1:5" ht="31.5" x14ac:dyDescent="0.2">
      <c r="A48" s="116" t="s">
        <v>108</v>
      </c>
      <c r="B48" s="117" t="s">
        <v>109</v>
      </c>
      <c r="C48" s="50">
        <v>130000</v>
      </c>
      <c r="D48" s="51">
        <v>80000</v>
      </c>
      <c r="E48" s="67"/>
    </row>
    <row r="49" spans="1:5" ht="32.25" thickBot="1" x14ac:dyDescent="0.25">
      <c r="A49" s="126" t="s">
        <v>110</v>
      </c>
      <c r="B49" s="127" t="s">
        <v>111</v>
      </c>
      <c r="C49" s="55">
        <f>C48</f>
        <v>130000</v>
      </c>
      <c r="D49" s="56">
        <f>D48</f>
        <v>80000</v>
      </c>
      <c r="E49" s="67"/>
    </row>
    <row r="50" spans="1:5" ht="15.75" x14ac:dyDescent="0.2">
      <c r="A50" s="80"/>
      <c r="B50" s="81"/>
      <c r="C50" s="82"/>
      <c r="D50" s="82"/>
      <c r="E50" s="67"/>
    </row>
    <row r="51" spans="1:5" ht="15.75" x14ac:dyDescent="0.2">
      <c r="A51" s="80"/>
      <c r="B51" s="81"/>
      <c r="C51" s="82"/>
      <c r="D51" s="82"/>
      <c r="E51" s="67"/>
    </row>
    <row r="52" spans="1:5" ht="16.5" thickBot="1" x14ac:dyDescent="0.25">
      <c r="A52" s="80"/>
      <c r="B52" s="81"/>
      <c r="C52" s="82"/>
      <c r="D52" s="82"/>
      <c r="E52" s="67"/>
    </row>
    <row r="53" spans="1:5" ht="32.25" thickBot="1" x14ac:dyDescent="0.25">
      <c r="A53" s="38"/>
      <c r="B53" s="40" t="s">
        <v>3</v>
      </c>
      <c r="C53" s="40" t="s">
        <v>4</v>
      </c>
      <c r="D53" s="41" t="s">
        <v>5</v>
      </c>
      <c r="E53" s="67"/>
    </row>
    <row r="54" spans="1:5" ht="31.5" x14ac:dyDescent="0.2">
      <c r="A54" s="42" t="s">
        <v>196</v>
      </c>
      <c r="B54" s="66" t="s">
        <v>197</v>
      </c>
      <c r="C54" s="45">
        <v>1020000</v>
      </c>
      <c r="D54" s="46">
        <v>970000</v>
      </c>
      <c r="E54" s="67"/>
    </row>
    <row r="55" spans="1:5" ht="15.75" x14ac:dyDescent="0.2">
      <c r="A55" s="47" t="s">
        <v>31</v>
      </c>
      <c r="B55" s="69" t="s">
        <v>118</v>
      </c>
      <c r="C55" s="50">
        <v>200000</v>
      </c>
      <c r="D55" s="51">
        <v>300000</v>
      </c>
      <c r="E55" s="67"/>
    </row>
    <row r="56" spans="1:5" ht="31.5" x14ac:dyDescent="0.2">
      <c r="A56" s="47" t="s">
        <v>120</v>
      </c>
      <c r="B56" s="69" t="s">
        <v>121</v>
      </c>
      <c r="C56" s="50">
        <f>SUM(C54:C55)</f>
        <v>1220000</v>
      </c>
      <c r="D56" s="51">
        <f>SUM(D54:D55)</f>
        <v>1270000</v>
      </c>
      <c r="E56" s="67"/>
    </row>
    <row r="57" spans="1:5" ht="15.75" x14ac:dyDescent="0.2">
      <c r="A57" s="47" t="s">
        <v>122</v>
      </c>
      <c r="B57" s="69" t="s">
        <v>123</v>
      </c>
      <c r="C57" s="50">
        <v>865000</v>
      </c>
      <c r="D57" s="51">
        <v>1000669</v>
      </c>
      <c r="E57" s="67"/>
    </row>
    <row r="58" spans="1:5" ht="31.5" x14ac:dyDescent="0.2">
      <c r="A58" s="47" t="s">
        <v>124</v>
      </c>
      <c r="B58" s="69" t="s">
        <v>125</v>
      </c>
      <c r="C58" s="50">
        <f>C57</f>
        <v>865000</v>
      </c>
      <c r="D58" s="51">
        <f>D57</f>
        <v>1000669</v>
      </c>
      <c r="E58" s="67"/>
    </row>
    <row r="59" spans="1:5" ht="31.5" x14ac:dyDescent="0.2">
      <c r="A59" s="47" t="s">
        <v>126</v>
      </c>
      <c r="B59" s="69" t="s">
        <v>127</v>
      </c>
      <c r="C59" s="50">
        <v>499750</v>
      </c>
      <c r="D59" s="51">
        <v>588931</v>
      </c>
      <c r="E59" s="67"/>
    </row>
    <row r="60" spans="1:5" ht="15.75" x14ac:dyDescent="0.2">
      <c r="A60" s="47">
        <v>58</v>
      </c>
      <c r="B60" s="69" t="s">
        <v>198</v>
      </c>
      <c r="C60" s="50">
        <v>0</v>
      </c>
      <c r="D60" s="51">
        <v>13009</v>
      </c>
      <c r="E60" s="67"/>
    </row>
    <row r="61" spans="1:5" ht="32.25" thickBot="1" x14ac:dyDescent="0.25">
      <c r="A61" s="52" t="s">
        <v>131</v>
      </c>
      <c r="B61" s="79" t="s">
        <v>132</v>
      </c>
      <c r="C61" s="55">
        <f>SUM(C59:C60)</f>
        <v>499750</v>
      </c>
      <c r="D61" s="56">
        <f>SUM(D59:D60)</f>
        <v>601940</v>
      </c>
      <c r="E61" s="67"/>
    </row>
    <row r="62" spans="1:5" ht="32.25" thickBot="1" x14ac:dyDescent="0.25">
      <c r="A62" s="38" t="s">
        <v>133</v>
      </c>
      <c r="B62" s="96" t="s">
        <v>134</v>
      </c>
      <c r="C62" s="59">
        <f>SUM(C47,C49,C56,C58,C61)</f>
        <v>3214750</v>
      </c>
      <c r="D62" s="60">
        <f>SUM(D47,D49,D56,D58,D61)</f>
        <v>3927540</v>
      </c>
      <c r="E62" s="74"/>
    </row>
    <row r="63" spans="1:5" ht="47.25" x14ac:dyDescent="0.2">
      <c r="A63" s="42">
        <v>149</v>
      </c>
      <c r="B63" s="66" t="s">
        <v>148</v>
      </c>
      <c r="C63" s="45">
        <v>747622</v>
      </c>
      <c r="D63" s="46">
        <v>5934672</v>
      </c>
      <c r="E63" s="67"/>
    </row>
    <row r="64" spans="1:5" ht="31.5" x14ac:dyDescent="0.2">
      <c r="A64" s="47" t="s">
        <v>199</v>
      </c>
      <c r="B64" s="69" t="s">
        <v>151</v>
      </c>
      <c r="C64" s="50">
        <v>0</v>
      </c>
      <c r="D64" s="51">
        <v>0</v>
      </c>
      <c r="E64" s="67"/>
    </row>
    <row r="65" spans="1:5" ht="48" thickBot="1" x14ac:dyDescent="0.25">
      <c r="A65" s="128" t="s">
        <v>181</v>
      </c>
      <c r="B65" s="129" t="s">
        <v>160</v>
      </c>
      <c r="C65" s="130">
        <f>C63</f>
        <v>747622</v>
      </c>
      <c r="D65" s="131">
        <f>D63</f>
        <v>5934672</v>
      </c>
      <c r="E65" s="132"/>
    </row>
    <row r="66" spans="1:5" ht="48" thickBot="1" x14ac:dyDescent="0.25">
      <c r="A66" s="38" t="s">
        <v>200</v>
      </c>
      <c r="B66" s="96" t="s">
        <v>171</v>
      </c>
      <c r="C66" s="59">
        <f>SUM(C42:C43,C62,C65)</f>
        <v>47107243</v>
      </c>
      <c r="D66" s="59">
        <f>SUM(D42:D43,D62,D65)</f>
        <v>58220210</v>
      </c>
      <c r="E66" s="74"/>
    </row>
  </sheetData>
  <mergeCells count="9">
    <mergeCell ref="A20:D20"/>
    <mergeCell ref="A28:B28"/>
    <mergeCell ref="A29:D29"/>
    <mergeCell ref="A1:D1"/>
    <mergeCell ref="A3:D3"/>
    <mergeCell ref="A4:D4"/>
    <mergeCell ref="A6:B6"/>
    <mergeCell ref="A7:D7"/>
    <mergeCell ref="A19:B19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1EF4-06DC-491E-8B8C-B16AEEBEA5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1. mell összevont ei.mód</vt:lpstr>
      <vt:lpstr>2.Önkor. bevételek kiadások</vt:lpstr>
      <vt:lpstr>3.KH bevételek kiadások</vt:lpstr>
      <vt:lpstr>Munka1</vt:lpstr>
      <vt:lpstr>'1. mell összevont ei.mód'!Nyomtatási_cím</vt:lpstr>
      <vt:lpstr>'2.Önkor. bevételek kiadások'!Nyomtatási_cím</vt:lpstr>
      <vt:lpstr>'3.KH bevételek kiadások'!Nyomtatási_cím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Andi</cp:lastModifiedBy>
  <cp:lastPrinted>2020-07-14T12:23:51Z</cp:lastPrinted>
  <dcterms:created xsi:type="dcterms:W3CDTF">2020-07-14T11:44:12Z</dcterms:created>
  <dcterms:modified xsi:type="dcterms:W3CDTF">2020-07-14T12:31:04Z</dcterms:modified>
</cp:coreProperties>
</file>