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tabRatio="759" activeTab="0"/>
  </bookViews>
  <sheets>
    <sheet name="Egységes rovatrend_1" sheetId="1" r:id="rId1"/>
    <sheet name="kiadások feladatonként 2. mellé" sheetId="2" r:id="rId2"/>
    <sheet name=" Kiadás Önkorm._3" sheetId="3" r:id="rId3"/>
    <sheet name="kiadások kv szervek" sheetId="4" r:id="rId4"/>
    <sheet name="kiadások összesen" sheetId="5" r:id="rId5"/>
    <sheet name="bevételek feladatonként 4. mell" sheetId="6" r:id="rId6"/>
    <sheet name="bevételek önkormán 5. melléklet" sheetId="7" r:id="rId7"/>
    <sheet name="bevétel  kvszervek" sheetId="8" r:id="rId8"/>
    <sheet name="bevétel összesen" sheetId="9" r:id="rId9"/>
    <sheet name="létszám 6. melléklet" sheetId="10" r:id="rId10"/>
    <sheet name="beruh, felújítás 7. melléklet" sheetId="11" r:id="rId11"/>
    <sheet name="tartalékok 8 melléklet" sheetId="12" r:id="rId12"/>
    <sheet name="stabilitási 9. melléklet" sheetId="13" r:id="rId13"/>
    <sheet name="stabilitási 2" sheetId="14" r:id="rId14"/>
    <sheet name="hitelek 10. melléklet" sheetId="15" r:id="rId15"/>
    <sheet name="Közvetett tám_11" sheetId="16" r:id="rId16"/>
    <sheet name="Támogatások_12" sheetId="17" r:id="rId17"/>
    <sheet name="Átvett pe_13" sheetId="18" r:id="rId18"/>
    <sheet name="Helyiadó_14" sheetId="19" r:id="rId19"/>
    <sheet name="pénzmaradvány 15. melléklet" sheetId="20" r:id="rId20"/>
    <sheet name="eredménykimut 16. melléklet" sheetId="21" r:id="rId21"/>
    <sheet name="eredménykimut. kv szervek" sheetId="22" r:id="rId22"/>
    <sheet name="vagyonmérleg önk." sheetId="23" r:id="rId23"/>
    <sheet name="vagyonkimut. 17. melléklet" sheetId="24" r:id="rId24"/>
  </sheets>
  <definedNames>
    <definedName name="foot_4_place" localSheetId="13">'stabilitási 2'!$A$19</definedName>
    <definedName name="foot_5_place" localSheetId="13">'stabilitási 2'!#REF!</definedName>
    <definedName name="foot_53_place" localSheetId="13">'stabilitási 2'!$A$64</definedName>
    <definedName name="_xlnm.Print_Area" localSheetId="2">' Kiadás Önkorm._3'!$A$1:$E$123</definedName>
    <definedName name="_xlnm.Print_Area" localSheetId="10">'beruh, felújítás 7. melléklet'!$A$1:$N$20</definedName>
    <definedName name="_xlnm.Print_Area" localSheetId="7">'bevétel  kvszervek'!$A$1:$H$99</definedName>
    <definedName name="_xlnm.Print_Area" localSheetId="8">'bevétel összesen'!$A$1:$E$99</definedName>
    <definedName name="_xlnm.Print_Area" localSheetId="5">'bevételek feladatonként 4. mell'!$A$1:$T$272</definedName>
    <definedName name="_xlnm.Print_Area" localSheetId="6">'bevételek önkormán 5. melléklet'!$A$1:$E$98</definedName>
    <definedName name="_xlnm.Print_Area" localSheetId="0">'Egységes rovatrend_1'!$A$1:$A$27</definedName>
    <definedName name="_xlnm.Print_Area" localSheetId="20">'eredménykimut 16. melléklet'!$A$1:$D$38</definedName>
    <definedName name="_xlnm.Print_Area" localSheetId="21">'eredménykimut. kv szervek'!$A$1:$G$49</definedName>
    <definedName name="_xlnm.Print_Area" localSheetId="14">'hitelek 10. melléklet'!$A$1:$H$71</definedName>
    <definedName name="_xlnm.Print_Area" localSheetId="1">'kiadások feladatonként 2. mellé'!$A$1:$AA$302</definedName>
    <definedName name="_xlnm.Print_Area" localSheetId="3">'kiadások kv szervek'!$A$1:$H$123</definedName>
    <definedName name="_xlnm.Print_Area" localSheetId="4">'kiadások összesen'!$A$1:$E$123</definedName>
    <definedName name="_xlnm.Print_Area" localSheetId="9">'létszám 6. melléklet'!$A$1:$E$34</definedName>
    <definedName name="_xlnm.Print_Area" localSheetId="19">'pénzmaradvány 15. melléklet'!$A$1:$E$27</definedName>
    <definedName name="_xlnm.Print_Area" localSheetId="13">'stabilitási 2'!$A$1:$I$39</definedName>
    <definedName name="_xlnm.Print_Area" localSheetId="12">'stabilitási 9. melléklet'!$A$1:$M$21</definedName>
    <definedName name="_xlnm.Print_Area" localSheetId="11">'tartalékok 8 melléklet'!$A$1:$J$10</definedName>
    <definedName name="_xlnm.Print_Area" localSheetId="23">'vagyonkimut. 17. melléklet'!$A$1:$G$129</definedName>
    <definedName name="_xlnm.Print_Area" localSheetId="22">'vagyonmérleg önk.'!$A$1:$D$130</definedName>
  </definedNames>
  <calcPr fullCalcOnLoad="1"/>
</workbook>
</file>

<file path=xl/sharedStrings.xml><?xml version="1.0" encoding="utf-8"?>
<sst xmlns="http://schemas.openxmlformats.org/spreadsheetml/2006/main" count="3802" uniqueCount="1087">
  <si>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</si>
  <si>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</si>
  <si>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</si>
  <si>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</si>
  <si>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</si>
  <si>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</si>
  <si>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</si>
  <si>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</si>
  <si>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</si>
  <si>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</si>
  <si>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</si>
  <si>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</si>
  <si>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</si>
  <si>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</si>
  <si>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</si>
  <si>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</si>
  <si>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</si>
  <si>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</si>
  <si>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</si>
  <si>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</si>
  <si>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</si>
  <si>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</si>
  <si>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</si>
  <si>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</si>
  <si>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</si>
  <si>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</si>
  <si>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</si>
  <si>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</si>
  <si>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</si>
  <si>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</si>
  <si>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</si>
  <si>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</si>
  <si>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</si>
  <si>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</si>
  <si>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</si>
  <si>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</si>
  <si>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</si>
  <si>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</si>
  <si>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</si>
  <si>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</si>
  <si>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</si>
  <si>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</si>
  <si>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</si>
  <si>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</si>
  <si>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</si>
  <si>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</si>
  <si>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</si>
  <si>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</si>
  <si>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</si>
  <si>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</si>
  <si>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</si>
  <si>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</si>
  <si>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</si>
  <si>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</si>
  <si>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</si>
  <si>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</si>
  <si>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</si>
  <si>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</si>
  <si>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</si>
  <si>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</si>
  <si>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</si>
  <si>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</si>
  <si>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</si>
  <si>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</si>
  <si>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</si>
  <si>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</si>
  <si>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</si>
  <si>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</si>
  <si>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</si>
  <si>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</si>
  <si>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</si>
  <si>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</si>
  <si>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</si>
  <si>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</si>
  <si>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</si>
  <si>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</si>
  <si>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</si>
  <si>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</si>
  <si>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</si>
  <si>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</si>
  <si>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</si>
  <si>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</si>
  <si>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</si>
  <si>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</si>
  <si>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</si>
  <si>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</si>
  <si>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</si>
  <si>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</si>
  <si>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</si>
  <si>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</si>
  <si>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</si>
  <si>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</si>
  <si>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</si>
  <si>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</si>
  <si>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</si>
  <si>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</si>
  <si>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</si>
  <si>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</si>
  <si>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</si>
  <si>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</si>
  <si>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</si>
  <si>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</si>
  <si>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</si>
  <si>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</si>
  <si>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</si>
  <si>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</si>
  <si>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</si>
  <si>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</si>
  <si>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</si>
  <si>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</si>
  <si>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</si>
  <si>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</si>
  <si>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</si>
  <si>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</si>
  <si>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</si>
  <si>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</si>
  <si>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</si>
  <si>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</si>
  <si>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</si>
  <si>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</si>
  <si>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</si>
  <si>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</si>
  <si>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</si>
  <si>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</si>
  <si>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</si>
  <si>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</si>
  <si>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</si>
  <si>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</si>
  <si>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</si>
  <si>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</si>
  <si>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</si>
  <si>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</si>
  <si>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</si>
  <si>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</si>
  <si>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</si>
  <si>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</si>
  <si>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</si>
  <si>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</si>
  <si>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</si>
  <si>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</si>
  <si>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</si>
  <si>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</si>
  <si>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</si>
  <si>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</si>
  <si>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</si>
  <si>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</si>
  <si>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</si>
  <si>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</si>
  <si>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</si>
  <si>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</si>
  <si>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</si>
  <si>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</si>
  <si>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</si>
  <si>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</si>
  <si>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</si>
  <si>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</si>
  <si>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</si>
  <si>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</si>
  <si>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</si>
  <si>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</si>
  <si>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</si>
  <si>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</si>
  <si>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</si>
  <si>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</si>
  <si>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</si>
  <si>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</si>
  <si>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</si>
  <si>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</si>
  <si>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</si>
  <si>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</si>
  <si>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</si>
  <si>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</si>
  <si>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</si>
  <si>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</si>
  <si>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</si>
  <si>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</si>
  <si>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</si>
  <si>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</si>
  <si>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</si>
  <si>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</si>
  <si>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</si>
  <si>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</si>
  <si>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</si>
  <si>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</si>
  <si>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</si>
  <si>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</si>
  <si>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</si>
  <si>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</si>
  <si>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</si>
  <si>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</si>
  <si>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</si>
  <si>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</si>
  <si>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</si>
  <si>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</si>
  <si>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</si>
  <si>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</si>
  <si>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</si>
  <si>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</si>
  <si>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</si>
  <si>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</si>
  <si>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</si>
  <si>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</si>
  <si>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</si>
  <si>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</si>
  <si>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</si>
  <si>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</si>
  <si>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</si>
  <si>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</si>
  <si>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</si>
  <si>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</si>
  <si>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</si>
  <si>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</si>
  <si>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</si>
  <si>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</si>
  <si>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</si>
  <si>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</si>
  <si>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</si>
  <si>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</si>
  <si>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</si>
  <si>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</si>
  <si>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</si>
  <si>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</si>
  <si>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</si>
  <si>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</si>
  <si>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</si>
  <si>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</si>
  <si>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</si>
  <si>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</si>
  <si>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</si>
  <si>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</si>
  <si>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</si>
  <si>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</si>
  <si>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</si>
  <si>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</si>
  <si>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</si>
  <si>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</si>
  <si>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</si>
  <si>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</si>
  <si>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</si>
  <si>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</si>
  <si>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</si>
  <si>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</si>
  <si>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</si>
  <si>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</si>
  <si>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</si>
  <si>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</si>
  <si>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</si>
  <si>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</si>
  <si>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</si>
  <si>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</si>
  <si>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</si>
  <si>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</si>
  <si>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</si>
  <si>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</si>
  <si>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</si>
  <si>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</si>
  <si>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</si>
  <si>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</si>
  <si>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</si>
  <si>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</si>
  <si>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</si>
  <si>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</si>
  <si>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</si>
  <si>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</si>
  <si>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</si>
  <si>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</si>
  <si>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</si>
  <si>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</si>
  <si>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</si>
  <si>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</si>
  <si>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</si>
  <si>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</si>
  <si>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</si>
  <si>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</si>
  <si>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</si>
  <si>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</si>
  <si>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</si>
  <si>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</si>
  <si>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</si>
  <si>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</si>
  <si>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</si>
  <si>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</si>
  <si>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</si>
  <si>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</si>
  <si>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</si>
  <si>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</si>
  <si>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</si>
  <si>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</si>
  <si>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</si>
  <si>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</si>
  <si>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</si>
  <si>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</si>
  <si>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</si>
  <si>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</si>
  <si>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</si>
  <si>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</si>
  <si>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</si>
  <si>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</si>
  <si>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</si>
  <si>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</si>
  <si>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</si>
  <si>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</si>
  <si>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</si>
  <si>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</si>
  <si>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</si>
  <si>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</si>
  <si>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</si>
  <si>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</si>
  <si>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</si>
  <si>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</si>
  <si>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</si>
  <si>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</si>
  <si>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</si>
  <si>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</si>
  <si>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</si>
  <si>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</si>
  <si>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</si>
  <si>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</si>
  <si>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</si>
  <si>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</si>
  <si>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</si>
  <si>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</si>
  <si>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</si>
  <si>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</si>
  <si>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</si>
  <si>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</si>
  <si>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</si>
  <si>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</si>
  <si>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</si>
  <si>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</si>
  <si>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</si>
  <si>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</si>
  <si>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</si>
  <si>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</si>
  <si>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</si>
  <si>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</si>
  <si>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</si>
  <si>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</si>
  <si>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</si>
  <si>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</si>
  <si>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</si>
  <si>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>ÖNKORMÁNYZATI ÖSSZESEN  ELŐIRÁNYZATOK</t>
  </si>
  <si>
    <t>096010 Óvodai intézményi étkeztetés</t>
  </si>
  <si>
    <t>106020 Lakásfenntartással összefüggő ellátások</t>
  </si>
  <si>
    <t>107060 Egyéb szociális és p.beni ellátások</t>
  </si>
  <si>
    <t>5. melléklet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</si>
  <si>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</si>
  <si>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</si>
  <si>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</si>
  <si>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</si>
  <si>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</si>
  <si>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</si>
  <si>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</si>
  <si>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</si>
  <si>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</si>
  <si>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</si>
  <si>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</si>
  <si>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</si>
  <si>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</si>
  <si>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</si>
  <si>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</si>
  <si>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</si>
  <si>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</si>
  <si>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</si>
  <si>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</si>
  <si>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</si>
  <si>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</si>
  <si>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</si>
  <si>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</si>
  <si>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</si>
  <si>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</si>
  <si>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</si>
  <si>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</si>
  <si>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</si>
  <si>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</si>
  <si>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</si>
  <si>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</si>
  <si>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</si>
  <si>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</si>
  <si>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</si>
  <si>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</si>
  <si>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</si>
  <si>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</si>
  <si>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</si>
  <si>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</si>
  <si>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</si>
  <si>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</si>
  <si>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</si>
  <si>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</si>
  <si>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</si>
  <si>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</si>
  <si>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</si>
  <si>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</si>
  <si>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</si>
  <si>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</si>
  <si>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</si>
  <si>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</si>
  <si>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</si>
  <si>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</si>
  <si>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</si>
  <si>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</si>
  <si>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</si>
  <si>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</si>
  <si>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</si>
  <si>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</si>
  <si>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</si>
  <si>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</si>
  <si>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</si>
  <si>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</si>
  <si>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</si>
  <si>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</si>
  <si>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</si>
  <si>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</si>
  <si>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</si>
  <si>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</si>
  <si>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</si>
  <si>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</si>
  <si>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</si>
  <si>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</si>
  <si>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</si>
  <si>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</si>
  <si>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</si>
  <si>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</si>
  <si>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</si>
  <si>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</si>
  <si>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</si>
  <si>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</si>
  <si>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</si>
  <si>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</si>
  <si>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</si>
  <si>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</si>
  <si>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</si>
  <si>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</si>
  <si>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</si>
  <si>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</si>
  <si>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</si>
  <si>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</si>
  <si>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</si>
  <si>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</si>
  <si>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</si>
  <si>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</si>
  <si>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</si>
  <si>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</si>
  <si>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</si>
  <si>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</si>
  <si>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</si>
  <si>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</si>
  <si>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</si>
  <si>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</si>
  <si>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</si>
  <si>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</si>
  <si>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</si>
  <si>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</si>
  <si>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</si>
  <si>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</si>
  <si>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</si>
  <si>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</si>
  <si>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</si>
  <si>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</si>
  <si>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</si>
  <si>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</si>
  <si>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</si>
  <si>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</si>
  <si>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</si>
  <si>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</si>
  <si>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</si>
  <si>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</si>
  <si>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</si>
  <si>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</si>
  <si>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</si>
  <si>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</si>
  <si>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</si>
  <si>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</si>
  <si>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</si>
  <si>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</si>
  <si>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</si>
  <si>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</si>
  <si>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</si>
  <si>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</si>
  <si>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</si>
  <si>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</si>
  <si>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</si>
  <si>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</si>
  <si>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</si>
  <si>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</si>
  <si>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</si>
  <si>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</si>
  <si>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</si>
  <si>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</si>
  <si>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</si>
  <si>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</si>
  <si>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</si>
  <si>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</si>
  <si>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</si>
  <si>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</si>
  <si>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</si>
  <si>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</si>
  <si>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</si>
  <si>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</si>
  <si>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</si>
  <si>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</si>
  <si>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</si>
  <si>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</si>
  <si>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</si>
  <si>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</si>
  <si>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</si>
  <si>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</si>
  <si>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</si>
  <si>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</si>
  <si>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</si>
  <si>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</si>
  <si>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</si>
  <si>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</si>
  <si>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</si>
  <si>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</si>
  <si>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</si>
  <si>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</si>
  <si>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</si>
  <si>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</si>
  <si>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</si>
  <si>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</si>
  <si>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</si>
  <si>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</si>
  <si>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</si>
  <si>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</si>
  <si>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</si>
  <si>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</si>
  <si>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</si>
  <si>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</si>
  <si>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</si>
  <si>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</si>
  <si>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</si>
  <si>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</si>
  <si>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</si>
  <si>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</si>
  <si>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</si>
  <si>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</si>
  <si>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</si>
  <si>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</si>
  <si>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</si>
  <si>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</si>
  <si>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</si>
  <si>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</si>
  <si>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</si>
  <si>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</si>
  <si>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</si>
  <si>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</si>
  <si>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</si>
  <si>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</si>
  <si>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</si>
  <si>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</si>
  <si>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</si>
  <si>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</si>
  <si>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</si>
  <si>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</si>
  <si>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</si>
  <si>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</si>
  <si>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</si>
  <si>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</si>
  <si>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</si>
  <si>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</si>
  <si>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</si>
  <si>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</si>
  <si>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</si>
  <si>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</si>
  <si>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</si>
  <si>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</si>
  <si>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</si>
  <si>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</si>
  <si>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011130 Önkormányzatok és önkormányzati hivatalok jogalkotó és általános igazgatási tevékenysége</t>
  </si>
  <si>
    <t>016010 Országgyűlési, önkormányzati és európai parlamenti képviselőválasztásokhoz kapcsolódó tevékenységek</t>
  </si>
  <si>
    <t>ÖSSZESEN</t>
  </si>
  <si>
    <t>ÖSSZESEN:</t>
  </si>
  <si>
    <t>eredeti ei.</t>
  </si>
  <si>
    <t>Költségvetési engedélyezett létszámkeret (álláshely) (fő) Kulturális Intézmény</t>
  </si>
  <si>
    <t>6. melléklet</t>
  </si>
  <si>
    <t>Önkormányzat</t>
  </si>
  <si>
    <t>KULTURÁLIS INTÉZMÉNY</t>
  </si>
  <si>
    <t>9. melléklet</t>
  </si>
  <si>
    <t>eredeti ei. Működési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</si>
  <si>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</si>
  <si>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</si>
  <si>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</si>
  <si>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</si>
  <si>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</si>
  <si>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</si>
  <si>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</si>
  <si>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Összesen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</si>
  <si>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</si>
  <si>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</si>
  <si>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</si>
  <si>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</si>
  <si>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</si>
  <si>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</si>
  <si>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</si>
  <si>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</si>
  <si>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</si>
  <si>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</si>
  <si>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módosított ei.</t>
  </si>
  <si>
    <t>teljesítés</t>
  </si>
  <si>
    <t xml:space="preserve">KÖLTSÉGVETÉSI ENGEDÉLYEZETT LÉTSZÁMKERETBE NEM TARTOZÓ FOGLALKOZTATOTTAK LÉTSZÁMA AZ IDŐSZAK VÉGÉN ÖSSZESEN </t>
  </si>
  <si>
    <t>A/I/1        Vagyoni értékű jogok</t>
  </si>
  <si>
    <t>A/I/2        Szellemi termékek</t>
  </si>
  <si>
    <t>A/I/3        Immateriális javak értékhelyesbítése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</si>
  <si>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</si>
  <si>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</si>
  <si>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</si>
  <si>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</si>
  <si>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</si>
  <si>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A/III/3        Befektetett pénzügyi eszközök értékhelyesbítése</t>
  </si>
  <si>
    <t>A/IV/1        Koncesszióba, vagyonkezelésbe adott eszközök</t>
  </si>
  <si>
    <t>A/IV/2        Koncesszióba, vagyonkezelésbe adott eszközök értékhelyesbítése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</si>
  <si>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</si>
  <si>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</si>
  <si>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</si>
  <si>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</si>
  <si>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</si>
  <si>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B/II/1        Nem tartós részesedések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</si>
  <si>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</si>
  <si>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</si>
  <si>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</si>
  <si>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</si>
  <si>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</si>
  <si>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C/I        Hosszú lejáratú betétek</t>
  </si>
  <si>
    <t>C/II        Pénztárak, csekkek, betétkönyvek</t>
  </si>
  <si>
    <t>C/III        Forintszámlák</t>
  </si>
  <si>
    <t>C/IV        Devizaszámlák</t>
  </si>
  <si>
    <t>KÖLTSÉGVETÉSI SZERVEK</t>
  </si>
  <si>
    <t>C/V        Idegen pénzeszközök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</si>
  <si>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</si>
  <si>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</si>
  <si>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</si>
  <si>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</si>
  <si>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</si>
  <si>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</si>
  <si>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</si>
  <si>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</si>
  <si>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</si>
  <si>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</si>
  <si>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</si>
  <si>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</si>
  <si>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</si>
  <si>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</si>
  <si>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</si>
  <si>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</si>
  <si>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</si>
  <si>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</si>
  <si>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</si>
  <si>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</si>
  <si>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</si>
  <si>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</si>
  <si>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</si>
  <si>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</si>
  <si>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</si>
  <si>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</si>
  <si>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</si>
  <si>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</si>
  <si>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</si>
  <si>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</si>
  <si>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</si>
  <si>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>H/I/6        Költségvetési évben esedékes kötelezettségek beruházásokra</t>
  </si>
  <si>
    <t>H/I/7        Költségvetési évben esedékes kötelezettségek felújításokra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</si>
  <si>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</si>
  <si>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</si>
  <si>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</si>
  <si>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</si>
  <si>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>H/II/6        Költségvetési évet követően esedékes kötelezettségek beruházásokra</t>
  </si>
  <si>
    <t>H/II/7        Költségvetési évet követően esedékes kötelezettségek felújításokra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</si>
  <si>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</si>
  <si>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</si>
  <si>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</si>
  <si>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</si>
  <si>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</si>
  <si>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</si>
  <si>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</si>
  <si>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</si>
  <si>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</si>
  <si>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</si>
  <si>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</si>
  <si>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</si>
  <si>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 xml:space="preserve">A/III/1        Tartós részesedések </t>
  </si>
  <si>
    <t xml:space="preserve">A/III/2        Tartós hitelviszonyt megtestesítő értékpapírok </t>
  </si>
  <si>
    <t xml:space="preserve">A/III        Befektetett pénzügyi eszközök </t>
  </si>
  <si>
    <t xml:space="preserve">A/I        Immateriális javak </t>
  </si>
  <si>
    <t xml:space="preserve">A/II        Tárgyi eszközök </t>
  </si>
  <si>
    <t xml:space="preserve">A)        NEMZETI VAGYONBA TARTOZÓ BEFEKTETETT ESZKÖZÖK </t>
  </si>
  <si>
    <t xml:space="preserve">B/II/2        Forgatási célú hitelviszonyt megtestesítő értékpapírok </t>
  </si>
  <si>
    <t xml:space="preserve">B/II        Értékpapírok </t>
  </si>
  <si>
    <t xml:space="preserve">C)        PÉNZESZKÖZÖK </t>
  </si>
  <si>
    <t xml:space="preserve">D/II        Költségvetési évet követően esedékes követelések </t>
  </si>
  <si>
    <t xml:space="preserve">D/III/1        Adott előlegek </t>
  </si>
  <si>
    <t xml:space="preserve">D/III        Követelés jellegű sajátos elszámolások </t>
  </si>
  <si>
    <t xml:space="preserve">ESZKÖZÖK ÖSSZESEN </t>
  </si>
  <si>
    <t xml:space="preserve">H/I        Költségvetési évben esedékes kötelezettségek </t>
  </si>
  <si>
    <t xml:space="preserve">H/II        Költségvetési évet követően esedékes kötelezettségek </t>
  </si>
  <si>
    <t xml:space="preserve">H)        KÖTELEZETTSÉGEK </t>
  </si>
  <si>
    <t xml:space="preserve">kiadási módosított  előirányzat </t>
  </si>
  <si>
    <t xml:space="preserve">teljesített kiadás </t>
  </si>
  <si>
    <t>ebből teljesített kiadás fedezete-saját forrás</t>
  </si>
  <si>
    <t>ebből teljesített kiadás fedezete-adósságot keletkeztető ügylet</t>
  </si>
  <si>
    <t>bel- vagy külföldi irányú kötelezettség</t>
  </si>
  <si>
    <t>módosított ei. Működési célú</t>
  </si>
  <si>
    <t>módosított ei. Felhalmozási célú</t>
  </si>
  <si>
    <t>Teljesítés Működési célú</t>
  </si>
  <si>
    <t>Teljesítés Felhalmozási célú</t>
  </si>
  <si>
    <t>ESZKÖZÖK</t>
  </si>
  <si>
    <t>Módosítások</t>
  </si>
  <si>
    <t>A/IV        Koncesszióba, vagyonkezelésbe adott eszközök</t>
  </si>
  <si>
    <t>B/I        Készletek</t>
  </si>
  <si>
    <t>B)        NEMZETI VAGYONBA TARTOZÓ FORGÓESZKÖZÖK</t>
  </si>
  <si>
    <t xml:space="preserve">D/I/1        Költségvetési évben esedékes követelések működési célú támogatások bevételeire államháztartáson belülről </t>
  </si>
  <si>
    <t xml:space="preserve">D/I/2        Költségvetési évben esedékes követelések felhalmozási célú támogatások bevételeire államháztartáson belülről </t>
  </si>
  <si>
    <t xml:space="preserve">D/I/6        Költségvetési évben esedékes követelések működési célú átvett pénzeszközre </t>
  </si>
  <si>
    <t xml:space="preserve">D/I/7        Költségvetési évben esedékes követelések felhalmozási célú átvett pénzeszközre </t>
  </si>
  <si>
    <t xml:space="preserve">D/I/8        Költségvetési évben esedékes követelések finanszírozási bevételekre </t>
  </si>
  <si>
    <t xml:space="preserve">D/I        Költségvetési évben esedékes követelések </t>
  </si>
  <si>
    <t xml:space="preserve">D/II/1        Költségvetési évet követően esedékes követelések működési célú támogatások bevételeire államháztartáson belülről </t>
  </si>
  <si>
    <t xml:space="preserve">D/II/8        Költségvetési évet követően esedékes követelések finanszírozási bevételekre </t>
  </si>
  <si>
    <t xml:space="preserve">D/II/7        Költségvetési évet követően esedékes követelések felhalmozási célú átvett pénzeszközre </t>
  </si>
  <si>
    <t xml:space="preserve">D/II/6        Költségvetési évet követően esedékes követelések működési célú átvett pénzeszközre </t>
  </si>
  <si>
    <t xml:space="preserve">D/II/2        Költségvetési évet követően esedékes követelések felhalmozási célú támogatások bevételeire államháztartáson belülről </t>
  </si>
  <si>
    <t>F)        AKTÍV IDŐBELI ELHATÁROLÁSOK</t>
  </si>
  <si>
    <t xml:space="preserve">D)        KÖVETELÉSEK </t>
  </si>
  <si>
    <t xml:space="preserve">G)        SAJÁT TŐKE </t>
  </si>
  <si>
    <t xml:space="preserve">H/I/5        Költségvetési évben esedékes kötelezettségek egyéb működési célú kiadásokra </t>
  </si>
  <si>
    <t xml:space="preserve">H/I/8        Költségvetési évben esedékes kötelezettségek egyéb felhalmozási célú kiadásokra </t>
  </si>
  <si>
    <t xml:space="preserve">H/I/9        Költségvetési évben esedékes kötelezettségek finanszírozási kiadásokra </t>
  </si>
  <si>
    <t xml:space="preserve">H/II/5        Költségvetési évet követően esedékes kötelezettségek egyéb működési célú kiadásokra </t>
  </si>
  <si>
    <t xml:space="preserve">H/II/8        Költségvetési évet követően esedékes kötelezettségek egyéb felhalmozási célú kiadásokra </t>
  </si>
  <si>
    <t xml:space="preserve">H/II/9        Költségvetési évet követően esedékes kötelezettségek finanszírozási kiadásokra </t>
  </si>
  <si>
    <t xml:space="preserve">H/III        Kötelezettség jellegű sajátos elszámolások </t>
  </si>
  <si>
    <t>K)        PASSZÍV IDŐBELI ELHATÁROLÁSOK</t>
  </si>
  <si>
    <t xml:space="preserve">FORRÁSOK ÖSSZESEN </t>
  </si>
  <si>
    <t>ÖNKORMÁNYZAT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</si>
  <si>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</si>
  <si>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</si>
  <si>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</si>
  <si>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</si>
  <si>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</si>
  <si>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</si>
  <si>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</si>
  <si>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</si>
  <si>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</si>
  <si>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</si>
  <si>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</si>
  <si>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</si>
  <si>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</si>
  <si>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</si>
  <si>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</si>
  <si>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</si>
  <si>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</si>
  <si>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</si>
  <si>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</si>
  <si>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</si>
  <si>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</si>
  <si>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</si>
  <si>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</si>
  <si>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VIII        Pénzügyi műveletek eredményszemléletű bevételei (=16+17+18) (28=24+...+26)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</si>
  <si>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</si>
  <si>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</si>
  <si>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</si>
  <si>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</si>
  <si>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</si>
  <si>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</si>
  <si>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</si>
  <si>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</si>
  <si>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</si>
  <si>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</si>
  <si>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</si>
  <si>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</si>
  <si>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</si>
  <si>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</si>
  <si>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</si>
  <si>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</si>
  <si>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</si>
  <si>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Kulturális Intézmény</t>
  </si>
  <si>
    <t>Badacsonytomaj Város  Önkormányzat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</si>
  <si>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</si>
  <si>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</si>
  <si>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</si>
  <si>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</si>
  <si>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</si>
  <si>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</si>
  <si>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</si>
  <si>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</si>
  <si>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</si>
  <si>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</si>
  <si>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</si>
  <si>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Ebből irányító szerv által elvonásra kerül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</si>
  <si>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</si>
  <si>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</si>
  <si>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</si>
  <si>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</si>
  <si>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</si>
  <si>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</si>
  <si>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</si>
  <si>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</si>
  <si>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</si>
  <si>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</si>
  <si>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</si>
  <si>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</si>
  <si>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</si>
  <si>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</si>
  <si>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</si>
  <si>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</si>
  <si>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</si>
  <si>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</si>
  <si>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</si>
  <si>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</si>
  <si>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</si>
  <si>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</si>
  <si>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</si>
  <si>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</si>
  <si>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</si>
  <si>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</si>
  <si>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</si>
  <si>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</si>
  <si>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</si>
  <si>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</si>
  <si>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</si>
  <si>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</si>
  <si>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</si>
  <si>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</si>
  <si>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</si>
  <si>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</si>
  <si>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</si>
  <si>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</si>
  <si>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</si>
  <si>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</si>
  <si>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</si>
  <si>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</si>
  <si>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</si>
  <si>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</si>
  <si>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</si>
  <si>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</si>
  <si>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</si>
  <si>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</si>
  <si>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</si>
  <si>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</si>
  <si>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</si>
  <si>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</si>
  <si>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</si>
  <si>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</si>
  <si>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</si>
  <si>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</si>
  <si>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</si>
  <si>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</si>
  <si>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</si>
  <si>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</si>
  <si>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</si>
  <si>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</si>
  <si>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</si>
  <si>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</si>
  <si>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</si>
  <si>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</si>
  <si>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</si>
  <si>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</si>
  <si>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</si>
  <si>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</si>
  <si>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</si>
  <si>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</si>
  <si>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</si>
  <si>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</si>
  <si>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</si>
  <si>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</si>
  <si>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</si>
  <si>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</si>
  <si>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</si>
  <si>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</si>
  <si>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</si>
  <si>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</si>
  <si>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</si>
  <si>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</si>
  <si>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</si>
  <si>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</si>
  <si>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</si>
  <si>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</si>
  <si>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</si>
  <si>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</si>
  <si>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</si>
  <si>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</si>
  <si>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</si>
  <si>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</si>
  <si>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</si>
  <si>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</si>
  <si>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</si>
  <si>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</si>
  <si>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</si>
  <si>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</si>
  <si>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</si>
  <si>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</si>
  <si>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</si>
  <si>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</si>
  <si>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</si>
  <si>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</si>
  <si>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</si>
  <si>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</si>
  <si>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</si>
  <si>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</si>
  <si>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</si>
  <si>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</si>
  <si>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</si>
  <si>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</si>
  <si>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Mindösszesen</t>
  </si>
  <si>
    <t>041233 Hosszabb időtart. Közfoglalkoztatás</t>
  </si>
  <si>
    <t>066020 Város Község gazdálkodás</t>
  </si>
  <si>
    <t>072311 Fogorvosi alapellátás</t>
  </si>
  <si>
    <t>074031 Család és nővédelmi ellátás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</si>
  <si>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</si>
  <si>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</si>
  <si>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</si>
  <si>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</si>
  <si>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</si>
  <si>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</si>
  <si>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</si>
  <si>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</si>
  <si>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</si>
  <si>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</si>
  <si>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</si>
  <si>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</si>
  <si>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</si>
  <si>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</si>
  <si>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</si>
  <si>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</si>
  <si>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</si>
  <si>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</si>
  <si>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</si>
  <si>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</si>
  <si>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</si>
  <si>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</si>
  <si>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</si>
  <si>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</si>
  <si>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</si>
  <si>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</si>
  <si>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</si>
  <si>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</si>
  <si>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</si>
  <si>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</si>
  <si>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</si>
  <si>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</si>
  <si>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</si>
  <si>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</si>
  <si>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</si>
  <si>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</si>
  <si>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</si>
  <si>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</si>
  <si>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</si>
  <si>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Közös  Hivatal</t>
  </si>
  <si>
    <t>saját bevételek 2018.</t>
  </si>
  <si>
    <t>Közös Hivatal</t>
  </si>
  <si>
    <t xml:space="preserve"> Közös Hivatal </t>
  </si>
  <si>
    <t>082042 Könyvtári állomány gyarapítása</t>
  </si>
  <si>
    <t>082044 Könyvtári szolgáltatások</t>
  </si>
  <si>
    <t>082092 Közművelődési tev.</t>
  </si>
  <si>
    <t>018010 Önkormányzatok elszámolásai központi ktgvetéssel</t>
  </si>
  <si>
    <t>018020  Központi ktgvetési befizetések</t>
  </si>
  <si>
    <t>041233 Hosszabb időtartamú közfoglalkoztatás</t>
  </si>
  <si>
    <t>064010 Közvilágítás</t>
  </si>
  <si>
    <t>072111 Háziorvosi alapellátás</t>
  </si>
  <si>
    <t>096015 Gyermekétkeztetés köznevelési intézményben</t>
  </si>
  <si>
    <t>011130 Önkormányzati igazgatási tevékenység (önkományzat)</t>
  </si>
  <si>
    <t>011130 Önkormányzati igazgatási tevékenység(hivatal)</t>
  </si>
  <si>
    <t>018030 Támogatási c fin. Műveletek</t>
  </si>
  <si>
    <t>018020 Központi ktgvetési befizetések</t>
  </si>
  <si>
    <t>096015 GYERMEK étkeztetés</t>
  </si>
  <si>
    <t>900020 KORMÁNYZATI FUNKCIÓRA NEM SOROLHATÓ BEVÉTELEK AH KIVÜLRŐL</t>
  </si>
  <si>
    <t xml:space="preserve">ÖNKORMÁNYZAT </t>
  </si>
  <si>
    <t>Közös HIVATAL</t>
  </si>
  <si>
    <t>Kiadások (Ft)</t>
  </si>
  <si>
    <t>Tartalékok</t>
  </si>
  <si>
    <t>K513</t>
  </si>
  <si>
    <t>K89</t>
  </si>
  <si>
    <t>091140 Óvodai nevelés, ellátás működtetési feladatai</t>
  </si>
  <si>
    <t>Települési támogatás [Szoctv.45.§]</t>
  </si>
  <si>
    <t>018030 Támogatásic. Finanszírozási műveletek (Önkormányzat)</t>
  </si>
  <si>
    <t>018030 Támogatási célú finanszírozási műveletek (Kultúr.)</t>
  </si>
  <si>
    <t>Bevételek (Ft)</t>
  </si>
  <si>
    <t>Közös Önkormányzati Hivatal</t>
  </si>
  <si>
    <t>B411</t>
  </si>
  <si>
    <t>B65</t>
  </si>
  <si>
    <t>Egyéb pénzügyi műveletek bevételei (biztosító által fiz. Kártérítés)</t>
  </si>
  <si>
    <t>B64</t>
  </si>
  <si>
    <t>B74</t>
  </si>
  <si>
    <t>B75</t>
  </si>
  <si>
    <t>Bevételek kormányzati funkciónként (Ft)</t>
  </si>
  <si>
    <t>082044 Könyvtári szolgáltatás</t>
  </si>
  <si>
    <t>082063 Múzeumi kiállítási tevékenység</t>
  </si>
  <si>
    <t>016020 Országos és helyi népszavazással kapcsolatos tevékenységek</t>
  </si>
  <si>
    <t>Egyéb pénzügyi műveletek bevételei (bizt. Által fiz. Kártérítés)</t>
  </si>
  <si>
    <t>107060 Egyéb szociális pénzbeli és természetbeni ellátások, támogatások</t>
  </si>
  <si>
    <t>Beruházások és felújítások (Ft)</t>
  </si>
  <si>
    <t>Általános- és céltartalékok (Ft)</t>
  </si>
  <si>
    <t>A helyi önkormányzat mérlege (Ft)</t>
  </si>
  <si>
    <t>A helyi önkormányzat eredménykimutatása (Ft)</t>
  </si>
  <si>
    <t>A helyi önkormányzat pénzmaradvány kimutatása (Ft)</t>
  </si>
  <si>
    <t>Kiadások kormányzati funkciónként ( Ft)</t>
  </si>
  <si>
    <t>Rovatszám</t>
  </si>
  <si>
    <t>tervezett elvárt bevétel</t>
  </si>
  <si>
    <t>közvetett támogatás</t>
  </si>
  <si>
    <t>várható bevétel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</si>
  <si>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</si>
  <si>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</si>
  <si>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</si>
  <si>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B3, B7</t>
  </si>
  <si>
    <t>a helyiségek, eszközök hasznosításából származó bevételből nyújtott kedvezmény, mentesség összege</t>
  </si>
  <si>
    <t>B4, B5</t>
  </si>
  <si>
    <t>az egyéb nyújtott kedvezmény vagy kölcsön elengedésének összege</t>
  </si>
  <si>
    <t>A közvetett támogatások ( Ft)</t>
  </si>
  <si>
    <t>Támogatások, kölcsönök nyújtása és törlesztése ( Ft)</t>
  </si>
  <si>
    <t>Teljesítés</t>
  </si>
  <si>
    <t>Egyéb Közhatalmi bevételek</t>
  </si>
  <si>
    <t>Nonprofit GT</t>
  </si>
  <si>
    <t>Helyi adó és egyéb közhatalmi bevételek ( Ft)</t>
  </si>
  <si>
    <t>08          Felhalmozási c. támogatások eredményszemléletű bevétele</t>
  </si>
  <si>
    <t>09        Különféle egyéb eredményszemléletű bevételek</t>
  </si>
  <si>
    <t>A költségvetési év azon fejlesztései, amelyek megvalósításához a Gst. 3. § (1) bekezdése szerinti adósságot keletkeztető ügylet megkötése vált szükségessé ( 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</si>
  <si>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</si>
  <si>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 xml:space="preserve"> </t>
  </si>
  <si>
    <t>Badacsonytomaj Város Önkormányzat 2017. évi zárszámadása</t>
  </si>
  <si>
    <t>Önkormányzat 2017. évi zárszámadása</t>
  </si>
  <si>
    <t>Működési célú költségvetési támogatások és kiegészítő támogatások</t>
  </si>
  <si>
    <t>Elszámolásból származó bevételek</t>
  </si>
  <si>
    <t>Kamatbevételek és más nyereségjellegű bevételek</t>
  </si>
  <si>
    <t>Biztosító által fizetett kártérítés</t>
  </si>
  <si>
    <t>086090- Egyéb szabadidős szolgáltatás</t>
  </si>
  <si>
    <t>066020 Város község gazdálkodási egyéb szolgáltatások</t>
  </si>
  <si>
    <t>074031 Család és nővédelmi egészségügyi gondozás</t>
  </si>
  <si>
    <t>104051 Gyermekvédelmi pénzbeli és természetbeni ellátások</t>
  </si>
  <si>
    <t>ebből: kiadások visszatérítései</t>
  </si>
  <si>
    <t>018010 Önkormányzatok elszámolásai a központi költségvetéssel</t>
  </si>
  <si>
    <t>vagyoni típusú települési adók</t>
  </si>
  <si>
    <t>Költségvetési engedélyezett létszámkeret (álláshely) (fő) Közös Hivatal</t>
  </si>
  <si>
    <t>Tárgyi időszak (2017. év)</t>
  </si>
  <si>
    <t>D/III/1e        - ebből: foglalkoztatottaknak adott előlegek</t>
  </si>
  <si>
    <t>D/III/1d       - ebből: igénybe vett szolgáltatásokra adott előlegek</t>
  </si>
  <si>
    <t>H/III/8 Letétre, megőrzésre, fedezetkezelésre átvett pénzeszközök, biztosítékok</t>
  </si>
  <si>
    <t>Előző időszak (2016. év)</t>
  </si>
  <si>
    <t>10        Anyagköltség</t>
  </si>
  <si>
    <t>11       Igénybe vett szolgáltatások értéke</t>
  </si>
  <si>
    <t>12       Eladott áruk beszerzési értéke</t>
  </si>
  <si>
    <t>13        Eladott (közvetített) szolgáltatások értéke</t>
  </si>
  <si>
    <t>14       Bérköltség</t>
  </si>
  <si>
    <t>15        Személyi jellegű egyéb kifizetések</t>
  </si>
  <si>
    <t>16        Bérjárulékok</t>
  </si>
  <si>
    <t>17        Kapott (járó) osztalék és részesedés</t>
  </si>
  <si>
    <t>18       Részesedésekből származó eredményszemléletű bevételek, árfolyamnyereségek</t>
  </si>
  <si>
    <t>19       Befektetett pénzügyi eszközökből származó eredményszemléletű bevételek, árfolyamnyereségek</t>
  </si>
  <si>
    <t>VIII        Pénzügyi műveletek eredményszemléletű bevételei (=17+18+19+20+21)</t>
  </si>
  <si>
    <t>20       Egyéb kapott (járó) kamatok és kamatjellegű eredményszemléletű bevételek</t>
  </si>
  <si>
    <t>V        Személyi jellegű ráfordítások (=14+15+16)</t>
  </si>
  <si>
    <t>IV        Anyagjellegű ráfordítások (=10+11+12+13)</t>
  </si>
  <si>
    <t xml:space="preserve">I        Tevékenység nettó eredményszemléletű bevétele (=01+02+03) </t>
  </si>
  <si>
    <t>22        Részesedésekből származó ráfordítások, árfolyamveszteségek</t>
  </si>
  <si>
    <t>24        Fizetendő kamatok és kamatjellegű ráfordítások</t>
  </si>
  <si>
    <t>IX        Pénzügyi műveletek ráfordításai (=22+23+24+25+26)</t>
  </si>
  <si>
    <t>B)        PÉNZÜGYI MŰVELETEK EREDMÉNYE (=VIII-IX)</t>
  </si>
  <si>
    <t>C)        MÉRLEG SZERINTI EREDMÉNY (=±A±B) (41=±35±40)</t>
  </si>
  <si>
    <t>Önkormányzat 2017. évi Zárszámadása</t>
  </si>
  <si>
    <t>Támogatások, kölcsönök bevételei (Ft)</t>
  </si>
  <si>
    <t>A költségvetési hiány külső finanszírozására vagy a költségvetési többlet felhasználására szolgáló finanszírozási bevételek és kiadások működési és felhalmozási cél szerinti tagolásban (Ft)</t>
  </si>
  <si>
    <t>Tárgyi időszak 2017. év</t>
  </si>
  <si>
    <t>08        Felhalmozási célú támogatások eredményszemléletű bevételei</t>
  </si>
  <si>
    <t>09       Különféle egyéb eredményszemléletű bevételek</t>
  </si>
  <si>
    <t>18        Részesedésekből származó eredményszemléletű bevételek, árfolyamnyereségek</t>
  </si>
  <si>
    <t>20      Egyéb kapott (járó) kamatok és kamatjellegű eredményszemléletű bevételek</t>
  </si>
  <si>
    <t>26        Pénzügyi műveletek egyéb ráfordításai (&gt;=26a) (31&gt;=32)</t>
  </si>
  <si>
    <t>26a        - ebből: árfolyamveszteség</t>
  </si>
  <si>
    <t>22       Részesedésekből származó ráfordítások, árfolyamveszteségek</t>
  </si>
  <si>
    <t>Előző időszak 2016. év</t>
  </si>
  <si>
    <t>D/III/1e        - ebből: igénybe vett szolgáltatásra adott előlegek</t>
  </si>
  <si>
    <t>1.melléklet a 12/2018.(V.30.) önkormányzati rendelethez</t>
  </si>
  <si>
    <t>2.melléklet a 12/2018.(V.30.) önkormányzati rendelethez</t>
  </si>
  <si>
    <t>3.melléklet a 12/2018.(V.30.) önkormányzati rendelethez</t>
  </si>
  <si>
    <t>4.melléklet a 12/2018.(V.30.) önkormányzati rendelethez</t>
  </si>
  <si>
    <t>5.melléklet a 12/2018.(V.30.) önkormányzati rendelethez</t>
  </si>
  <si>
    <t>6.melléklet a 12/2018.(V.30.) önkormányzati rendelethez</t>
  </si>
  <si>
    <t>7.melléklet a 12/2018.(V.30.) önkormányzati rendelethez</t>
  </si>
  <si>
    <t>8.melléklet a 12/2018.(V.30.) önkormányzati rendelethez</t>
  </si>
  <si>
    <t>9.melléklet a 12/2018.(V.30.) önkormányzati rendelethez</t>
  </si>
  <si>
    <t>10.melléklet a 12/2018.(V.30.) önkormányzati rendelethez</t>
  </si>
  <si>
    <t>11.melléklet a 12/2018.(V.30.) önkormányzati rendelethez</t>
  </si>
  <si>
    <t>12.melléklet a 12/2018.(V.30.) önkormányzati rendelethez</t>
  </si>
  <si>
    <t>13.melléklet a 12/2018.(V.30.) önkormányzati rendelethez</t>
  </si>
  <si>
    <t>14.melléklet a 12/2018.(V.30.) önkormányzati rendelethez</t>
  </si>
  <si>
    <t>15.melléklet a 12/2018.(V.30.) önkormányzati rendelethez</t>
  </si>
  <si>
    <t>16.melléklet a 12/2018.(V.30.) önkormányzati rendelethez</t>
  </si>
  <si>
    <t>17.melléklet a 12/2018.(V.30.) önkormányzati rendelethez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</si>
</sst>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  <numFmt numFmtId="181" formatCode="[$¥€-2]\ #\ ##,000_);[Red]\([$€-2]\ #\ ##,000\)"/>
    <numFmt numFmtId="182" formatCode="_-* #,##0\ _F_t_-;\-* #,##0\ _F_t_-;_-* &quot;-&quot;??\ _F_t_-;_-@_-"/>
    <numFmt numFmtId="183" formatCode="_-* #,##0.0\ &quot;Ft&quot;_-;\-* #,##0.0\ &quot;Ft&quot;_-;_-* &quot;-&quot;??\ &quot;Ft&quot;_-;_-@_-"/>
    <numFmt numFmtId="184" formatCode="_-* #,##0.000\ &quot;Ft&quot;_-;\-* #,##0.000\ &quot;Ft&quot;_-;_-* &quot;-&quot;??\ &quot;Ft&quot;_-;_-@_-"/>
    <numFmt numFmtId="185" formatCode="_-* #,##0.0000\ &quot;Ft&quot;_-;\-* #,##0.0000\ &quot;Ft&quot;_-;_-* &quot;-&quot;??\ &quot;Ft&quot;_-;_-@_-"/>
    <numFmt numFmtId="186" formatCode="_-* #,##0\ &quot;Ft&quot;_-;\-* #,##0\ &quot;Ft&quot;_-;_-* &quot;-&quot;??\ &quot;Ft&quot;_-;_-@_-"/>
    <numFmt numFmtId="187" formatCode="0.0"/>
    <numFmt numFmtId="188" formatCode="0.000"/>
    <numFmt numFmtId="189" formatCode="0.0000"/>
    <numFmt numFmtId="190" formatCode="_-* #,##0.0\ _F_t_-;\-* #,##0.0\ _F_t_-;_-* &quot;-&quot;??\ _F_t_-;_-@_-"/>
    <numFmt numFmtId="191" formatCode="_-* #,##0.000\ _F_t_-;\-* #,##0.000\ _F_t_-;_-* &quot;-&quot;??\ _F_t_-;_-@_-"/>
    <numFmt numFmtId="192" formatCode="_-* #,##0.0000\ _F_t_-;\-* #,##0.0000\ _F_t_-;_-* &quot;-&quot;??\ _F_t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9"/>
      <color indexed="63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7"/>
      <color indexed="8"/>
      <name val="Bookman Old Style"/>
      <family val="1"/>
    </font>
    <font>
      <i/>
      <sz val="11"/>
      <color indexed="40"/>
      <name val="Bookman Old Style"/>
      <family val="1"/>
    </font>
    <font>
      <sz val="11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Bookman Old Style"/>
      <family val="1"/>
    </font>
    <font>
      <sz val="11"/>
      <color indexed="10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Bookman Old Style"/>
      <family val="1"/>
    </font>
    <font>
      <sz val="11"/>
      <color rgb="FFFF0000"/>
      <name val="Bookman Old Style"/>
      <family val="1"/>
    </font>
    <font>
      <b/>
      <sz val="10"/>
      <color theme="1"/>
      <name val="Bookman Old Style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1" fillId="22" borderId="7" applyNumberFormat="0" applyFont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5" fillId="0" borderId="0">
      <alignment/>
      <protection/>
    </xf>
    <xf numFmtId="0" fontId="7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30" borderId="1" applyNumberFormat="0" applyAlignment="0" applyProtection="0"/>
    <xf numFmtId="9" fontId="1" fillId="0" borderId="0" applyFont="0" applyFill="0" applyBorder="0" applyAlignment="0" applyProtection="0"/>
  </cellStyleXfs>
  <cellXfs count="331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72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172" fontId="5" fillId="0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9" fillId="35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73" fontId="12" fillId="0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0" fontId="21" fillId="34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6" fillId="37" borderId="10" xfId="0" applyFont="1" applyFill="1" applyBorder="1" applyAlignment="1">
      <alignment horizontal="left" vertical="center"/>
    </xf>
    <xf numFmtId="0" fontId="6" fillId="37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0" fontId="24" fillId="0" borderId="0" xfId="43" applyFont="1" applyAlignment="1" applyProtection="1">
      <alignment/>
      <protection/>
    </xf>
    <xf numFmtId="0" fontId="25" fillId="0" borderId="0" xfId="0" applyFont="1" applyAlignment="1">
      <alignment/>
    </xf>
    <xf numFmtId="0" fontId="2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6" borderId="10" xfId="0" applyFont="1" applyFill="1" applyBorder="1" applyAlignment="1">
      <alignment/>
    </xf>
    <xf numFmtId="0" fontId="16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4" fillId="0" borderId="10" xfId="0" applyFont="1" applyBorder="1" applyAlignment="1">
      <alignment/>
    </xf>
    <xf numFmtId="0" fontId="20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0" fillId="33" borderId="10" xfId="0" applyFill="1" applyBorder="1" applyAlignment="1">
      <alignment/>
    </xf>
    <xf numFmtId="0" fontId="7" fillId="38" borderId="10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 horizontal="left" vertical="center"/>
    </xf>
    <xf numFmtId="0" fontId="0" fillId="38" borderId="10" xfId="0" applyFill="1" applyBorder="1" applyAlignment="1">
      <alignment/>
    </xf>
    <xf numFmtId="0" fontId="8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3" fontId="7" fillId="38" borderId="10" xfId="0" applyNumberFormat="1" applyFont="1" applyFill="1" applyBorder="1" applyAlignment="1">
      <alignment horizontal="right" vertical="top" wrapText="1"/>
    </xf>
    <xf numFmtId="0" fontId="9" fillId="38" borderId="10" xfId="0" applyFont="1" applyFill="1" applyBorder="1" applyAlignment="1">
      <alignment horizontal="left" vertical="center" wrapText="1"/>
    </xf>
    <xf numFmtId="0" fontId="16" fillId="38" borderId="10" xfId="0" applyFont="1" applyFill="1" applyBorder="1" applyAlignment="1">
      <alignment/>
    </xf>
    <xf numFmtId="0" fontId="32" fillId="0" borderId="0" xfId="0" applyFont="1" applyAlignment="1">
      <alignment wrapText="1"/>
    </xf>
    <xf numFmtId="0" fontId="33" fillId="39" borderId="10" xfId="0" applyFont="1" applyFill="1" applyBorder="1" applyAlignment="1">
      <alignment/>
    </xf>
    <xf numFmtId="173" fontId="12" fillId="39" borderId="10" xfId="0" applyNumberFormat="1" applyFont="1" applyFill="1" applyBorder="1" applyAlignment="1">
      <alignment vertical="center"/>
    </xf>
    <xf numFmtId="0" fontId="16" fillId="39" borderId="10" xfId="0" applyFont="1" applyFill="1" applyBorder="1" applyAlignment="1">
      <alignment/>
    </xf>
    <xf numFmtId="0" fontId="12" fillId="39" borderId="10" xfId="0" applyFont="1" applyFill="1" applyBorder="1" applyAlignment="1">
      <alignment horizontal="left" vertical="center"/>
    </xf>
    <xf numFmtId="0" fontId="0" fillId="39" borderId="10" xfId="0" applyFill="1" applyBorder="1" applyAlignment="1">
      <alignment/>
    </xf>
    <xf numFmtId="0" fontId="6" fillId="40" borderId="10" xfId="0" applyFont="1" applyFill="1" applyBorder="1" applyAlignment="1">
      <alignment horizontal="left" vertical="center"/>
    </xf>
    <xf numFmtId="173" fontId="6" fillId="40" borderId="10" xfId="0" applyNumberFormat="1" applyFont="1" applyFill="1" applyBorder="1" applyAlignment="1">
      <alignment vertical="center"/>
    </xf>
    <xf numFmtId="0" fontId="9" fillId="40" borderId="10" xfId="0" applyFont="1" applyFill="1" applyBorder="1" applyAlignment="1">
      <alignment horizontal="left" vertical="center"/>
    </xf>
    <xf numFmtId="0" fontId="6" fillId="40" borderId="10" xfId="0" applyFont="1" applyFill="1" applyBorder="1" applyAlignment="1">
      <alignment horizontal="left" vertical="center" wrapText="1"/>
    </xf>
    <xf numFmtId="0" fontId="7" fillId="40" borderId="10" xfId="0" applyFont="1" applyFill="1" applyBorder="1" applyAlignment="1">
      <alignment horizontal="left" vertical="center"/>
    </xf>
    <xf numFmtId="0" fontId="9" fillId="40" borderId="10" xfId="0" applyFont="1" applyFill="1" applyBorder="1" applyAlignment="1">
      <alignment horizontal="left" vertical="center" wrapText="1"/>
    </xf>
    <xf numFmtId="0" fontId="0" fillId="40" borderId="10" xfId="0" applyFill="1" applyBorder="1" applyAlignment="1">
      <alignment/>
    </xf>
    <xf numFmtId="0" fontId="6" fillId="41" borderId="10" xfId="0" applyFont="1" applyFill="1" applyBorder="1" applyAlignment="1">
      <alignment/>
    </xf>
    <xf numFmtId="0" fontId="6" fillId="41" borderId="10" xfId="0" applyFont="1" applyFill="1" applyBorder="1" applyAlignment="1">
      <alignment horizontal="left" vertical="center"/>
    </xf>
    <xf numFmtId="0" fontId="0" fillId="41" borderId="10" xfId="0" applyFill="1" applyBorder="1" applyAlignment="1">
      <alignment/>
    </xf>
    <xf numFmtId="0" fontId="6" fillId="38" borderId="10" xfId="0" applyFont="1" applyFill="1" applyBorder="1" applyAlignment="1">
      <alignment/>
    </xf>
    <xf numFmtId="0" fontId="6" fillId="42" borderId="10" xfId="0" applyFont="1" applyFill="1" applyBorder="1" applyAlignment="1">
      <alignment/>
    </xf>
    <xf numFmtId="0" fontId="0" fillId="42" borderId="10" xfId="0" applyFill="1" applyBorder="1" applyAlignment="1">
      <alignment/>
    </xf>
    <xf numFmtId="0" fontId="13" fillId="38" borderId="10" xfId="0" applyFont="1" applyFill="1" applyBorder="1" applyAlignment="1">
      <alignment/>
    </xf>
    <xf numFmtId="0" fontId="13" fillId="42" borderId="10" xfId="0" applyFont="1" applyFill="1" applyBorder="1" applyAlignment="1">
      <alignment/>
    </xf>
    <xf numFmtId="0" fontId="11" fillId="38" borderId="10" xfId="0" applyFont="1" applyFill="1" applyBorder="1" applyAlignment="1">
      <alignment vertical="center"/>
    </xf>
    <xf numFmtId="0" fontId="12" fillId="38" borderId="10" xfId="0" applyFont="1" applyFill="1" applyBorder="1" applyAlignment="1">
      <alignment horizontal="left" vertical="center" wrapText="1"/>
    </xf>
    <xf numFmtId="0" fontId="11" fillId="42" borderId="10" xfId="0" applyFont="1" applyFill="1" applyBorder="1" applyAlignment="1">
      <alignment vertical="center" wrapText="1"/>
    </xf>
    <xf numFmtId="0" fontId="12" fillId="42" borderId="10" xfId="0" applyFont="1" applyFill="1" applyBorder="1" applyAlignment="1">
      <alignment horizontal="left" vertical="center" wrapText="1"/>
    </xf>
    <xf numFmtId="0" fontId="11" fillId="42" borderId="10" xfId="0" applyFont="1" applyFill="1" applyBorder="1" applyAlignment="1">
      <alignment vertical="center"/>
    </xf>
    <xf numFmtId="0" fontId="7" fillId="38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6" fillId="0" borderId="10" xfId="0" applyFont="1" applyBorder="1" applyAlignment="1">
      <alignment wrapText="1"/>
    </xf>
    <xf numFmtId="0" fontId="7" fillId="40" borderId="10" xfId="0" applyFont="1" applyFill="1" applyBorder="1" applyAlignment="1">
      <alignment horizontal="left" vertical="top" wrapText="1"/>
    </xf>
    <xf numFmtId="3" fontId="7" fillId="40" borderId="10" xfId="0" applyNumberFormat="1" applyFont="1" applyFill="1" applyBorder="1" applyAlignment="1">
      <alignment horizontal="right" vertical="top" wrapText="1"/>
    </xf>
    <xf numFmtId="0" fontId="11" fillId="38" borderId="1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3" fontId="16" fillId="0" borderId="10" xfId="0" applyNumberFormat="1" applyFont="1" applyBorder="1" applyAlignment="1">
      <alignment/>
    </xf>
    <xf numFmtId="3" fontId="16" fillId="40" borderId="10" xfId="0" applyNumberFormat="1" applyFont="1" applyFill="1" applyBorder="1" applyAlignment="1">
      <alignment/>
    </xf>
    <xf numFmtId="3" fontId="16" fillId="38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8" fillId="0" borderId="10" xfId="56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/>
    </xf>
    <xf numFmtId="0" fontId="0" fillId="0" borderId="12" xfId="0" applyBorder="1" applyAlignment="1">
      <alignment/>
    </xf>
    <xf numFmtId="0" fontId="14" fillId="0" borderId="0" xfId="0" applyFont="1" applyAlignment="1">
      <alignment wrapText="1"/>
    </xf>
    <xf numFmtId="0" fontId="12" fillId="0" borderId="11" xfId="0" applyFont="1" applyBorder="1" applyAlignment="1">
      <alignment wrapText="1"/>
    </xf>
    <xf numFmtId="0" fontId="33" fillId="39" borderId="10" xfId="0" applyFont="1" applyFill="1" applyBorder="1" applyAlignment="1">
      <alignment wrapText="1"/>
    </xf>
    <xf numFmtId="0" fontId="6" fillId="38" borderId="10" xfId="0" applyFont="1" applyFill="1" applyBorder="1" applyAlignment="1">
      <alignment wrapText="1"/>
    </xf>
    <xf numFmtId="0" fontId="4" fillId="42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center" wrapText="1"/>
    </xf>
    <xf numFmtId="0" fontId="16" fillId="0" borderId="11" xfId="0" applyFont="1" applyBorder="1" applyAlignment="1">
      <alignment/>
    </xf>
    <xf numFmtId="0" fontId="14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12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12" fillId="38" borderId="10" xfId="0" applyFont="1" applyFill="1" applyBorder="1" applyAlignment="1">
      <alignment/>
    </xf>
    <xf numFmtId="0" fontId="14" fillId="0" borderId="0" xfId="0" applyFont="1" applyAlignment="1">
      <alignment/>
    </xf>
    <xf numFmtId="0" fontId="7" fillId="4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wrapText="1"/>
    </xf>
    <xf numFmtId="0" fontId="27" fillId="7" borderId="10" xfId="0" applyFont="1" applyFill="1" applyBorder="1" applyAlignment="1">
      <alignment horizontal="center" vertical="center" wrapText="1"/>
    </xf>
    <xf numFmtId="0" fontId="27" fillId="7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right" vertical="center"/>
    </xf>
    <xf numFmtId="0" fontId="6" fillId="36" borderId="10" xfId="0" applyFont="1" applyFill="1" applyBorder="1" applyAlignment="1">
      <alignment/>
    </xf>
    <xf numFmtId="0" fontId="70" fillId="0" borderId="0" xfId="0" applyFont="1" applyAlignment="1">
      <alignment/>
    </xf>
    <xf numFmtId="0" fontId="16" fillId="0" borderId="0" xfId="0" applyFont="1" applyAlignment="1">
      <alignment horizontal="right"/>
    </xf>
    <xf numFmtId="0" fontId="4" fillId="0" borderId="10" xfId="0" applyFont="1" applyFill="1" applyBorder="1" applyAlignment="1">
      <alignment horizontal="right" vertical="center" wrapText="1"/>
    </xf>
    <xf numFmtId="0" fontId="70" fillId="42" borderId="10" xfId="0" applyFont="1" applyFill="1" applyBorder="1" applyAlignment="1">
      <alignment/>
    </xf>
    <xf numFmtId="0" fontId="0" fillId="43" borderId="0" xfId="0" applyFill="1" applyAlignment="1">
      <alignment/>
    </xf>
    <xf numFmtId="0" fontId="12" fillId="39" borderId="10" xfId="0" applyFont="1" applyFill="1" applyBorder="1" applyAlignment="1">
      <alignment/>
    </xf>
    <xf numFmtId="0" fontId="12" fillId="4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16" fillId="39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40" borderId="11" xfId="0" applyFont="1" applyFill="1" applyBorder="1" applyAlignment="1">
      <alignment horizontal="left" vertical="center"/>
    </xf>
    <xf numFmtId="0" fontId="12" fillId="38" borderId="11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/>
    </xf>
    <xf numFmtId="0" fontId="16" fillId="39" borderId="13" xfId="0" applyFont="1" applyFill="1" applyBorder="1" applyAlignment="1">
      <alignment/>
    </xf>
    <xf numFmtId="0" fontId="8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40" borderId="13" xfId="0" applyFont="1" applyFill="1" applyBorder="1" applyAlignment="1">
      <alignment horizontal="left" vertical="center"/>
    </xf>
    <xf numFmtId="0" fontId="12" fillId="38" borderId="13" xfId="0" applyFont="1" applyFill="1" applyBorder="1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16" fillId="39" borderId="14" xfId="0" applyFont="1" applyFill="1" applyBorder="1" applyAlignment="1">
      <alignment/>
    </xf>
    <xf numFmtId="0" fontId="16" fillId="39" borderId="15" xfId="0" applyFont="1" applyFill="1" applyBorder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40" borderId="14" xfId="0" applyFont="1" applyFill="1" applyBorder="1" applyAlignment="1">
      <alignment horizontal="left" vertical="center"/>
    </xf>
    <xf numFmtId="0" fontId="7" fillId="40" borderId="15" xfId="0" applyFont="1" applyFill="1" applyBorder="1" applyAlignment="1">
      <alignment horizontal="left" vertical="center"/>
    </xf>
    <xf numFmtId="0" fontId="12" fillId="38" borderId="14" xfId="0" applyFont="1" applyFill="1" applyBorder="1" applyAlignment="1">
      <alignment/>
    </xf>
    <xf numFmtId="0" fontId="12" fillId="38" borderId="15" xfId="0" applyFont="1" applyFill="1" applyBorder="1" applyAlignment="1">
      <alignment/>
    </xf>
    <xf numFmtId="0" fontId="12" fillId="0" borderId="11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3" xfId="0" applyFont="1" applyBorder="1" applyAlignment="1">
      <alignment/>
    </xf>
    <xf numFmtId="0" fontId="12" fillId="40" borderId="11" xfId="0" applyFont="1" applyFill="1" applyBorder="1" applyAlignment="1">
      <alignment/>
    </xf>
    <xf numFmtId="0" fontId="12" fillId="40" borderId="14" xfId="0" applyFont="1" applyFill="1" applyBorder="1" applyAlignment="1">
      <alignment/>
    </xf>
    <xf numFmtId="0" fontId="12" fillId="40" borderId="15" xfId="0" applyFont="1" applyFill="1" applyBorder="1" applyAlignment="1">
      <alignment/>
    </xf>
    <xf numFmtId="0" fontId="12" fillId="40" borderId="13" xfId="0" applyFont="1" applyFill="1" applyBorder="1" applyAlignment="1">
      <alignment/>
    </xf>
    <xf numFmtId="0" fontId="34" fillId="7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9" borderId="14" xfId="0" applyFill="1" applyBorder="1" applyAlignment="1">
      <alignment/>
    </xf>
    <xf numFmtId="0" fontId="0" fillId="39" borderId="15" xfId="0" applyFill="1" applyBorder="1" applyAlignment="1">
      <alignment/>
    </xf>
    <xf numFmtId="0" fontId="0" fillId="41" borderId="14" xfId="0" applyFill="1" applyBorder="1" applyAlignment="1">
      <alignment/>
    </xf>
    <xf numFmtId="0" fontId="0" fillId="41" borderId="15" xfId="0" applyFill="1" applyBorder="1" applyAlignment="1">
      <alignment/>
    </xf>
    <xf numFmtId="0" fontId="70" fillId="42" borderId="14" xfId="0" applyFont="1" applyFill="1" applyBorder="1" applyAlignment="1">
      <alignment/>
    </xf>
    <xf numFmtId="0" fontId="70" fillId="42" borderId="15" xfId="0" applyFont="1" applyFill="1" applyBorder="1" applyAlignment="1">
      <alignment/>
    </xf>
    <xf numFmtId="0" fontId="70" fillId="0" borderId="10" xfId="0" applyFont="1" applyBorder="1" applyAlignment="1">
      <alignment/>
    </xf>
    <xf numFmtId="0" fontId="70" fillId="0" borderId="14" xfId="0" applyFont="1" applyBorder="1" applyAlignment="1">
      <alignment/>
    </xf>
    <xf numFmtId="0" fontId="7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70" fillId="40" borderId="10" xfId="0" applyFont="1" applyFill="1" applyBorder="1" applyAlignment="1">
      <alignment/>
    </xf>
    <xf numFmtId="0" fontId="70" fillId="40" borderId="14" xfId="0" applyFont="1" applyFill="1" applyBorder="1" applyAlignment="1">
      <alignment/>
    </xf>
    <xf numFmtId="0" fontId="70" fillId="40" borderId="15" xfId="0" applyFont="1" applyFill="1" applyBorder="1" applyAlignment="1">
      <alignment/>
    </xf>
    <xf numFmtId="0" fontId="74" fillId="44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3" fontId="8" fillId="0" borderId="14" xfId="0" applyNumberFormat="1" applyFont="1" applyBorder="1" applyAlignment="1">
      <alignment horizontal="right" vertical="top" wrapText="1"/>
    </xf>
    <xf numFmtId="3" fontId="7" fillId="0" borderId="14" xfId="0" applyNumberFormat="1" applyFont="1" applyBorder="1" applyAlignment="1">
      <alignment horizontal="right" vertical="top" wrapText="1"/>
    </xf>
    <xf numFmtId="3" fontId="7" fillId="38" borderId="14" xfId="0" applyNumberFormat="1" applyFont="1" applyFill="1" applyBorder="1" applyAlignment="1">
      <alignment horizontal="right" vertical="top" wrapText="1"/>
    </xf>
    <xf numFmtId="3" fontId="7" fillId="0" borderId="13" xfId="0" applyNumberFormat="1" applyFont="1" applyBorder="1" applyAlignment="1">
      <alignment horizontal="right" vertical="top" wrapText="1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16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2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/>
    </xf>
    <xf numFmtId="0" fontId="0" fillId="0" borderId="0" xfId="0" applyAlignment="1">
      <alignment horizontal="right"/>
    </xf>
    <xf numFmtId="1" fontId="16" fillId="0" borderId="10" xfId="0" applyNumberFormat="1" applyFont="1" applyBorder="1" applyAlignment="1">
      <alignment/>
    </xf>
    <xf numFmtId="0" fontId="12" fillId="42" borderId="10" xfId="0" applyFont="1" applyFill="1" applyBorder="1" applyAlignment="1">
      <alignment/>
    </xf>
    <xf numFmtId="0" fontId="75" fillId="0" borderId="10" xfId="0" applyFont="1" applyBorder="1" applyAlignment="1">
      <alignment/>
    </xf>
    <xf numFmtId="0" fontId="70" fillId="35" borderId="10" xfId="0" applyFont="1" applyFill="1" applyBorder="1" applyAlignment="1">
      <alignment/>
    </xf>
    <xf numFmtId="0" fontId="70" fillId="36" borderId="10" xfId="0" applyFont="1" applyFill="1" applyBorder="1" applyAlignment="1">
      <alignment/>
    </xf>
    <xf numFmtId="0" fontId="76" fillId="45" borderId="10" xfId="0" applyFont="1" applyFill="1" applyBorder="1" applyAlignment="1">
      <alignment horizontal="left" vertical="center"/>
    </xf>
    <xf numFmtId="0" fontId="76" fillId="45" borderId="10" xfId="0" applyFont="1" applyFill="1" applyBorder="1" applyAlignment="1">
      <alignment horizontal="left" vertical="center" wrapText="1"/>
    </xf>
    <xf numFmtId="3" fontId="8" fillId="43" borderId="10" xfId="0" applyNumberFormat="1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horizontal="center" vertical="top" wrapText="1"/>
    </xf>
    <xf numFmtId="3" fontId="8" fillId="0" borderId="13" xfId="0" applyNumberFormat="1" applyFont="1" applyBorder="1" applyAlignment="1">
      <alignment horizontal="right" vertical="top" wrapText="1"/>
    </xf>
    <xf numFmtId="3" fontId="8" fillId="0" borderId="12" xfId="0" applyNumberFormat="1" applyFont="1" applyBorder="1" applyAlignment="1">
      <alignment horizontal="right" vertical="top" wrapText="1"/>
    </xf>
    <xf numFmtId="3" fontId="7" fillId="0" borderId="11" xfId="0" applyNumberFormat="1" applyFont="1" applyBorder="1" applyAlignment="1">
      <alignment horizontal="right" vertical="top" wrapText="1"/>
    </xf>
    <xf numFmtId="3" fontId="8" fillId="0" borderId="16" xfId="0" applyNumberFormat="1" applyFont="1" applyBorder="1" applyAlignment="1">
      <alignment horizontal="right" vertical="top" wrapText="1"/>
    </xf>
    <xf numFmtId="3" fontId="8" fillId="0" borderId="17" xfId="0" applyNumberFormat="1" applyFont="1" applyBorder="1" applyAlignment="1">
      <alignment horizontal="right" vertical="top" wrapText="1"/>
    </xf>
    <xf numFmtId="3" fontId="7" fillId="38" borderId="13" xfId="0" applyNumberFormat="1" applyFont="1" applyFill="1" applyBorder="1" applyAlignment="1">
      <alignment horizontal="right" vertical="top" wrapText="1"/>
    </xf>
    <xf numFmtId="0" fontId="36" fillId="0" borderId="10" xfId="0" applyFont="1" applyBorder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70" fillId="0" borderId="12" xfId="0" applyFont="1" applyBorder="1" applyAlignment="1">
      <alignment horizontal="center"/>
    </xf>
    <xf numFmtId="0" fontId="70" fillId="0" borderId="18" xfId="0" applyFont="1" applyBorder="1" applyAlignment="1">
      <alignment horizontal="center"/>
    </xf>
    <xf numFmtId="0" fontId="70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70" fillId="0" borderId="11" xfId="0" applyFont="1" applyBorder="1" applyAlignment="1">
      <alignment horizont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4" fillId="0" borderId="19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6" fillId="0" borderId="0" xfId="0" applyFont="1" applyFill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16" fillId="0" borderId="0" xfId="0" applyFont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0" fillId="0" borderId="21" xfId="0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I33"/>
  <sheetViews>
    <sheetView tabSelected="1" view="pageBreakPreview" zoomScale="70" zoomScaleSheetLayoutView="70" zoomScalePageLayoutView="0" workbookViewId="0" topLeftCell="A1">
      <selection activeCell="A2" sqref="A2"/>
    </sheetView>
  </sheetViews>
  <sheetFormatPr defaultColWidth="9.140625" defaultRowHeight="15"/>
  <cols>
    <col min="1" max="1" width="85.57421875" style="0" customWidth="1"/>
  </cols>
  <sheetData>
    <row r="1" ht="15">
      <c r="A1" s="270" t="s">
        <v>1070</v>
      </c>
    </row>
    <row r="2" ht="36">
      <c r="A2" s="287" t="s">
        <v>1018</v>
      </c>
    </row>
    <row r="3" ht="50.25" customHeight="1">
      <c r="A3" s="85" t="s">
        <v>392</v>
      </c>
    </row>
    <row r="5" spans="2:9" ht="15">
      <c r="B5" s="4"/>
      <c r="C5" s="4"/>
      <c r="D5" s="4"/>
      <c r="E5" s="4"/>
      <c r="F5" s="4"/>
      <c r="G5" s="4"/>
      <c r="H5" s="4"/>
      <c r="I5" s="4"/>
    </row>
    <row r="6" spans="1:9" ht="15">
      <c r="A6" s="48" t="s">
        <v>790</v>
      </c>
      <c r="B6" s="4"/>
      <c r="C6" s="4"/>
      <c r="D6" s="4"/>
      <c r="E6" s="4"/>
      <c r="F6" s="4"/>
      <c r="G6" s="4"/>
      <c r="H6" s="4"/>
      <c r="I6" s="4"/>
    </row>
    <row r="7" spans="1:9" ht="15">
      <c r="A7" s="48" t="s">
        <v>791</v>
      </c>
      <c r="B7" s="4"/>
      <c r="C7" s="4"/>
      <c r="D7" s="4"/>
      <c r="E7" s="4"/>
      <c r="F7" s="4"/>
      <c r="G7" s="4"/>
      <c r="H7" s="4"/>
      <c r="I7" s="4"/>
    </row>
    <row r="8" spans="1:9" ht="15">
      <c r="A8" s="48" t="s">
        <v>792</v>
      </c>
      <c r="B8" s="4"/>
      <c r="C8" s="4"/>
      <c r="D8" s="4"/>
      <c r="E8" s="4"/>
      <c r="F8" s="4"/>
      <c r="G8" s="4"/>
      <c r="H8" s="4"/>
      <c r="I8" s="4"/>
    </row>
    <row r="9" spans="1:9" ht="15">
      <c r="A9" s="48" t="s">
        <v>793</v>
      </c>
      <c r="B9" s="4"/>
      <c r="C9" s="4"/>
      <c r="D9" s="4"/>
      <c r="E9" s="4"/>
      <c r="F9" s="4"/>
      <c r="G9" s="4"/>
      <c r="H9" s="4"/>
      <c r="I9" s="4"/>
    </row>
    <row r="10" spans="1:9" ht="15">
      <c r="A10" s="48" t="s">
        <v>794</v>
      </c>
      <c r="B10" s="4"/>
      <c r="C10" s="4"/>
      <c r="D10" s="4"/>
      <c r="E10" s="4"/>
      <c r="F10" s="4"/>
      <c r="G10" s="4"/>
      <c r="H10" s="4"/>
      <c r="I10" s="4"/>
    </row>
    <row r="11" spans="1:9" ht="15">
      <c r="A11" s="48" t="s">
        <v>795</v>
      </c>
      <c r="B11" s="4"/>
      <c r="C11" s="4"/>
      <c r="D11" s="4"/>
      <c r="E11" s="4"/>
      <c r="F11" s="4"/>
      <c r="G11" s="4"/>
      <c r="H11" s="4"/>
      <c r="I11" s="4"/>
    </row>
    <row r="12" spans="1:9" ht="15">
      <c r="A12" s="48" t="s">
        <v>796</v>
      </c>
      <c r="B12" s="4"/>
      <c r="C12" s="4"/>
      <c r="D12" s="4"/>
      <c r="E12" s="4"/>
      <c r="F12" s="4"/>
      <c r="G12" s="4"/>
      <c r="H12" s="4"/>
      <c r="I12" s="4"/>
    </row>
    <row r="13" spans="1:9" ht="15">
      <c r="A13" s="48" t="s">
        <v>797</v>
      </c>
      <c r="B13" s="4"/>
      <c r="C13" s="4"/>
      <c r="D13" s="4"/>
      <c r="E13" s="4"/>
      <c r="F13" s="4"/>
      <c r="G13" s="4"/>
      <c r="H13" s="4"/>
      <c r="I13" s="4"/>
    </row>
    <row r="14" spans="1:9" ht="15">
      <c r="A14" s="49" t="s">
        <v>789</v>
      </c>
      <c r="B14" s="4"/>
      <c r="C14" s="4"/>
      <c r="D14" s="4"/>
      <c r="E14" s="4"/>
      <c r="F14" s="4"/>
      <c r="G14" s="4"/>
      <c r="H14" s="4"/>
      <c r="I14" s="4"/>
    </row>
    <row r="15" spans="1:9" ht="15">
      <c r="A15" s="49" t="s">
        <v>798</v>
      </c>
      <c r="B15" s="4"/>
      <c r="C15" s="4"/>
      <c r="D15" s="4"/>
      <c r="E15" s="4"/>
      <c r="F15" s="4"/>
      <c r="G15" s="4"/>
      <c r="H15" s="4"/>
      <c r="I15" s="4"/>
    </row>
    <row r="16" spans="1:9" ht="15">
      <c r="A16" s="88" t="s">
        <v>390</v>
      </c>
      <c r="B16" s="4"/>
      <c r="C16" s="4"/>
      <c r="D16" s="4"/>
      <c r="E16" s="4"/>
      <c r="F16" s="4"/>
      <c r="G16" s="4"/>
      <c r="H16" s="4"/>
      <c r="I16" s="4"/>
    </row>
    <row r="17" spans="1:9" ht="15">
      <c r="A17" s="48" t="s">
        <v>800</v>
      </c>
      <c r="B17" s="4"/>
      <c r="C17" s="4"/>
      <c r="D17" s="4"/>
      <c r="E17" s="4"/>
      <c r="F17" s="4"/>
      <c r="G17" s="4"/>
      <c r="H17" s="4"/>
      <c r="I17" s="4"/>
    </row>
    <row r="18" spans="1:9" ht="15">
      <c r="A18" s="48" t="s">
        <v>801</v>
      </c>
      <c r="B18" s="4"/>
      <c r="C18" s="4"/>
      <c r="D18" s="4"/>
      <c r="E18" s="4"/>
      <c r="F18" s="4"/>
      <c r="G18" s="4"/>
      <c r="H18" s="4"/>
      <c r="I18" s="4"/>
    </row>
    <row r="19" spans="1:9" ht="15">
      <c r="A19" s="48" t="s">
        <v>802</v>
      </c>
      <c r="B19" s="4"/>
      <c r="C19" s="4"/>
      <c r="D19" s="4"/>
      <c r="E19" s="4"/>
      <c r="F19" s="4"/>
      <c r="G19" s="4"/>
      <c r="H19" s="4"/>
      <c r="I19" s="4"/>
    </row>
    <row r="20" spans="1:9" ht="15">
      <c r="A20" s="48" t="s">
        <v>803</v>
      </c>
      <c r="B20" s="4"/>
      <c r="C20" s="4"/>
      <c r="D20" s="4"/>
      <c r="E20" s="4"/>
      <c r="F20" s="4"/>
      <c r="G20" s="4"/>
      <c r="H20" s="4"/>
      <c r="I20" s="4"/>
    </row>
    <row r="21" spans="1:9" ht="15">
      <c r="A21" s="48" t="s">
        <v>804</v>
      </c>
      <c r="B21" s="4"/>
      <c r="C21" s="4"/>
      <c r="D21" s="4"/>
      <c r="E21" s="4"/>
      <c r="F21" s="4"/>
      <c r="G21" s="4"/>
      <c r="H21" s="4"/>
      <c r="I21" s="4"/>
    </row>
    <row r="22" spans="1:9" ht="15">
      <c r="A22" s="48" t="s">
        <v>805</v>
      </c>
      <c r="B22" s="4"/>
      <c r="C22" s="4"/>
      <c r="D22" s="4"/>
      <c r="E22" s="4"/>
      <c r="F22" s="4"/>
      <c r="G22" s="4"/>
      <c r="H22" s="4"/>
      <c r="I22" s="4"/>
    </row>
    <row r="23" spans="1:9" ht="15">
      <c r="A23" s="48" t="s">
        <v>806</v>
      </c>
      <c r="B23" s="4"/>
      <c r="C23" s="4"/>
      <c r="D23" s="4"/>
      <c r="E23" s="4"/>
      <c r="F23" s="4"/>
      <c r="G23" s="4"/>
      <c r="H23" s="4"/>
      <c r="I23" s="4"/>
    </row>
    <row r="24" spans="1:9" ht="15">
      <c r="A24" s="49" t="s">
        <v>799</v>
      </c>
      <c r="B24" s="4"/>
      <c r="C24" s="4"/>
      <c r="D24" s="4"/>
      <c r="E24" s="4"/>
      <c r="F24" s="4"/>
      <c r="G24" s="4"/>
      <c r="H24" s="4"/>
      <c r="I24" s="4"/>
    </row>
    <row r="25" spans="1:9" ht="15">
      <c r="A25" s="49" t="s">
        <v>807</v>
      </c>
      <c r="B25" s="4"/>
      <c r="C25" s="4"/>
      <c r="D25" s="4"/>
      <c r="E25" s="4"/>
      <c r="F25" s="4"/>
      <c r="G25" s="4"/>
      <c r="H25" s="4"/>
      <c r="I25" s="4"/>
    </row>
    <row r="26" spans="1:9" ht="15">
      <c r="A26" s="88" t="s">
        <v>391</v>
      </c>
      <c r="B26" s="4"/>
      <c r="C26" s="4"/>
      <c r="D26" s="4"/>
      <c r="E26" s="4"/>
      <c r="F26" s="4"/>
      <c r="G26" s="4"/>
      <c r="H26" s="4"/>
      <c r="I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  <row r="33" spans="1:9" ht="15">
      <c r="A33" s="4"/>
      <c r="B33" s="4"/>
      <c r="C33" s="4"/>
      <c r="D33" s="4"/>
      <c r="E33" s="4"/>
      <c r="F33" s="4"/>
      <c r="G33" s="4"/>
      <c r="H33" s="4"/>
      <c r="I33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E35"/>
  <sheetViews>
    <sheetView view="pageBreakPreview" zoomScale="60" zoomScalePageLayoutView="0" workbookViewId="0" topLeftCell="A1">
      <selection activeCell="C5" sqref="C5"/>
    </sheetView>
  </sheetViews>
  <sheetFormatPr defaultColWidth="9.140625" defaultRowHeight="15"/>
  <cols>
    <col min="1" max="1" width="86.28125" style="0" customWidth="1"/>
    <col min="2" max="2" width="28.28125" style="149" customWidth="1"/>
    <col min="3" max="3" width="29.140625" style="149" customWidth="1"/>
    <col min="4" max="4" width="29.421875" style="149" customWidth="1"/>
    <col min="5" max="5" width="18.421875" style="149" customWidth="1"/>
  </cols>
  <sheetData>
    <row r="1" spans="1:5" ht="15">
      <c r="A1" s="292" t="s">
        <v>1075</v>
      </c>
      <c r="B1" s="292"/>
      <c r="C1" s="292"/>
      <c r="D1" s="292"/>
      <c r="E1" s="292"/>
    </row>
    <row r="2" spans="1:5" ht="25.5" customHeight="1">
      <c r="A2" s="291" t="s">
        <v>1019</v>
      </c>
      <c r="B2" s="297"/>
      <c r="C2" s="297"/>
      <c r="D2" s="297"/>
      <c r="E2" s="297"/>
    </row>
    <row r="3" spans="1:5" ht="23.25" customHeight="1">
      <c r="A3" s="302" t="s">
        <v>481</v>
      </c>
      <c r="B3" s="303"/>
      <c r="C3" s="303"/>
      <c r="D3" s="303"/>
      <c r="E3" s="303"/>
    </row>
    <row r="4" ht="15">
      <c r="A4" s="1"/>
    </row>
    <row r="5" spans="1:4" ht="15">
      <c r="A5" s="1"/>
      <c r="D5" s="149" t="s">
        <v>575</v>
      </c>
    </row>
    <row r="6" spans="1:5" ht="51" customHeight="1">
      <c r="A6" s="73" t="s">
        <v>480</v>
      </c>
      <c r="B6" s="154" t="s">
        <v>527</v>
      </c>
      <c r="C6" s="154" t="s">
        <v>1031</v>
      </c>
      <c r="D6" s="154" t="s">
        <v>574</v>
      </c>
      <c r="E6" s="102" t="s">
        <v>566</v>
      </c>
    </row>
    <row r="7" spans="1:5" ht="15" customHeight="1">
      <c r="A7" s="74" t="s">
        <v>454</v>
      </c>
      <c r="B7" s="75"/>
      <c r="C7" s="75">
        <v>1</v>
      </c>
      <c r="D7" s="75"/>
      <c r="E7" s="153">
        <f>B7+C7+D7</f>
        <v>1</v>
      </c>
    </row>
    <row r="8" spans="1:5" ht="15" customHeight="1">
      <c r="A8" s="74" t="s">
        <v>455</v>
      </c>
      <c r="B8" s="75"/>
      <c r="C8" s="75">
        <v>3</v>
      </c>
      <c r="D8" s="75"/>
      <c r="E8" s="153">
        <f aca="true" t="shared" si="0" ref="E8:E33">B8+C8+D8</f>
        <v>3</v>
      </c>
    </row>
    <row r="9" spans="1:5" ht="15" customHeight="1">
      <c r="A9" s="74" t="s">
        <v>456</v>
      </c>
      <c r="B9" s="75"/>
      <c r="C9" s="75">
        <v>13</v>
      </c>
      <c r="D9" s="75"/>
      <c r="E9" s="153">
        <f t="shared" si="0"/>
        <v>13</v>
      </c>
    </row>
    <row r="10" spans="1:5" ht="15" customHeight="1">
      <c r="A10" s="74" t="s">
        <v>457</v>
      </c>
      <c r="B10" s="75"/>
      <c r="C10" s="75"/>
      <c r="D10" s="75"/>
      <c r="E10" s="153">
        <f t="shared" si="0"/>
        <v>0</v>
      </c>
    </row>
    <row r="11" spans="1:5" ht="15" customHeight="1">
      <c r="A11" s="73" t="s">
        <v>475</v>
      </c>
      <c r="B11" s="75">
        <f>SUM(B7:B10)</f>
        <v>0</v>
      </c>
      <c r="C11" s="75">
        <f>SUM(C7:C10)</f>
        <v>17</v>
      </c>
      <c r="D11" s="75">
        <f>SUM(D7:D10)</f>
        <v>0</v>
      </c>
      <c r="E11" s="153">
        <f t="shared" si="0"/>
        <v>17</v>
      </c>
    </row>
    <row r="12" spans="1:5" ht="15" customHeight="1">
      <c r="A12" s="74" t="s">
        <v>458</v>
      </c>
      <c r="B12" s="75"/>
      <c r="C12" s="75"/>
      <c r="D12" s="75">
        <v>1</v>
      </c>
      <c r="E12" s="153">
        <f t="shared" si="0"/>
        <v>1</v>
      </c>
    </row>
    <row r="13" spans="1:5" ht="15" customHeight="1">
      <c r="A13" s="74" t="s">
        <v>459</v>
      </c>
      <c r="B13" s="75"/>
      <c r="C13" s="75"/>
      <c r="D13" s="75"/>
      <c r="E13" s="153">
        <f t="shared" si="0"/>
        <v>0</v>
      </c>
    </row>
    <row r="14" spans="1:5" ht="15" customHeight="1">
      <c r="A14" s="74" t="s">
        <v>460</v>
      </c>
      <c r="B14" s="75"/>
      <c r="C14" s="75"/>
      <c r="D14" s="75"/>
      <c r="E14" s="153">
        <f t="shared" si="0"/>
        <v>0</v>
      </c>
    </row>
    <row r="15" spans="1:5" ht="15" customHeight="1">
      <c r="A15" s="74" t="s">
        <v>461</v>
      </c>
      <c r="B15" s="75">
        <v>1</v>
      </c>
      <c r="C15" s="75"/>
      <c r="D15" s="75">
        <v>1</v>
      </c>
      <c r="E15" s="153">
        <f t="shared" si="0"/>
        <v>2</v>
      </c>
    </row>
    <row r="16" spans="1:5" ht="15" customHeight="1">
      <c r="A16" s="74" t="s">
        <v>462</v>
      </c>
      <c r="B16" s="75"/>
      <c r="C16" s="75"/>
      <c r="D16" s="75">
        <v>1</v>
      </c>
      <c r="E16" s="153">
        <f t="shared" si="0"/>
        <v>1</v>
      </c>
    </row>
    <row r="17" spans="1:5" ht="15" customHeight="1">
      <c r="A17" s="74" t="s">
        <v>463</v>
      </c>
      <c r="B17" s="75">
        <v>1</v>
      </c>
      <c r="C17" s="75"/>
      <c r="D17" s="75">
        <v>2</v>
      </c>
      <c r="E17" s="153">
        <f t="shared" si="0"/>
        <v>3</v>
      </c>
    </row>
    <row r="18" spans="1:5" ht="15" customHeight="1">
      <c r="A18" s="74" t="s">
        <v>464</v>
      </c>
      <c r="B18" s="75"/>
      <c r="C18" s="75"/>
      <c r="D18" s="75"/>
      <c r="E18" s="153">
        <f t="shared" si="0"/>
        <v>0</v>
      </c>
    </row>
    <row r="19" spans="1:5" ht="15" customHeight="1">
      <c r="A19" s="73" t="s">
        <v>476</v>
      </c>
      <c r="B19" s="75">
        <f>SUM(B12:B18)</f>
        <v>2</v>
      </c>
      <c r="C19" s="75">
        <f>SUM(C12:C18)</f>
        <v>0</v>
      </c>
      <c r="D19" s="75">
        <f>SUM(D12:D18)</f>
        <v>5</v>
      </c>
      <c r="E19" s="153">
        <f t="shared" si="0"/>
        <v>7</v>
      </c>
    </row>
    <row r="20" spans="1:5" ht="15" customHeight="1">
      <c r="A20" s="74" t="s">
        <v>465</v>
      </c>
      <c r="B20" s="75">
        <v>1</v>
      </c>
      <c r="C20" s="75">
        <v>2</v>
      </c>
      <c r="D20" s="75">
        <v>3</v>
      </c>
      <c r="E20" s="153">
        <f t="shared" si="0"/>
        <v>6</v>
      </c>
    </row>
    <row r="21" spans="1:5" ht="15" customHeight="1">
      <c r="A21" s="74" t="s">
        <v>466</v>
      </c>
      <c r="B21" s="75"/>
      <c r="C21" s="75"/>
      <c r="D21" s="75"/>
      <c r="E21" s="153">
        <f t="shared" si="0"/>
        <v>0</v>
      </c>
    </row>
    <row r="22" spans="1:5" ht="15" customHeight="1">
      <c r="A22" s="74" t="s">
        <v>467</v>
      </c>
      <c r="B22" s="75">
        <v>6</v>
      </c>
      <c r="C22" s="75"/>
      <c r="D22" s="75"/>
      <c r="E22" s="153">
        <f t="shared" si="0"/>
        <v>6</v>
      </c>
    </row>
    <row r="23" spans="1:5" ht="15" customHeight="1">
      <c r="A23" s="73" t="s">
        <v>477</v>
      </c>
      <c r="B23" s="75">
        <f>SUM(B20:B22)</f>
        <v>7</v>
      </c>
      <c r="C23" s="75">
        <f>SUM(C20:C22)</f>
        <v>2</v>
      </c>
      <c r="D23" s="75">
        <f>SUM(D20:D22)</f>
        <v>3</v>
      </c>
      <c r="E23" s="153">
        <f t="shared" si="0"/>
        <v>12</v>
      </c>
    </row>
    <row r="24" spans="1:5" ht="15" customHeight="1">
      <c r="A24" s="74" t="s">
        <v>468</v>
      </c>
      <c r="B24" s="75">
        <v>1</v>
      </c>
      <c r="C24" s="75"/>
      <c r="D24" s="75"/>
      <c r="E24" s="153">
        <f t="shared" si="0"/>
        <v>1</v>
      </c>
    </row>
    <row r="25" spans="1:5" ht="15" customHeight="1">
      <c r="A25" s="74" t="s">
        <v>469</v>
      </c>
      <c r="B25" s="75">
        <v>5</v>
      </c>
      <c r="C25" s="75"/>
      <c r="D25" s="75"/>
      <c r="E25" s="153">
        <f t="shared" si="0"/>
        <v>5</v>
      </c>
    </row>
    <row r="26" spans="1:5" ht="15" customHeight="1">
      <c r="A26" s="74" t="s">
        <v>470</v>
      </c>
      <c r="B26" s="75">
        <v>1</v>
      </c>
      <c r="C26" s="75"/>
      <c r="D26" s="75"/>
      <c r="E26" s="153">
        <f t="shared" si="0"/>
        <v>1</v>
      </c>
    </row>
    <row r="27" spans="1:5" ht="15" customHeight="1">
      <c r="A27" s="73" t="s">
        <v>478</v>
      </c>
      <c r="B27" s="75">
        <f>SUM(B24:B26)</f>
        <v>7</v>
      </c>
      <c r="C27" s="75">
        <f>SUM(C24:C26)</f>
        <v>0</v>
      </c>
      <c r="D27" s="75">
        <f>SUM(D24:D26)</f>
        <v>0</v>
      </c>
      <c r="E27" s="153">
        <f t="shared" si="0"/>
        <v>7</v>
      </c>
    </row>
    <row r="28" spans="1:5" ht="37.5" customHeight="1">
      <c r="A28" s="73" t="s">
        <v>479</v>
      </c>
      <c r="B28" s="155">
        <f>SUM(B27,B23,B19,B11)</f>
        <v>16</v>
      </c>
      <c r="C28" s="155">
        <f>SUM(C27,C23,C19,C11)</f>
        <v>19</v>
      </c>
      <c r="D28" s="155">
        <f>SUM(D27,D23,D19,D11)</f>
        <v>8</v>
      </c>
      <c r="E28" s="156">
        <f t="shared" si="0"/>
        <v>43</v>
      </c>
    </row>
    <row r="29" spans="1:5" ht="15" customHeight="1">
      <c r="A29" s="74" t="s">
        <v>471</v>
      </c>
      <c r="B29" s="75"/>
      <c r="C29" s="75"/>
      <c r="D29" s="75"/>
      <c r="E29" s="153">
        <f t="shared" si="0"/>
        <v>0</v>
      </c>
    </row>
    <row r="30" spans="1:5" ht="15" customHeight="1">
      <c r="A30" s="74" t="s">
        <v>472</v>
      </c>
      <c r="B30" s="75"/>
      <c r="C30" s="75"/>
      <c r="D30" s="75"/>
      <c r="E30" s="153">
        <f t="shared" si="0"/>
        <v>0</v>
      </c>
    </row>
    <row r="31" spans="1:5" ht="15" customHeight="1">
      <c r="A31" s="74" t="s">
        <v>473</v>
      </c>
      <c r="B31" s="75"/>
      <c r="C31" s="75"/>
      <c r="D31" s="75"/>
      <c r="E31" s="153">
        <f t="shared" si="0"/>
        <v>0</v>
      </c>
    </row>
    <row r="32" spans="1:5" ht="15" customHeight="1">
      <c r="A32" s="74" t="s">
        <v>474</v>
      </c>
      <c r="B32" s="75"/>
      <c r="C32" s="75"/>
      <c r="D32" s="75"/>
      <c r="E32" s="153">
        <f t="shared" si="0"/>
        <v>0</v>
      </c>
    </row>
    <row r="33" spans="1:5" ht="36" customHeight="1">
      <c r="A33" s="73" t="s">
        <v>600</v>
      </c>
      <c r="B33" s="75">
        <f>SUM(B29:B32)</f>
        <v>0</v>
      </c>
      <c r="C33" s="75">
        <f>SUM(C29:C32)</f>
        <v>0</v>
      </c>
      <c r="D33" s="75">
        <f>SUM(D29:D32)</f>
        <v>0</v>
      </c>
      <c r="E33" s="153">
        <f t="shared" si="0"/>
        <v>0</v>
      </c>
    </row>
    <row r="34" spans="1:4" ht="15">
      <c r="A34" s="299"/>
      <c r="B34" s="300"/>
      <c r="C34" s="300"/>
      <c r="D34" s="300"/>
    </row>
    <row r="35" spans="1:4" ht="15">
      <c r="A35" s="301"/>
      <c r="B35" s="300"/>
      <c r="C35" s="300"/>
      <c r="D35" s="300"/>
    </row>
  </sheetData>
  <sheetProtection/>
  <mergeCells count="5">
    <mergeCell ref="A34:D34"/>
    <mergeCell ref="A35:D35"/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N21"/>
  <sheetViews>
    <sheetView view="pageBreakPreview" zoomScale="60" zoomScalePageLayoutView="0" workbookViewId="0" topLeftCell="A1">
      <selection activeCell="J4" sqref="J4"/>
    </sheetView>
  </sheetViews>
  <sheetFormatPr defaultColWidth="9.140625" defaultRowHeight="15"/>
  <cols>
    <col min="1" max="1" width="45.7109375" style="0" customWidth="1"/>
    <col min="2" max="3" width="9.421875" style="0" customWidth="1"/>
    <col min="4" max="4" width="15.140625" style="0" bestFit="1" customWidth="1"/>
    <col min="5" max="5" width="10.421875" style="0" customWidth="1"/>
    <col min="6" max="6" width="8.421875" style="0" customWidth="1"/>
    <col min="7" max="7" width="10.7109375" style="0" customWidth="1"/>
    <col min="8" max="8" width="10.57421875" style="0" customWidth="1"/>
    <col min="9" max="9" width="8.7109375" style="0" customWidth="1"/>
    <col min="10" max="10" width="10.421875" style="0" customWidth="1"/>
    <col min="11" max="11" width="9.57421875" style="0" customWidth="1"/>
    <col min="12" max="12" width="11.7109375" style="0" customWidth="1"/>
    <col min="13" max="14" width="11.8515625" style="0" customWidth="1"/>
  </cols>
  <sheetData>
    <row r="1" spans="1:14" ht="15">
      <c r="A1" s="292" t="s">
        <v>1076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</row>
    <row r="2" spans="1:11" ht="21.75" customHeight="1">
      <c r="A2" s="291" t="s">
        <v>1019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1:11" ht="26.25" customHeight="1">
      <c r="A3" s="289" t="s">
        <v>990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5" spans="1:14" ht="15">
      <c r="A5" s="312" t="s">
        <v>538</v>
      </c>
      <c r="B5" s="310" t="s">
        <v>809</v>
      </c>
      <c r="C5" s="304" t="s">
        <v>576</v>
      </c>
      <c r="D5" s="307"/>
      <c r="E5" s="308"/>
      <c r="F5" s="309" t="s">
        <v>949</v>
      </c>
      <c r="G5" s="307"/>
      <c r="H5" s="308"/>
      <c r="I5" s="304" t="s">
        <v>775</v>
      </c>
      <c r="J5" s="305"/>
      <c r="K5" s="306"/>
      <c r="L5" s="304" t="s">
        <v>566</v>
      </c>
      <c r="M5" s="305"/>
      <c r="N5" s="306"/>
    </row>
    <row r="6" spans="1:14" ht="23.25" customHeight="1">
      <c r="A6" s="311"/>
      <c r="B6" s="311"/>
      <c r="C6" s="3" t="s">
        <v>573</v>
      </c>
      <c r="D6" s="3" t="s">
        <v>598</v>
      </c>
      <c r="E6" s="102" t="s">
        <v>599</v>
      </c>
      <c r="F6" s="3" t="s">
        <v>573</v>
      </c>
      <c r="G6" s="3" t="s">
        <v>598</v>
      </c>
      <c r="H6" s="102" t="s">
        <v>599</v>
      </c>
      <c r="I6" s="3" t="s">
        <v>573</v>
      </c>
      <c r="J6" s="3" t="s">
        <v>598</v>
      </c>
      <c r="K6" s="102" t="s">
        <v>599</v>
      </c>
      <c r="L6" s="3" t="s">
        <v>573</v>
      </c>
      <c r="M6" s="3" t="s">
        <v>598</v>
      </c>
      <c r="N6" s="102" t="s">
        <v>599</v>
      </c>
    </row>
    <row r="7" spans="1:14" ht="15">
      <c r="A7" s="17" t="s">
        <v>926</v>
      </c>
      <c r="B7" s="6" t="s">
        <v>927</v>
      </c>
      <c r="C7" s="36">
        <v>19674000</v>
      </c>
      <c r="D7" s="36">
        <v>48479204</v>
      </c>
      <c r="E7" s="233">
        <v>31411359</v>
      </c>
      <c r="F7" s="234"/>
      <c r="G7" s="36"/>
      <c r="H7" s="233"/>
      <c r="I7" s="234"/>
      <c r="J7" s="36"/>
      <c r="K7" s="233"/>
      <c r="L7" s="234">
        <f>C7+F7+I7</f>
        <v>19674000</v>
      </c>
      <c r="M7" s="36">
        <f aca="true" t="shared" si="0" ref="M7:M18">D7+G7+J7</f>
        <v>48479204</v>
      </c>
      <c r="N7" s="36">
        <f aca="true" t="shared" si="1" ref="N7:N18">E7+H7+K7</f>
        <v>31411359</v>
      </c>
    </row>
    <row r="8" spans="1:14" ht="15">
      <c r="A8" s="17" t="s">
        <v>294</v>
      </c>
      <c r="B8" s="6" t="s">
        <v>928</v>
      </c>
      <c r="C8" s="36">
        <v>33226000</v>
      </c>
      <c r="D8" s="36">
        <v>410775666</v>
      </c>
      <c r="E8" s="233">
        <v>36565679</v>
      </c>
      <c r="F8" s="234"/>
      <c r="G8" s="36"/>
      <c r="H8" s="233"/>
      <c r="I8" s="234"/>
      <c r="J8" s="36"/>
      <c r="K8" s="233"/>
      <c r="L8" s="234">
        <f aca="true" t="shared" si="2" ref="L8:L18">C8+F8+I8</f>
        <v>33226000</v>
      </c>
      <c r="M8" s="36">
        <f t="shared" si="0"/>
        <v>410775666</v>
      </c>
      <c r="N8" s="36">
        <f t="shared" si="1"/>
        <v>36565679</v>
      </c>
    </row>
    <row r="9" spans="1:14" ht="15">
      <c r="A9" s="5" t="s">
        <v>930</v>
      </c>
      <c r="B9" s="6" t="s">
        <v>931</v>
      </c>
      <c r="C9" s="36">
        <v>0</v>
      </c>
      <c r="D9" s="36">
        <v>1800000</v>
      </c>
      <c r="E9" s="233">
        <v>1786447</v>
      </c>
      <c r="F9" s="234">
        <v>200000</v>
      </c>
      <c r="G9" s="36">
        <v>200000</v>
      </c>
      <c r="H9" s="233">
        <v>0</v>
      </c>
      <c r="I9" s="234">
        <v>250000</v>
      </c>
      <c r="J9" s="36">
        <v>250000</v>
      </c>
      <c r="K9" s="233">
        <v>0</v>
      </c>
      <c r="L9" s="234">
        <f t="shared" si="2"/>
        <v>450000</v>
      </c>
      <c r="M9" s="36">
        <f t="shared" si="0"/>
        <v>2250000</v>
      </c>
      <c r="N9" s="36">
        <f t="shared" si="1"/>
        <v>1786447</v>
      </c>
    </row>
    <row r="10" spans="1:14" ht="15">
      <c r="A10" s="17" t="s">
        <v>932</v>
      </c>
      <c r="B10" s="6" t="s">
        <v>933</v>
      </c>
      <c r="C10" s="36">
        <v>10124000</v>
      </c>
      <c r="D10" s="36">
        <v>29307169</v>
      </c>
      <c r="E10" s="233">
        <v>2459686</v>
      </c>
      <c r="F10" s="234">
        <v>200000</v>
      </c>
      <c r="G10" s="36">
        <v>931277</v>
      </c>
      <c r="H10" s="233">
        <v>765157</v>
      </c>
      <c r="I10" s="234">
        <v>355000</v>
      </c>
      <c r="J10" s="36">
        <v>1538000</v>
      </c>
      <c r="K10" s="233">
        <v>921583</v>
      </c>
      <c r="L10" s="234">
        <f t="shared" si="2"/>
        <v>10679000</v>
      </c>
      <c r="M10" s="36">
        <f t="shared" si="0"/>
        <v>31776446</v>
      </c>
      <c r="N10" s="36">
        <f t="shared" si="1"/>
        <v>4146426</v>
      </c>
    </row>
    <row r="11" spans="1:14" ht="15">
      <c r="A11" s="17" t="s">
        <v>934</v>
      </c>
      <c r="B11" s="6" t="s">
        <v>935</v>
      </c>
      <c r="C11" s="36"/>
      <c r="D11" s="36"/>
      <c r="E11" s="233"/>
      <c r="F11" s="234"/>
      <c r="G11" s="36"/>
      <c r="H11" s="233"/>
      <c r="I11" s="234"/>
      <c r="J11" s="36"/>
      <c r="K11" s="233"/>
      <c r="L11" s="234">
        <v>0</v>
      </c>
      <c r="M11" s="36">
        <v>0</v>
      </c>
      <c r="N11" s="36">
        <v>0</v>
      </c>
    </row>
    <row r="12" spans="1:14" ht="30">
      <c r="A12" s="5" t="s">
        <v>936</v>
      </c>
      <c r="B12" s="6" t="s">
        <v>937</v>
      </c>
      <c r="C12" s="36"/>
      <c r="D12" s="36"/>
      <c r="E12" s="233"/>
      <c r="F12" s="234"/>
      <c r="G12" s="36"/>
      <c r="H12" s="233"/>
      <c r="I12" s="234"/>
      <c r="J12" s="36"/>
      <c r="K12" s="233"/>
      <c r="L12" s="234"/>
      <c r="M12" s="36"/>
      <c r="N12" s="36"/>
    </row>
    <row r="13" spans="1:14" ht="30">
      <c r="A13" s="5" t="s">
        <v>938</v>
      </c>
      <c r="B13" s="6" t="s">
        <v>939</v>
      </c>
      <c r="C13" s="36">
        <v>17016480</v>
      </c>
      <c r="D13" s="36">
        <v>128829413</v>
      </c>
      <c r="E13" s="233">
        <v>14460372</v>
      </c>
      <c r="F13" s="234">
        <v>108000</v>
      </c>
      <c r="G13" s="36">
        <v>189000</v>
      </c>
      <c r="H13" s="233">
        <v>141792</v>
      </c>
      <c r="I13" s="234">
        <v>163350</v>
      </c>
      <c r="J13" s="36">
        <v>281350</v>
      </c>
      <c r="K13" s="233">
        <v>214540</v>
      </c>
      <c r="L13" s="234">
        <f t="shared" si="2"/>
        <v>17287830</v>
      </c>
      <c r="M13" s="36">
        <f t="shared" si="0"/>
        <v>129299763</v>
      </c>
      <c r="N13" s="36">
        <f t="shared" si="1"/>
        <v>14816704</v>
      </c>
    </row>
    <row r="14" spans="1:14" ht="15.75">
      <c r="A14" s="26" t="s">
        <v>295</v>
      </c>
      <c r="B14" s="12" t="s">
        <v>940</v>
      </c>
      <c r="C14" s="104">
        <f aca="true" t="shared" si="3" ref="C14:N14">C7+C8+C9+C10+C11+C12+C13</f>
        <v>80040480</v>
      </c>
      <c r="D14" s="104">
        <f t="shared" si="3"/>
        <v>619191452</v>
      </c>
      <c r="E14" s="256">
        <f t="shared" si="3"/>
        <v>86683543</v>
      </c>
      <c r="F14" s="257">
        <f t="shared" si="3"/>
        <v>508000</v>
      </c>
      <c r="G14" s="104">
        <f t="shared" si="3"/>
        <v>1320277</v>
      </c>
      <c r="H14" s="256">
        <f t="shared" si="3"/>
        <v>906949</v>
      </c>
      <c r="I14" s="257">
        <f t="shared" si="3"/>
        <v>768350</v>
      </c>
      <c r="J14" s="104">
        <f t="shared" si="3"/>
        <v>2069350</v>
      </c>
      <c r="K14" s="256">
        <f t="shared" si="3"/>
        <v>1136123</v>
      </c>
      <c r="L14" s="257">
        <f t="shared" si="3"/>
        <v>81316830</v>
      </c>
      <c r="M14" s="104">
        <f t="shared" si="3"/>
        <v>622581079</v>
      </c>
      <c r="N14" s="104">
        <f t="shared" si="3"/>
        <v>88726615</v>
      </c>
    </row>
    <row r="15" spans="1:14" ht="15">
      <c r="A15" s="17" t="s">
        <v>941</v>
      </c>
      <c r="B15" s="6" t="s">
        <v>942</v>
      </c>
      <c r="C15" s="36">
        <v>14257000</v>
      </c>
      <c r="D15" s="36">
        <v>126956645</v>
      </c>
      <c r="E15" s="233">
        <v>33388303</v>
      </c>
      <c r="F15" s="234"/>
      <c r="G15" s="36"/>
      <c r="H15" s="233"/>
      <c r="I15" s="234"/>
      <c r="J15" s="36"/>
      <c r="K15" s="233"/>
      <c r="L15" s="234">
        <f t="shared" si="2"/>
        <v>14257000</v>
      </c>
      <c r="M15" s="36">
        <f t="shared" si="0"/>
        <v>126956645</v>
      </c>
      <c r="N15" s="36">
        <f t="shared" si="1"/>
        <v>33388303</v>
      </c>
    </row>
    <row r="16" spans="1:14" ht="15">
      <c r="A16" s="17" t="s">
        <v>943</v>
      </c>
      <c r="B16" s="6" t="s">
        <v>944</v>
      </c>
      <c r="C16" s="36"/>
      <c r="D16" s="36"/>
      <c r="E16" s="233"/>
      <c r="F16" s="234"/>
      <c r="G16" s="36"/>
      <c r="H16" s="233"/>
      <c r="I16" s="234"/>
      <c r="J16" s="36"/>
      <c r="K16" s="233"/>
      <c r="L16" s="234">
        <f t="shared" si="2"/>
        <v>0</v>
      </c>
      <c r="M16" s="36">
        <f t="shared" si="0"/>
        <v>0</v>
      </c>
      <c r="N16" s="36">
        <f t="shared" si="1"/>
        <v>0</v>
      </c>
    </row>
    <row r="17" spans="1:14" ht="15">
      <c r="A17" s="17" t="s">
        <v>945</v>
      </c>
      <c r="B17" s="6" t="s">
        <v>946</v>
      </c>
      <c r="C17" s="36"/>
      <c r="D17" s="36"/>
      <c r="E17" s="233"/>
      <c r="F17" s="234"/>
      <c r="G17" s="36"/>
      <c r="H17" s="233"/>
      <c r="I17" s="234"/>
      <c r="J17" s="36"/>
      <c r="K17" s="233"/>
      <c r="L17" s="234">
        <f t="shared" si="2"/>
        <v>0</v>
      </c>
      <c r="M17" s="36">
        <f t="shared" si="0"/>
        <v>0</v>
      </c>
      <c r="N17" s="36">
        <f t="shared" si="1"/>
        <v>0</v>
      </c>
    </row>
    <row r="18" spans="1:14" ht="30">
      <c r="A18" s="17" t="s">
        <v>0</v>
      </c>
      <c r="B18" s="6" t="s">
        <v>1</v>
      </c>
      <c r="C18" s="36">
        <v>3849390</v>
      </c>
      <c r="D18" s="36">
        <v>35422943</v>
      </c>
      <c r="E18" s="233">
        <v>8462421</v>
      </c>
      <c r="F18" s="234"/>
      <c r="G18" s="36"/>
      <c r="H18" s="233"/>
      <c r="I18" s="234"/>
      <c r="J18" s="36"/>
      <c r="K18" s="233"/>
      <c r="L18" s="234">
        <f t="shared" si="2"/>
        <v>3849390</v>
      </c>
      <c r="M18" s="36">
        <f t="shared" si="0"/>
        <v>35422943</v>
      </c>
      <c r="N18" s="36">
        <f t="shared" si="1"/>
        <v>8462421</v>
      </c>
    </row>
    <row r="19" spans="1:14" ht="15.75">
      <c r="A19" s="26" t="s">
        <v>296</v>
      </c>
      <c r="B19" s="12" t="s">
        <v>2</v>
      </c>
      <c r="C19" s="104">
        <f aca="true" t="shared" si="4" ref="C19:N19">C15+C16+C17+C18</f>
        <v>18106390</v>
      </c>
      <c r="D19" s="104">
        <f t="shared" si="4"/>
        <v>162379588</v>
      </c>
      <c r="E19" s="256">
        <f t="shared" si="4"/>
        <v>41850724</v>
      </c>
      <c r="F19" s="257">
        <f t="shared" si="4"/>
        <v>0</v>
      </c>
      <c r="G19" s="104">
        <f t="shared" si="4"/>
        <v>0</v>
      </c>
      <c r="H19" s="256">
        <f t="shared" si="4"/>
        <v>0</v>
      </c>
      <c r="I19" s="257">
        <f t="shared" si="4"/>
        <v>0</v>
      </c>
      <c r="J19" s="104">
        <f t="shared" si="4"/>
        <v>0</v>
      </c>
      <c r="K19" s="256">
        <f t="shared" si="4"/>
        <v>0</v>
      </c>
      <c r="L19" s="257">
        <f t="shared" si="4"/>
        <v>18106390</v>
      </c>
      <c r="M19" s="104">
        <f t="shared" si="4"/>
        <v>162379588</v>
      </c>
      <c r="N19" s="104">
        <f t="shared" si="4"/>
        <v>41850724</v>
      </c>
    </row>
    <row r="21" spans="1:10" ht="15">
      <c r="A21" s="4"/>
      <c r="B21" s="4"/>
      <c r="C21" s="4"/>
      <c r="D21" s="4"/>
      <c r="E21" s="4"/>
      <c r="F21" s="4"/>
      <c r="G21" s="4"/>
      <c r="H21" s="4"/>
      <c r="I21" s="4"/>
      <c r="J21" s="4"/>
    </row>
  </sheetData>
  <sheetProtection/>
  <mergeCells count="9">
    <mergeCell ref="A1:N1"/>
    <mergeCell ref="L5:N5"/>
    <mergeCell ref="A2:K2"/>
    <mergeCell ref="A3:K3"/>
    <mergeCell ref="C5:E5"/>
    <mergeCell ref="F5:H5"/>
    <mergeCell ref="I5:K5"/>
    <mergeCell ref="B5:B6"/>
    <mergeCell ref="A5:A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J9"/>
  <sheetViews>
    <sheetView view="pageBreakPreview" zoomScale="60" zoomScalePageLayoutView="0" workbookViewId="0" topLeftCell="A1">
      <selection activeCell="A2" sqref="A2:J2"/>
    </sheetView>
  </sheetViews>
  <sheetFormatPr defaultColWidth="9.140625" defaultRowHeight="15"/>
  <cols>
    <col min="1" max="1" width="36.421875" style="0" customWidth="1"/>
    <col min="2" max="2" width="10.140625" style="0" customWidth="1"/>
    <col min="3" max="4" width="18.8515625" style="0" customWidth="1"/>
    <col min="5" max="6" width="17.28125" style="0" customWidth="1"/>
    <col min="7" max="7" width="17.57421875" style="0" customWidth="1"/>
    <col min="8" max="8" width="17.7109375" style="0" customWidth="1"/>
    <col min="9" max="9" width="17.140625" style="0" customWidth="1"/>
    <col min="10" max="10" width="17.7109375" style="0" customWidth="1"/>
  </cols>
  <sheetData>
    <row r="1" spans="1:10" ht="15">
      <c r="A1" s="292" t="s">
        <v>1077</v>
      </c>
      <c r="B1" s="292"/>
      <c r="C1" s="292"/>
      <c r="D1" s="292"/>
      <c r="E1" s="292"/>
      <c r="F1" s="292"/>
      <c r="G1" s="292"/>
      <c r="H1" s="292"/>
      <c r="I1" s="292"/>
      <c r="J1" s="292"/>
    </row>
    <row r="2" spans="1:10" ht="24" customHeight="1">
      <c r="A2" s="291" t="s">
        <v>1019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23.25" customHeight="1">
      <c r="A3" s="289" t="s">
        <v>991</v>
      </c>
      <c r="B3" s="290"/>
      <c r="C3" s="290"/>
      <c r="D3" s="290"/>
      <c r="E3" s="290"/>
      <c r="F3" s="290"/>
      <c r="G3" s="290"/>
      <c r="H3" s="290"/>
      <c r="I3" s="290"/>
      <c r="J3" s="290"/>
    </row>
    <row r="4" ht="18">
      <c r="A4" s="56"/>
    </row>
    <row r="5" ht="15">
      <c r="A5" t="s">
        <v>1017</v>
      </c>
    </row>
    <row r="6" spans="1:10" ht="15">
      <c r="A6" s="312" t="s">
        <v>808</v>
      </c>
      <c r="B6" s="310" t="s">
        <v>809</v>
      </c>
      <c r="C6" s="304" t="s">
        <v>733</v>
      </c>
      <c r="D6" s="308"/>
      <c r="E6" s="309" t="s">
        <v>967</v>
      </c>
      <c r="F6" s="308"/>
      <c r="G6" s="304" t="s">
        <v>577</v>
      </c>
      <c r="H6" s="308"/>
      <c r="I6" s="304" t="s">
        <v>566</v>
      </c>
      <c r="J6" s="306"/>
    </row>
    <row r="7" spans="1:10" ht="15">
      <c r="A7" s="311"/>
      <c r="B7" s="311"/>
      <c r="C7" s="3" t="s">
        <v>573</v>
      </c>
      <c r="D7" s="3" t="s">
        <v>598</v>
      </c>
      <c r="E7" s="3" t="s">
        <v>573</v>
      </c>
      <c r="F7" s="3" t="s">
        <v>598</v>
      </c>
      <c r="G7" s="3" t="s">
        <v>573</v>
      </c>
      <c r="H7" s="3" t="s">
        <v>598</v>
      </c>
      <c r="I7" s="3" t="s">
        <v>573</v>
      </c>
      <c r="J7" s="3" t="s">
        <v>598</v>
      </c>
    </row>
    <row r="8" spans="1:10" ht="15">
      <c r="A8" s="105" t="s">
        <v>537</v>
      </c>
      <c r="B8" s="106" t="s">
        <v>970</v>
      </c>
      <c r="C8" s="107">
        <v>10000000</v>
      </c>
      <c r="D8" s="107"/>
      <c r="E8" s="107">
        <v>0</v>
      </c>
      <c r="F8" s="107">
        <v>0</v>
      </c>
      <c r="G8" s="107">
        <v>0</v>
      </c>
      <c r="H8" s="107">
        <v>0</v>
      </c>
      <c r="I8" s="107">
        <f>C8+E8+G8</f>
        <v>10000000</v>
      </c>
      <c r="J8" s="107">
        <f>D8+F8+H8</f>
        <v>0</v>
      </c>
    </row>
    <row r="9" spans="1:10" ht="15">
      <c r="A9" s="105" t="s">
        <v>536</v>
      </c>
      <c r="B9" s="106" t="s">
        <v>970</v>
      </c>
      <c r="C9" s="107">
        <v>16287751</v>
      </c>
      <c r="D9" s="107">
        <v>31064474</v>
      </c>
      <c r="E9" s="107">
        <v>0</v>
      </c>
      <c r="F9" s="107">
        <v>0</v>
      </c>
      <c r="G9" s="107">
        <v>0</v>
      </c>
      <c r="H9" s="107">
        <v>0</v>
      </c>
      <c r="I9" s="107">
        <f>C9+E9+G9</f>
        <v>16287751</v>
      </c>
      <c r="J9" s="107">
        <f>D9+F9+H9</f>
        <v>31064474</v>
      </c>
    </row>
  </sheetData>
  <sheetProtection/>
  <mergeCells count="9">
    <mergeCell ref="A1:J1"/>
    <mergeCell ref="A2:J2"/>
    <mergeCell ref="A3:J3"/>
    <mergeCell ref="A6:A7"/>
    <mergeCell ref="B6:B7"/>
    <mergeCell ref="C6:D6"/>
    <mergeCell ref="E6:F6"/>
    <mergeCell ref="G6:H6"/>
    <mergeCell ref="I6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M20"/>
  <sheetViews>
    <sheetView view="pageBreakPreview" zoomScale="60" zoomScaleNormal="90" zoomScalePageLayoutView="0" workbookViewId="0" topLeftCell="A1">
      <selection activeCell="A2" sqref="A2:M2"/>
    </sheetView>
  </sheetViews>
  <sheetFormatPr defaultColWidth="9.140625" defaultRowHeight="15"/>
  <cols>
    <col min="1" max="1" width="64.28125" style="0" customWidth="1"/>
    <col min="3" max="3" width="11.7109375" style="0" customWidth="1"/>
    <col min="4" max="4" width="12.421875" style="0" customWidth="1"/>
    <col min="5" max="5" width="12.00390625" style="0" customWidth="1"/>
    <col min="6" max="6" width="21.57421875" style="0" customWidth="1"/>
    <col min="7" max="7" width="21.8515625" style="0" customWidth="1"/>
    <col min="8" max="10" width="19.57421875" style="0" customWidth="1"/>
    <col min="11" max="11" width="16.421875" style="0" customWidth="1"/>
    <col min="12" max="12" width="16.28125" style="0" customWidth="1"/>
    <col min="13" max="13" width="30.140625" style="0" customWidth="1"/>
  </cols>
  <sheetData>
    <row r="1" spans="1:9" ht="15">
      <c r="A1" s="292" t="s">
        <v>1078</v>
      </c>
      <c r="B1" s="292"/>
      <c r="C1" s="292"/>
      <c r="D1" s="292"/>
      <c r="E1" s="292"/>
      <c r="F1" s="292"/>
      <c r="G1" s="292"/>
      <c r="H1" s="292"/>
      <c r="I1" s="292"/>
    </row>
    <row r="2" spans="1:13" ht="30" customHeight="1">
      <c r="A2" s="291" t="s">
        <v>1019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1:13" ht="27" customHeight="1">
      <c r="A3" s="289" t="s">
        <v>1015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</row>
    <row r="4" spans="1:13" ht="16.5" customHeight="1">
      <c r="A4" s="167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15">
      <c r="A5" s="4" t="s">
        <v>564</v>
      </c>
      <c r="M5" t="s">
        <v>578</v>
      </c>
    </row>
    <row r="6" spans="1:13" ht="61.5" customHeight="1">
      <c r="A6" s="2" t="s">
        <v>808</v>
      </c>
      <c r="B6" s="3" t="s">
        <v>809</v>
      </c>
      <c r="C6" s="76" t="s">
        <v>539</v>
      </c>
      <c r="D6" s="76" t="s">
        <v>696</v>
      </c>
      <c r="E6" s="76" t="s">
        <v>697</v>
      </c>
      <c r="F6" s="76" t="s">
        <v>698</v>
      </c>
      <c r="G6" s="76" t="s">
        <v>699</v>
      </c>
      <c r="H6" s="76" t="s">
        <v>542</v>
      </c>
      <c r="I6" s="76" t="s">
        <v>542</v>
      </c>
      <c r="J6" s="76" t="s">
        <v>549</v>
      </c>
      <c r="K6" s="76" t="s">
        <v>540</v>
      </c>
      <c r="L6" s="76" t="s">
        <v>541</v>
      </c>
      <c r="M6" s="76" t="s">
        <v>543</v>
      </c>
    </row>
    <row r="7" spans="1:13" ht="25.5">
      <c r="A7" s="48"/>
      <c r="B7" s="48"/>
      <c r="C7" s="48"/>
      <c r="D7" s="48"/>
      <c r="E7" s="48"/>
      <c r="F7" s="48"/>
      <c r="G7" s="48"/>
      <c r="H7" s="80" t="s">
        <v>550</v>
      </c>
      <c r="I7" s="115" t="s">
        <v>700</v>
      </c>
      <c r="J7" s="79"/>
      <c r="K7" s="48"/>
      <c r="L7" s="48"/>
      <c r="M7" s="48"/>
    </row>
    <row r="8" spans="1:13" ht="15">
      <c r="A8" s="17" t="s">
        <v>926</v>
      </c>
      <c r="B8" s="6" t="s">
        <v>927</v>
      </c>
      <c r="C8" s="6">
        <v>19674000</v>
      </c>
      <c r="D8" s="6">
        <v>48479204</v>
      </c>
      <c r="E8" s="6">
        <v>31411359</v>
      </c>
      <c r="F8" s="6">
        <v>31411359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</row>
    <row r="9" spans="1:13" ht="15">
      <c r="A9" s="17" t="s">
        <v>294</v>
      </c>
      <c r="B9" s="6" t="s">
        <v>928</v>
      </c>
      <c r="C9" s="6">
        <v>33226000</v>
      </c>
      <c r="D9" s="6">
        <v>410775666</v>
      </c>
      <c r="E9" s="6">
        <v>36565679</v>
      </c>
      <c r="F9" s="6">
        <v>36565679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</row>
    <row r="10" spans="1:13" ht="15">
      <c r="A10" s="5" t="s">
        <v>930</v>
      </c>
      <c r="B10" s="6" t="s">
        <v>931</v>
      </c>
      <c r="C10" s="6">
        <v>450000</v>
      </c>
      <c r="D10" s="6">
        <v>2250000</v>
      </c>
      <c r="E10" s="6">
        <v>1786447</v>
      </c>
      <c r="F10" s="6">
        <v>1786447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</row>
    <row r="11" spans="1:13" ht="15">
      <c r="A11" s="17" t="s">
        <v>932</v>
      </c>
      <c r="B11" s="6" t="s">
        <v>933</v>
      </c>
      <c r="C11" s="6">
        <v>10679000</v>
      </c>
      <c r="D11" s="6">
        <v>31776446</v>
      </c>
      <c r="E11" s="6">
        <v>4146426</v>
      </c>
      <c r="F11" s="6">
        <v>4146426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</row>
    <row r="12" spans="1:13" ht="15">
      <c r="A12" s="17" t="s">
        <v>934</v>
      </c>
      <c r="B12" s="6" t="s">
        <v>935</v>
      </c>
      <c r="C12" s="6"/>
      <c r="D12" s="6"/>
      <c r="E12" s="48"/>
      <c r="F12" s="48"/>
      <c r="G12" s="48"/>
      <c r="H12" s="48"/>
      <c r="I12" s="48"/>
      <c r="J12" s="48"/>
      <c r="K12" s="48"/>
      <c r="L12" s="48"/>
      <c r="M12" s="48"/>
    </row>
    <row r="13" spans="1:13" ht="15">
      <c r="A13" s="5" t="s">
        <v>936</v>
      </c>
      <c r="B13" s="6" t="s">
        <v>937</v>
      </c>
      <c r="C13" s="6"/>
      <c r="D13" s="6"/>
      <c r="E13" s="6"/>
      <c r="F13" s="6"/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</row>
    <row r="14" spans="1:13" ht="15">
      <c r="A14" s="5" t="s">
        <v>938</v>
      </c>
      <c r="B14" s="6" t="s">
        <v>939</v>
      </c>
      <c r="C14" s="6">
        <v>17287830</v>
      </c>
      <c r="D14" s="6">
        <v>129299763</v>
      </c>
      <c r="E14" s="6">
        <v>14816704</v>
      </c>
      <c r="F14" s="6">
        <v>14816704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</row>
    <row r="15" spans="1:13" ht="15.75">
      <c r="A15" s="113" t="s">
        <v>295</v>
      </c>
      <c r="B15" s="106" t="s">
        <v>940</v>
      </c>
      <c r="C15" s="106">
        <f>C8+C9+C10+C11+C12+C13+C14</f>
        <v>81316830</v>
      </c>
      <c r="D15" s="106">
        <f>D8+D9+D10+D11+D12+D13+D14</f>
        <v>622581079</v>
      </c>
      <c r="E15" s="106">
        <f>E8+E9+E10+E11+E12+E13+E14</f>
        <v>88726615</v>
      </c>
      <c r="F15" s="106">
        <f>F8+F9+F10+F11+F12+F13+F14</f>
        <v>88726615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6">
        <v>0</v>
      </c>
    </row>
    <row r="16" spans="1:13" ht="15">
      <c r="A16" s="17" t="s">
        <v>941</v>
      </c>
      <c r="B16" s="6" t="s">
        <v>942</v>
      </c>
      <c r="C16" s="6">
        <v>14257000</v>
      </c>
      <c r="D16" s="6">
        <v>126956645</v>
      </c>
      <c r="E16" s="6">
        <v>33388303</v>
      </c>
      <c r="F16" s="6">
        <v>33388303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</row>
    <row r="17" spans="1:13" ht="15">
      <c r="A17" s="17" t="s">
        <v>943</v>
      </c>
      <c r="B17" s="6" t="s">
        <v>944</v>
      </c>
      <c r="C17" s="6"/>
      <c r="D17" s="6"/>
      <c r="E17" s="6"/>
      <c r="F17" s="6"/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15">
      <c r="A18" s="17" t="s">
        <v>945</v>
      </c>
      <c r="B18" s="6" t="s">
        <v>946</v>
      </c>
      <c r="C18" s="6"/>
      <c r="D18" s="6"/>
      <c r="E18" s="6"/>
      <c r="F18" s="6"/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</row>
    <row r="19" spans="1:13" ht="15">
      <c r="A19" s="17" t="s">
        <v>0</v>
      </c>
      <c r="B19" s="6" t="s">
        <v>1</v>
      </c>
      <c r="C19" s="6">
        <v>3849390</v>
      </c>
      <c r="D19" s="6">
        <v>35422943</v>
      </c>
      <c r="E19" s="6">
        <v>8462421</v>
      </c>
      <c r="F19" s="6">
        <v>8462421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</row>
    <row r="20" spans="1:13" ht="15.75">
      <c r="A20" s="113" t="s">
        <v>296</v>
      </c>
      <c r="B20" s="106" t="s">
        <v>2</v>
      </c>
      <c r="C20" s="106">
        <f>C19+C18+C17+C16</f>
        <v>18106390</v>
      </c>
      <c r="D20" s="106">
        <f>D19+D18+D17+D16</f>
        <v>162379588</v>
      </c>
      <c r="E20" s="106">
        <f>E19+E18+E17+E16</f>
        <v>41850724</v>
      </c>
      <c r="F20" s="106">
        <f>F19+F18+F17+F16</f>
        <v>41850724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06">
        <v>0</v>
      </c>
    </row>
  </sheetData>
  <sheetProtection/>
  <mergeCells count="3">
    <mergeCell ref="A3:M3"/>
    <mergeCell ref="A2:M2"/>
    <mergeCell ref="A1:I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I74"/>
  <sheetViews>
    <sheetView view="pageBreakPreview" zoomScale="60" zoomScaleNormal="70" zoomScalePageLayoutView="0" workbookViewId="0" topLeftCell="A1">
      <selection activeCell="A3" sqref="A3:H3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9" ht="15">
      <c r="A1" s="292" t="s">
        <v>1078</v>
      </c>
      <c r="B1" s="292"/>
      <c r="C1" s="292"/>
      <c r="D1" s="292"/>
      <c r="E1" s="292"/>
      <c r="F1" s="292"/>
      <c r="G1" s="292"/>
      <c r="H1" s="292"/>
      <c r="I1" s="292"/>
    </row>
    <row r="2" spans="1:8" ht="25.5" customHeight="1">
      <c r="A2" s="291" t="s">
        <v>1019</v>
      </c>
      <c r="B2" s="297"/>
      <c r="C2" s="297"/>
      <c r="D2" s="297"/>
      <c r="E2" s="297"/>
      <c r="F2" s="297"/>
      <c r="G2" s="297"/>
      <c r="H2" s="297"/>
    </row>
    <row r="3" spans="1:8" ht="82.5" customHeight="1">
      <c r="A3" s="289" t="s">
        <v>1016</v>
      </c>
      <c r="B3" s="302"/>
      <c r="C3" s="302"/>
      <c r="D3" s="302"/>
      <c r="E3" s="302"/>
      <c r="F3" s="302"/>
      <c r="G3" s="302"/>
      <c r="H3" s="302"/>
    </row>
    <row r="4" spans="1:8" ht="20.25" customHeight="1">
      <c r="A4" s="83"/>
      <c r="B4" s="84"/>
      <c r="C4" s="84"/>
      <c r="D4" s="84"/>
      <c r="E4" s="84"/>
      <c r="F4" s="84"/>
      <c r="G4" s="84"/>
      <c r="H4" s="84"/>
    </row>
    <row r="5" ht="15">
      <c r="A5" s="4" t="s">
        <v>564</v>
      </c>
    </row>
    <row r="6" spans="1:9" ht="86.25" customHeight="1">
      <c r="A6" s="2" t="s">
        <v>808</v>
      </c>
      <c r="B6" s="3" t="s">
        <v>809</v>
      </c>
      <c r="C6" s="76" t="s">
        <v>540</v>
      </c>
      <c r="D6" s="76" t="s">
        <v>541</v>
      </c>
      <c r="E6" s="76" t="s">
        <v>544</v>
      </c>
      <c r="F6" s="177" t="s">
        <v>545</v>
      </c>
      <c r="G6" s="177" t="s">
        <v>546</v>
      </c>
      <c r="H6" s="177" t="s">
        <v>597</v>
      </c>
      <c r="I6" s="177" t="s">
        <v>948</v>
      </c>
    </row>
    <row r="7" spans="1:9" ht="15">
      <c r="A7" s="29" t="s">
        <v>384</v>
      </c>
      <c r="B7" s="5" t="s">
        <v>177</v>
      </c>
      <c r="C7" s="48"/>
      <c r="D7" s="48"/>
      <c r="E7" s="79"/>
      <c r="F7" s="48"/>
      <c r="G7" s="48"/>
      <c r="H7" s="48"/>
      <c r="I7" s="48"/>
    </row>
    <row r="8" spans="1:9" ht="15">
      <c r="A8" s="62" t="s">
        <v>16</v>
      </c>
      <c r="B8" s="62" t="s">
        <v>177</v>
      </c>
      <c r="C8" s="48"/>
      <c r="D8" s="48"/>
      <c r="E8" s="48"/>
      <c r="F8" s="48"/>
      <c r="G8" s="48"/>
      <c r="H8" s="48"/>
      <c r="I8" s="48"/>
    </row>
    <row r="9" spans="1:9" ht="30">
      <c r="A9" s="16" t="s">
        <v>178</v>
      </c>
      <c r="B9" s="5" t="s">
        <v>179</v>
      </c>
      <c r="C9" s="48"/>
      <c r="D9" s="48"/>
      <c r="E9" s="48"/>
      <c r="F9" s="48"/>
      <c r="G9" s="48"/>
      <c r="H9" s="48"/>
      <c r="I9" s="48"/>
    </row>
    <row r="10" spans="1:9" ht="15">
      <c r="A10" s="29" t="s">
        <v>450</v>
      </c>
      <c r="B10" s="5" t="s">
        <v>180</v>
      </c>
      <c r="C10" s="48"/>
      <c r="D10" s="48"/>
      <c r="E10" s="48"/>
      <c r="F10" s="48"/>
      <c r="G10" s="48"/>
      <c r="H10" s="48"/>
      <c r="I10" s="48"/>
    </row>
    <row r="11" spans="1:9" ht="15">
      <c r="A11" s="62" t="s">
        <v>16</v>
      </c>
      <c r="B11" s="62" t="s">
        <v>180</v>
      </c>
      <c r="C11" s="48"/>
      <c r="D11" s="48"/>
      <c r="E11" s="48"/>
      <c r="F11" s="48"/>
      <c r="G11" s="48"/>
      <c r="H11" s="48"/>
      <c r="I11" s="48"/>
    </row>
    <row r="12" spans="1:9" ht="15">
      <c r="A12" s="15" t="s">
        <v>404</v>
      </c>
      <c r="B12" s="9" t="s">
        <v>181</v>
      </c>
      <c r="C12" s="48"/>
      <c r="D12" s="48"/>
      <c r="E12" s="48"/>
      <c r="F12" s="48"/>
      <c r="G12" s="48"/>
      <c r="H12" s="48"/>
      <c r="I12" s="48"/>
    </row>
    <row r="13" spans="1:9" ht="15">
      <c r="A13" s="16" t="s">
        <v>451</v>
      </c>
      <c r="B13" s="5" t="s">
        <v>182</v>
      </c>
      <c r="C13" s="48"/>
      <c r="D13" s="48"/>
      <c r="E13" s="48"/>
      <c r="F13" s="48"/>
      <c r="G13" s="48"/>
      <c r="H13" s="48"/>
      <c r="I13" s="48"/>
    </row>
    <row r="14" spans="1:9" ht="15">
      <c r="A14" s="62" t="s">
        <v>24</v>
      </c>
      <c r="B14" s="62" t="s">
        <v>182</v>
      </c>
      <c r="C14" s="48"/>
      <c r="D14" s="48"/>
      <c r="E14" s="48"/>
      <c r="F14" s="48"/>
      <c r="G14" s="48"/>
      <c r="H14" s="48"/>
      <c r="I14" s="48"/>
    </row>
    <row r="15" spans="1:9" ht="15">
      <c r="A15" s="29" t="s">
        <v>183</v>
      </c>
      <c r="B15" s="5" t="s">
        <v>184</v>
      </c>
      <c r="C15" s="48"/>
      <c r="D15" s="48"/>
      <c r="E15" s="48"/>
      <c r="F15" s="48"/>
      <c r="G15" s="48"/>
      <c r="H15" s="48"/>
      <c r="I15" s="48"/>
    </row>
    <row r="16" spans="1:9" ht="15">
      <c r="A16" s="17" t="s">
        <v>452</v>
      </c>
      <c r="B16" s="5" t="s">
        <v>185</v>
      </c>
      <c r="C16" s="36"/>
      <c r="D16" s="36"/>
      <c r="E16" s="36"/>
      <c r="F16" s="36"/>
      <c r="G16" s="36"/>
      <c r="H16" s="36"/>
      <c r="I16" s="36"/>
    </row>
    <row r="17" spans="1:9" ht="15">
      <c r="A17" s="62" t="s">
        <v>25</v>
      </c>
      <c r="B17" s="62" t="s">
        <v>185</v>
      </c>
      <c r="C17" s="36"/>
      <c r="D17" s="36"/>
      <c r="E17" s="36"/>
      <c r="F17" s="36"/>
      <c r="G17" s="36"/>
      <c r="H17" s="36"/>
      <c r="I17" s="36"/>
    </row>
    <row r="18" spans="1:9" ht="15">
      <c r="A18" s="29" t="s">
        <v>186</v>
      </c>
      <c r="B18" s="5" t="s">
        <v>187</v>
      </c>
      <c r="C18" s="36"/>
      <c r="D18" s="36"/>
      <c r="E18" s="36"/>
      <c r="F18" s="36"/>
      <c r="G18" s="36"/>
      <c r="H18" s="36"/>
      <c r="I18" s="36"/>
    </row>
    <row r="19" spans="1:9" ht="15">
      <c r="A19" s="30" t="s">
        <v>405</v>
      </c>
      <c r="B19" s="9" t="s">
        <v>188</v>
      </c>
      <c r="C19" s="36"/>
      <c r="D19" s="36"/>
      <c r="E19" s="36"/>
      <c r="F19" s="36"/>
      <c r="G19" s="36"/>
      <c r="H19" s="36"/>
      <c r="I19" s="36"/>
    </row>
    <row r="20" spans="1:9" ht="15">
      <c r="A20" s="16" t="s">
        <v>203</v>
      </c>
      <c r="B20" s="5" t="s">
        <v>204</v>
      </c>
      <c r="C20" s="36"/>
      <c r="D20" s="36"/>
      <c r="E20" s="36"/>
      <c r="F20" s="36"/>
      <c r="G20" s="36"/>
      <c r="H20" s="36"/>
      <c r="I20" s="36"/>
    </row>
    <row r="21" spans="1:9" ht="15">
      <c r="A21" s="17" t="s">
        <v>205</v>
      </c>
      <c r="B21" s="5" t="s">
        <v>206</v>
      </c>
      <c r="C21" s="36"/>
      <c r="D21" s="36"/>
      <c r="E21" s="36"/>
      <c r="F21" s="36"/>
      <c r="G21" s="36"/>
      <c r="H21" s="36"/>
      <c r="I21" s="36"/>
    </row>
    <row r="22" spans="1:9" ht="15">
      <c r="A22" s="29" t="s">
        <v>207</v>
      </c>
      <c r="B22" s="5" t="s">
        <v>208</v>
      </c>
      <c r="C22" s="36"/>
      <c r="D22" s="36"/>
      <c r="E22" s="36"/>
      <c r="F22" s="36"/>
      <c r="G22" s="36"/>
      <c r="H22" s="36"/>
      <c r="I22" s="36"/>
    </row>
    <row r="23" spans="1:9" ht="15">
      <c r="A23" s="29" t="s">
        <v>389</v>
      </c>
      <c r="B23" s="5" t="s">
        <v>209</v>
      </c>
      <c r="C23" s="36"/>
      <c r="D23" s="36"/>
      <c r="E23" s="36"/>
      <c r="F23" s="36"/>
      <c r="G23" s="36"/>
      <c r="H23" s="36"/>
      <c r="I23" s="36"/>
    </row>
    <row r="24" spans="1:9" ht="15">
      <c r="A24" s="62" t="s">
        <v>50</v>
      </c>
      <c r="B24" s="62" t="s">
        <v>209</v>
      </c>
      <c r="C24" s="36"/>
      <c r="D24" s="36"/>
      <c r="E24" s="36"/>
      <c r="F24" s="36"/>
      <c r="G24" s="36"/>
      <c r="H24" s="36"/>
      <c r="I24" s="36"/>
    </row>
    <row r="25" spans="1:9" ht="15">
      <c r="A25" s="62" t="s">
        <v>51</v>
      </c>
      <c r="B25" s="62" t="s">
        <v>209</v>
      </c>
      <c r="C25" s="36"/>
      <c r="D25" s="36"/>
      <c r="E25" s="36"/>
      <c r="F25" s="36"/>
      <c r="G25" s="36"/>
      <c r="H25" s="36"/>
      <c r="I25" s="36"/>
    </row>
    <row r="26" spans="1:9" ht="15">
      <c r="A26" s="70" t="s">
        <v>52</v>
      </c>
      <c r="B26" s="70" t="s">
        <v>209</v>
      </c>
      <c r="C26" s="36"/>
      <c r="D26" s="36"/>
      <c r="E26" s="36"/>
      <c r="F26" s="36"/>
      <c r="G26" s="36"/>
      <c r="H26" s="36"/>
      <c r="I26" s="36"/>
    </row>
    <row r="27" spans="1:9" ht="15">
      <c r="A27" s="71" t="s">
        <v>408</v>
      </c>
      <c r="B27" s="46" t="s">
        <v>210</v>
      </c>
      <c r="C27" s="36"/>
      <c r="D27" s="36"/>
      <c r="E27" s="36"/>
      <c r="F27" s="36"/>
      <c r="G27" s="36"/>
      <c r="H27" s="36"/>
      <c r="I27" s="36"/>
    </row>
    <row r="28" spans="1:2" ht="15">
      <c r="A28" s="97"/>
      <c r="B28" s="98"/>
    </row>
    <row r="29" spans="1:5" ht="24.75" customHeight="1">
      <c r="A29" s="2" t="s">
        <v>808</v>
      </c>
      <c r="B29" s="3" t="s">
        <v>809</v>
      </c>
      <c r="C29" s="36"/>
      <c r="D29" s="36"/>
      <c r="E29" s="36"/>
    </row>
    <row r="30" spans="1:5" ht="31.5">
      <c r="A30" s="99" t="s">
        <v>596</v>
      </c>
      <c r="B30" s="46"/>
      <c r="C30" s="36"/>
      <c r="D30" s="36"/>
      <c r="E30" s="36"/>
    </row>
    <row r="31" spans="1:5" ht="15.75">
      <c r="A31" s="100" t="s">
        <v>590</v>
      </c>
      <c r="B31" s="46"/>
      <c r="C31" s="36"/>
      <c r="D31" s="36"/>
      <c r="E31" s="36"/>
    </row>
    <row r="32" spans="1:5" ht="31.5">
      <c r="A32" s="100" t="s">
        <v>591</v>
      </c>
      <c r="B32" s="46"/>
      <c r="C32" s="36"/>
      <c r="D32" s="36"/>
      <c r="E32" s="36"/>
    </row>
    <row r="33" spans="1:5" ht="15.75">
      <c r="A33" s="100" t="s">
        <v>592</v>
      </c>
      <c r="B33" s="46"/>
      <c r="C33" s="36"/>
      <c r="D33" s="36"/>
      <c r="E33" s="36"/>
    </row>
    <row r="34" spans="1:5" ht="31.5">
      <c r="A34" s="100" t="s">
        <v>593</v>
      </c>
      <c r="B34" s="46"/>
      <c r="C34" s="36"/>
      <c r="D34" s="36"/>
      <c r="E34" s="36"/>
    </row>
    <row r="35" spans="1:5" ht="15.75">
      <c r="A35" s="100" t="s">
        <v>594</v>
      </c>
      <c r="B35" s="46"/>
      <c r="C35" s="36"/>
      <c r="D35" s="36"/>
      <c r="E35" s="36"/>
    </row>
    <row r="36" spans="1:5" ht="15.75">
      <c r="A36" s="100" t="s">
        <v>595</v>
      </c>
      <c r="B36" s="46"/>
      <c r="C36" s="36"/>
      <c r="D36" s="36"/>
      <c r="E36" s="36"/>
    </row>
    <row r="37" spans="1:5" ht="15">
      <c r="A37" s="71" t="s">
        <v>572</v>
      </c>
      <c r="B37" s="46"/>
      <c r="C37" s="36"/>
      <c r="D37" s="36"/>
      <c r="E37" s="36"/>
    </row>
    <row r="38" spans="1:2" ht="15">
      <c r="A38" s="97"/>
      <c r="B38" s="98"/>
    </row>
    <row r="39" spans="1:2" ht="15">
      <c r="A39" s="97"/>
      <c r="B39" s="98"/>
    </row>
    <row r="40" spans="1:2" ht="15">
      <c r="A40" s="97"/>
      <c r="B40" s="98"/>
    </row>
    <row r="41" spans="1:2" ht="15">
      <c r="A41" s="97"/>
      <c r="B41" s="98"/>
    </row>
    <row r="42" spans="1:2" ht="15">
      <c r="A42" s="97"/>
      <c r="B42" s="98"/>
    </row>
    <row r="43" spans="1:2" ht="15">
      <c r="A43" s="97"/>
      <c r="B43" s="98"/>
    </row>
    <row r="44" spans="1:2" ht="15">
      <c r="A44" s="97"/>
      <c r="B44" s="98"/>
    </row>
    <row r="45" spans="1:2" ht="15">
      <c r="A45" s="97"/>
      <c r="B45" s="98"/>
    </row>
    <row r="46" spans="1:2" ht="15">
      <c r="A46" s="97"/>
      <c r="B46" s="98"/>
    </row>
    <row r="48" spans="1:7" ht="15">
      <c r="A48" s="4"/>
      <c r="B48" s="4"/>
      <c r="C48" s="4"/>
      <c r="D48" s="4"/>
      <c r="E48" s="4"/>
      <c r="F48" s="4"/>
      <c r="G48" s="4"/>
    </row>
    <row r="49" spans="1:7" ht="15">
      <c r="A49" s="81" t="s">
        <v>547</v>
      </c>
      <c r="B49" s="4"/>
      <c r="C49" s="4"/>
      <c r="D49" s="4"/>
      <c r="E49" s="4"/>
      <c r="F49" s="4"/>
      <c r="G49" s="4"/>
    </row>
    <row r="50" spans="1:7" ht="15.75">
      <c r="A50" s="82" t="s">
        <v>551</v>
      </c>
      <c r="B50" s="4"/>
      <c r="C50" s="4"/>
      <c r="D50" s="4"/>
      <c r="E50" s="4"/>
      <c r="F50" s="4"/>
      <c r="G50" s="4"/>
    </row>
    <row r="51" spans="1:7" ht="15.75">
      <c r="A51" s="82" t="s">
        <v>552</v>
      </c>
      <c r="B51" s="4"/>
      <c r="C51" s="4"/>
      <c r="D51" s="4"/>
      <c r="E51" s="4"/>
      <c r="F51" s="4"/>
      <c r="G51" s="4"/>
    </row>
    <row r="52" spans="1:7" ht="15.75">
      <c r="A52" s="82" t="s">
        <v>553</v>
      </c>
      <c r="B52" s="4"/>
      <c r="C52" s="4"/>
      <c r="D52" s="4"/>
      <c r="E52" s="4"/>
      <c r="F52" s="4"/>
      <c r="G52" s="4"/>
    </row>
    <row r="53" spans="1:7" ht="15.75">
      <c r="A53" s="82" t="s">
        <v>554</v>
      </c>
      <c r="B53" s="4"/>
      <c r="C53" s="4"/>
      <c r="D53" s="4"/>
      <c r="E53" s="4"/>
      <c r="F53" s="4"/>
      <c r="G53" s="4"/>
    </row>
    <row r="54" spans="1:7" ht="15.75">
      <c r="A54" s="82" t="s">
        <v>555</v>
      </c>
      <c r="B54" s="4"/>
      <c r="C54" s="4"/>
      <c r="D54" s="4"/>
      <c r="E54" s="4"/>
      <c r="F54" s="4"/>
      <c r="G54" s="4"/>
    </row>
    <row r="55" spans="1:7" ht="15">
      <c r="A55" s="81" t="s">
        <v>548</v>
      </c>
      <c r="B55" s="4"/>
      <c r="C55" s="4"/>
      <c r="D55" s="4"/>
      <c r="E55" s="4"/>
      <c r="F55" s="4"/>
      <c r="G55" s="4"/>
    </row>
    <row r="56" spans="1:7" ht="15">
      <c r="A56" s="4"/>
      <c r="B56" s="4"/>
      <c r="C56" s="4"/>
      <c r="D56" s="4"/>
      <c r="E56" s="4"/>
      <c r="F56" s="4"/>
      <c r="G56" s="4"/>
    </row>
    <row r="57" spans="1:8" ht="45.75" customHeight="1">
      <c r="A57" s="313" t="s">
        <v>556</v>
      </c>
      <c r="B57" s="314"/>
      <c r="C57" s="314"/>
      <c r="D57" s="314"/>
      <c r="E57" s="314"/>
      <c r="F57" s="314"/>
      <c r="G57" s="314"/>
      <c r="H57" s="314"/>
    </row>
    <row r="60" ht="15.75">
      <c r="A60" s="72" t="s">
        <v>558</v>
      </c>
    </row>
    <row r="61" ht="15.75">
      <c r="A61" s="82" t="s">
        <v>559</v>
      </c>
    </row>
    <row r="62" ht="15.75">
      <c r="A62" s="82" t="s">
        <v>560</v>
      </c>
    </row>
    <row r="63" ht="15.75">
      <c r="A63" s="82" t="s">
        <v>561</v>
      </c>
    </row>
    <row r="64" ht="15">
      <c r="A64" s="81" t="s">
        <v>557</v>
      </c>
    </row>
    <row r="65" ht="15.75">
      <c r="A65" s="82" t="s">
        <v>562</v>
      </c>
    </row>
    <row r="67" ht="15.75">
      <c r="A67" s="95" t="s">
        <v>588</v>
      </c>
    </row>
    <row r="68" ht="15.75">
      <c r="A68" s="95" t="s">
        <v>589</v>
      </c>
    </row>
    <row r="69" ht="15.75">
      <c r="A69" s="96" t="s">
        <v>590</v>
      </c>
    </row>
    <row r="70" ht="15.75">
      <c r="A70" s="96" t="s">
        <v>591</v>
      </c>
    </row>
    <row r="71" ht="15.75">
      <c r="A71" s="96" t="s">
        <v>592</v>
      </c>
    </row>
    <row r="72" ht="15.75">
      <c r="A72" s="96" t="s">
        <v>593</v>
      </c>
    </row>
    <row r="73" ht="15.75">
      <c r="A73" s="96" t="s">
        <v>594</v>
      </c>
    </row>
    <row r="74" ht="15.75">
      <c r="A74" s="96" t="s">
        <v>595</v>
      </c>
    </row>
  </sheetData>
  <sheetProtection/>
  <mergeCells count="4">
    <mergeCell ref="A3:H3"/>
    <mergeCell ref="A57:H57"/>
    <mergeCell ref="A2:H2"/>
    <mergeCell ref="A1:I1"/>
  </mergeCells>
  <hyperlinks>
    <hyperlink ref="A19" r:id="rId1" display="http://njt.hu/cgi_bin/njt_doc.cgi?docid=142896.245143#foot4"/>
    <hyperlink ref="A49" r:id="rId2" display="http://njt.hu/cgi_bin/njt_doc.cgi?docid=142896.245143#foot4"/>
    <hyperlink ref="A55" r:id="rId3" display="http://njt.hu/cgi_bin/njt_doc.cgi?docid=142896.245143#foot5"/>
    <hyperlink ref="A64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5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H70"/>
  <sheetViews>
    <sheetView view="pageBreakPreview" zoomScale="60" zoomScalePageLayoutView="0" workbookViewId="0" topLeftCell="A1">
      <selection activeCell="A3" sqref="A3:H3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14.140625" style="0" customWidth="1"/>
    <col min="4" max="4" width="15.28125" style="0" customWidth="1"/>
    <col min="5" max="5" width="12.00390625" style="0" customWidth="1"/>
    <col min="6" max="6" width="12.140625" style="0" customWidth="1"/>
    <col min="7" max="8" width="12.8515625" style="0" customWidth="1"/>
  </cols>
  <sheetData>
    <row r="1" spans="1:8" ht="15">
      <c r="A1" s="292" t="s">
        <v>1079</v>
      </c>
      <c r="B1" s="292"/>
      <c r="C1" s="292"/>
      <c r="D1" s="292"/>
      <c r="E1" s="292"/>
      <c r="F1" s="292"/>
      <c r="G1" s="292"/>
      <c r="H1" s="292"/>
    </row>
    <row r="2" spans="1:8" ht="22.5" customHeight="1">
      <c r="A2" s="291" t="s">
        <v>1019</v>
      </c>
      <c r="B2" s="290"/>
      <c r="C2" s="290"/>
      <c r="D2" s="290"/>
      <c r="E2" s="315"/>
      <c r="F2" s="315"/>
      <c r="G2" s="315"/>
      <c r="H2" s="315"/>
    </row>
    <row r="3" spans="1:8" ht="48.75" customHeight="1">
      <c r="A3" s="289" t="s">
        <v>1059</v>
      </c>
      <c r="B3" s="290"/>
      <c r="C3" s="290"/>
      <c r="D3" s="316"/>
      <c r="E3" s="315"/>
      <c r="F3" s="315"/>
      <c r="G3" s="315"/>
      <c r="H3" s="315"/>
    </row>
    <row r="4" spans="1:3" ht="21" customHeight="1">
      <c r="A4" s="167" t="s">
        <v>1017</v>
      </c>
      <c r="B4" s="86"/>
      <c r="C4" s="86"/>
    </row>
    <row r="5" ht="15">
      <c r="A5" s="4" t="s">
        <v>564</v>
      </c>
    </row>
    <row r="6" spans="1:8" ht="51.75">
      <c r="A6" s="49" t="s">
        <v>538</v>
      </c>
      <c r="B6" s="3" t="s">
        <v>809</v>
      </c>
      <c r="C6" s="102" t="s">
        <v>579</v>
      </c>
      <c r="D6" s="102" t="s">
        <v>580</v>
      </c>
      <c r="E6" s="102" t="s">
        <v>701</v>
      </c>
      <c r="F6" s="102" t="s">
        <v>702</v>
      </c>
      <c r="G6" s="102" t="s">
        <v>703</v>
      </c>
      <c r="H6" s="102" t="s">
        <v>704</v>
      </c>
    </row>
    <row r="7" spans="1:8" ht="15">
      <c r="A7" s="16" t="s">
        <v>306</v>
      </c>
      <c r="B7" s="5" t="s">
        <v>15</v>
      </c>
      <c r="C7" s="36"/>
      <c r="D7" s="36"/>
      <c r="E7" s="36"/>
      <c r="F7" s="36"/>
      <c r="G7" s="36"/>
      <c r="H7" s="36"/>
    </row>
    <row r="8" spans="1:8" ht="15">
      <c r="A8" s="25" t="s">
        <v>16</v>
      </c>
      <c r="B8" s="25" t="s">
        <v>15</v>
      </c>
      <c r="C8" s="36"/>
      <c r="D8" s="36"/>
      <c r="E8" s="36"/>
      <c r="F8" s="36"/>
      <c r="G8" s="36"/>
      <c r="H8" s="36"/>
    </row>
    <row r="9" spans="1:8" ht="15">
      <c r="A9" s="25" t="s">
        <v>17</v>
      </c>
      <c r="B9" s="25" t="s">
        <v>15</v>
      </c>
      <c r="C9" s="36"/>
      <c r="D9" s="36"/>
      <c r="E9" s="36"/>
      <c r="F9" s="36"/>
      <c r="G9" s="36"/>
      <c r="H9" s="36"/>
    </row>
    <row r="10" spans="1:8" ht="30">
      <c r="A10" s="16" t="s">
        <v>18</v>
      </c>
      <c r="B10" s="5" t="s">
        <v>19</v>
      </c>
      <c r="C10" s="36"/>
      <c r="D10" s="36"/>
      <c r="E10" s="36"/>
      <c r="F10" s="36"/>
      <c r="G10" s="36"/>
      <c r="H10" s="36"/>
    </row>
    <row r="11" spans="1:8" ht="15">
      <c r="A11" s="16" t="s">
        <v>305</v>
      </c>
      <c r="B11" s="5" t="s">
        <v>20</v>
      </c>
      <c r="C11" s="36"/>
      <c r="D11" s="36"/>
      <c r="E11" s="36"/>
      <c r="F11" s="36"/>
      <c r="G11" s="36"/>
      <c r="H11" s="36"/>
    </row>
    <row r="12" spans="1:8" ht="15">
      <c r="A12" s="25" t="s">
        <v>16</v>
      </c>
      <c r="B12" s="25" t="s">
        <v>20</v>
      </c>
      <c r="C12" s="36"/>
      <c r="D12" s="36"/>
      <c r="E12" s="36"/>
      <c r="F12" s="36"/>
      <c r="G12" s="36"/>
      <c r="H12" s="36"/>
    </row>
    <row r="13" spans="1:8" ht="15">
      <c r="A13" s="25" t="s">
        <v>17</v>
      </c>
      <c r="B13" s="25" t="s">
        <v>21</v>
      </c>
      <c r="C13" s="36"/>
      <c r="D13" s="36"/>
      <c r="E13" s="36"/>
      <c r="F13" s="36"/>
      <c r="G13" s="36"/>
      <c r="H13" s="36"/>
    </row>
    <row r="14" spans="1:8" ht="15">
      <c r="A14" s="15" t="s">
        <v>304</v>
      </c>
      <c r="B14" s="9" t="s">
        <v>22</v>
      </c>
      <c r="C14" s="36"/>
      <c r="D14" s="36"/>
      <c r="E14" s="36"/>
      <c r="F14" s="36"/>
      <c r="G14" s="36"/>
      <c r="H14" s="36"/>
    </row>
    <row r="15" spans="1:8" ht="15">
      <c r="A15" s="29" t="s">
        <v>309</v>
      </c>
      <c r="B15" s="5" t="s">
        <v>23</v>
      </c>
      <c r="C15" s="36"/>
      <c r="D15" s="36"/>
      <c r="E15" s="36"/>
      <c r="F15" s="36"/>
      <c r="G15" s="36"/>
      <c r="H15" s="36"/>
    </row>
    <row r="16" spans="1:8" ht="15">
      <c r="A16" s="25" t="s">
        <v>24</v>
      </c>
      <c r="B16" s="25" t="s">
        <v>23</v>
      </c>
      <c r="C16" s="36"/>
      <c r="D16" s="36"/>
      <c r="E16" s="36"/>
      <c r="F16" s="36"/>
      <c r="G16" s="36"/>
      <c r="H16" s="36"/>
    </row>
    <row r="17" spans="1:8" ht="15">
      <c r="A17" s="25" t="s">
        <v>25</v>
      </c>
      <c r="B17" s="25" t="s">
        <v>23</v>
      </c>
      <c r="C17" s="36"/>
      <c r="D17" s="36"/>
      <c r="E17" s="36"/>
      <c r="F17" s="36"/>
      <c r="G17" s="36"/>
      <c r="H17" s="36"/>
    </row>
    <row r="18" spans="1:8" ht="15">
      <c r="A18" s="29" t="s">
        <v>310</v>
      </c>
      <c r="B18" s="5" t="s">
        <v>26</v>
      </c>
      <c r="C18" s="36"/>
      <c r="D18" s="36"/>
      <c r="E18" s="36"/>
      <c r="F18" s="36"/>
      <c r="G18" s="36"/>
      <c r="H18" s="36"/>
    </row>
    <row r="19" spans="1:8" ht="15">
      <c r="A19" s="25" t="s">
        <v>17</v>
      </c>
      <c r="B19" s="25" t="s">
        <v>26</v>
      </c>
      <c r="C19" s="36"/>
      <c r="D19" s="36"/>
      <c r="E19" s="36"/>
      <c r="F19" s="36"/>
      <c r="G19" s="36"/>
      <c r="H19" s="36"/>
    </row>
    <row r="20" spans="1:8" ht="15">
      <c r="A20" s="17" t="s">
        <v>27</v>
      </c>
      <c r="B20" s="5" t="s">
        <v>28</v>
      </c>
      <c r="C20" s="36"/>
      <c r="D20" s="36"/>
      <c r="E20" s="36"/>
      <c r="F20" s="36"/>
      <c r="G20" s="36"/>
      <c r="H20" s="36"/>
    </row>
    <row r="21" spans="1:8" ht="15">
      <c r="A21" s="17" t="s">
        <v>311</v>
      </c>
      <c r="B21" s="5" t="s">
        <v>29</v>
      </c>
      <c r="C21" s="36"/>
      <c r="D21" s="36"/>
      <c r="E21" s="36"/>
      <c r="F21" s="36"/>
      <c r="G21" s="36"/>
      <c r="H21" s="36"/>
    </row>
    <row r="22" spans="1:8" ht="15">
      <c r="A22" s="25" t="s">
        <v>25</v>
      </c>
      <c r="B22" s="25" t="s">
        <v>29</v>
      </c>
      <c r="C22" s="36"/>
      <c r="D22" s="36"/>
      <c r="E22" s="36"/>
      <c r="F22" s="36"/>
      <c r="G22" s="36"/>
      <c r="H22" s="36"/>
    </row>
    <row r="23" spans="1:8" ht="15">
      <c r="A23" s="25" t="s">
        <v>17</v>
      </c>
      <c r="B23" s="25" t="s">
        <v>29</v>
      </c>
      <c r="C23" s="36"/>
      <c r="D23" s="36"/>
      <c r="E23" s="36"/>
      <c r="F23" s="36"/>
      <c r="G23" s="36"/>
      <c r="H23" s="36"/>
    </row>
    <row r="24" spans="1:8" ht="15">
      <c r="A24" s="30" t="s">
        <v>307</v>
      </c>
      <c r="B24" s="9" t="s">
        <v>30</v>
      </c>
      <c r="C24" s="36"/>
      <c r="D24" s="36"/>
      <c r="E24" s="36"/>
      <c r="F24" s="36"/>
      <c r="G24" s="36"/>
      <c r="H24" s="36"/>
    </row>
    <row r="25" spans="1:8" ht="15">
      <c r="A25" s="29" t="s">
        <v>31</v>
      </c>
      <c r="B25" s="5" t="s">
        <v>32</v>
      </c>
      <c r="C25" s="36"/>
      <c r="D25" s="36"/>
      <c r="E25" s="36"/>
      <c r="F25" s="36"/>
      <c r="G25" s="36"/>
      <c r="H25" s="36"/>
    </row>
    <row r="26" spans="1:8" ht="15">
      <c r="A26" s="29" t="s">
        <v>33</v>
      </c>
      <c r="B26" s="5" t="s">
        <v>34</v>
      </c>
      <c r="C26" s="36"/>
      <c r="D26" s="36"/>
      <c r="E26" s="36"/>
      <c r="F26" s="36"/>
      <c r="G26" s="36"/>
      <c r="H26" s="36"/>
    </row>
    <row r="27" spans="1:8" ht="15">
      <c r="A27" s="29" t="s">
        <v>37</v>
      </c>
      <c r="B27" s="5" t="s">
        <v>38</v>
      </c>
      <c r="C27" s="36"/>
      <c r="D27" s="36"/>
      <c r="E27" s="36"/>
      <c r="F27" s="36"/>
      <c r="G27" s="36"/>
      <c r="H27" s="36"/>
    </row>
    <row r="28" spans="1:8" ht="15">
      <c r="A28" s="29" t="s">
        <v>39</v>
      </c>
      <c r="B28" s="5" t="s">
        <v>40</v>
      </c>
      <c r="C28" s="36"/>
      <c r="D28" s="36"/>
      <c r="E28" s="36"/>
      <c r="F28" s="36"/>
      <c r="G28" s="36"/>
      <c r="H28" s="36"/>
    </row>
    <row r="29" spans="1:8" ht="15">
      <c r="A29" s="29" t="s">
        <v>41</v>
      </c>
      <c r="B29" s="5" t="s">
        <v>42</v>
      </c>
      <c r="C29" s="36"/>
      <c r="D29" s="36"/>
      <c r="E29" s="36"/>
      <c r="F29" s="36"/>
      <c r="G29" s="36"/>
      <c r="H29" s="36"/>
    </row>
    <row r="30" spans="1:8" ht="15">
      <c r="A30" s="136" t="s">
        <v>308</v>
      </c>
      <c r="B30" s="137" t="s">
        <v>43</v>
      </c>
      <c r="C30" s="107">
        <v>0</v>
      </c>
      <c r="D30" s="107">
        <v>0</v>
      </c>
      <c r="E30" s="107">
        <v>0</v>
      </c>
      <c r="F30" s="107">
        <v>0</v>
      </c>
      <c r="G30" s="107">
        <v>0</v>
      </c>
      <c r="H30" s="107">
        <v>0</v>
      </c>
    </row>
    <row r="31" spans="1:8" ht="15">
      <c r="A31" s="29" t="s">
        <v>44</v>
      </c>
      <c r="B31" s="5" t="s">
        <v>45</v>
      </c>
      <c r="C31" s="36"/>
      <c r="D31" s="36"/>
      <c r="E31" s="36"/>
      <c r="F31" s="36"/>
      <c r="G31" s="36"/>
      <c r="H31" s="36"/>
    </row>
    <row r="32" spans="1:8" ht="15">
      <c r="A32" s="16" t="s">
        <v>46</v>
      </c>
      <c r="B32" s="5" t="s">
        <v>47</v>
      </c>
      <c r="C32" s="36"/>
      <c r="D32" s="36"/>
      <c r="E32" s="36"/>
      <c r="F32" s="36"/>
      <c r="G32" s="36"/>
      <c r="H32" s="36"/>
    </row>
    <row r="33" spans="1:8" ht="15">
      <c r="A33" s="29" t="s">
        <v>312</v>
      </c>
      <c r="B33" s="5" t="s">
        <v>48</v>
      </c>
      <c r="C33" s="36"/>
      <c r="D33" s="36"/>
      <c r="E33" s="36"/>
      <c r="F33" s="36"/>
      <c r="G33" s="36"/>
      <c r="H33" s="36"/>
    </row>
    <row r="34" spans="1:8" ht="15">
      <c r="A34" s="25" t="s">
        <v>17</v>
      </c>
      <c r="B34" s="25" t="s">
        <v>48</v>
      </c>
      <c r="C34" s="36"/>
      <c r="D34" s="36"/>
      <c r="E34" s="36"/>
      <c r="F34" s="36"/>
      <c r="G34" s="36"/>
      <c r="H34" s="36"/>
    </row>
    <row r="35" spans="1:8" ht="15">
      <c r="A35" s="29" t="s">
        <v>313</v>
      </c>
      <c r="B35" s="5" t="s">
        <v>49</v>
      </c>
      <c r="C35" s="36"/>
      <c r="D35" s="36"/>
      <c r="E35" s="36"/>
      <c r="F35" s="36"/>
      <c r="G35" s="36"/>
      <c r="H35" s="36"/>
    </row>
    <row r="36" spans="1:8" ht="15">
      <c r="A36" s="25" t="s">
        <v>50</v>
      </c>
      <c r="B36" s="25" t="s">
        <v>49</v>
      </c>
      <c r="C36" s="36"/>
      <c r="D36" s="36"/>
      <c r="E36" s="36"/>
      <c r="F36" s="36"/>
      <c r="G36" s="36"/>
      <c r="H36" s="36"/>
    </row>
    <row r="37" spans="1:8" ht="15">
      <c r="A37" s="25" t="s">
        <v>51</v>
      </c>
      <c r="B37" s="25" t="s">
        <v>49</v>
      </c>
      <c r="C37" s="36"/>
      <c r="D37" s="36"/>
      <c r="E37" s="36"/>
      <c r="F37" s="36"/>
      <c r="G37" s="36"/>
      <c r="H37" s="36"/>
    </row>
    <row r="38" spans="1:8" ht="15">
      <c r="A38" s="25" t="s">
        <v>52</v>
      </c>
      <c r="B38" s="25" t="s">
        <v>49</v>
      </c>
      <c r="C38" s="36"/>
      <c r="D38" s="36"/>
      <c r="E38" s="36"/>
      <c r="F38" s="36"/>
      <c r="G38" s="36"/>
      <c r="H38" s="36"/>
    </row>
    <row r="39" spans="1:8" ht="15">
      <c r="A39" s="25" t="s">
        <v>17</v>
      </c>
      <c r="B39" s="25" t="s">
        <v>49</v>
      </c>
      <c r="C39" s="36"/>
      <c r="D39" s="36"/>
      <c r="E39" s="36"/>
      <c r="F39" s="36"/>
      <c r="G39" s="36"/>
      <c r="H39" s="36"/>
    </row>
    <row r="40" spans="1:8" ht="15">
      <c r="A40" s="136" t="s">
        <v>314</v>
      </c>
      <c r="B40" s="137" t="s">
        <v>53</v>
      </c>
      <c r="C40" s="107">
        <v>0</v>
      </c>
      <c r="D40" s="107">
        <v>0</v>
      </c>
      <c r="E40" s="107">
        <v>0</v>
      </c>
      <c r="F40" s="107">
        <v>0</v>
      </c>
      <c r="G40" s="107">
        <v>0</v>
      </c>
      <c r="H40" s="107">
        <v>0</v>
      </c>
    </row>
    <row r="43" spans="1:8" ht="51.75">
      <c r="A43" s="49" t="s">
        <v>538</v>
      </c>
      <c r="B43" s="3" t="s">
        <v>809</v>
      </c>
      <c r="C43" s="102" t="s">
        <v>579</v>
      </c>
      <c r="D43" s="102" t="s">
        <v>580</v>
      </c>
      <c r="E43" s="102" t="s">
        <v>701</v>
      </c>
      <c r="F43" s="102" t="s">
        <v>702</v>
      </c>
      <c r="G43" s="102" t="s">
        <v>703</v>
      </c>
      <c r="H43" s="102" t="s">
        <v>704</v>
      </c>
    </row>
    <row r="44" spans="1:8" ht="15">
      <c r="A44" s="29" t="s">
        <v>384</v>
      </c>
      <c r="B44" s="5" t="s">
        <v>177</v>
      </c>
      <c r="C44" s="36"/>
      <c r="D44" s="36"/>
      <c r="E44" s="36"/>
      <c r="F44" s="36"/>
      <c r="G44" s="36"/>
      <c r="H44" s="36"/>
    </row>
    <row r="45" spans="1:8" ht="15">
      <c r="A45" s="62" t="s">
        <v>16</v>
      </c>
      <c r="B45" s="62" t="s">
        <v>177</v>
      </c>
      <c r="C45" s="36"/>
      <c r="D45" s="36"/>
      <c r="E45" s="36"/>
      <c r="F45" s="36"/>
      <c r="G45" s="36"/>
      <c r="H45" s="36"/>
    </row>
    <row r="46" spans="1:8" ht="30">
      <c r="A46" s="16" t="s">
        <v>178</v>
      </c>
      <c r="B46" s="5" t="s">
        <v>179</v>
      </c>
      <c r="C46" s="36"/>
      <c r="D46" s="36"/>
      <c r="E46" s="36"/>
      <c r="F46" s="36"/>
      <c r="G46" s="36"/>
      <c r="H46" s="36"/>
    </row>
    <row r="47" spans="1:8" ht="15">
      <c r="A47" s="29" t="s">
        <v>450</v>
      </c>
      <c r="B47" s="5" t="s">
        <v>180</v>
      </c>
      <c r="C47" s="36"/>
      <c r="D47" s="36"/>
      <c r="E47" s="36"/>
      <c r="F47" s="36"/>
      <c r="G47" s="36"/>
      <c r="H47" s="36"/>
    </row>
    <row r="48" spans="1:8" ht="15">
      <c r="A48" s="62" t="s">
        <v>16</v>
      </c>
      <c r="B48" s="62" t="s">
        <v>180</v>
      </c>
      <c r="C48" s="36"/>
      <c r="D48" s="36"/>
      <c r="E48" s="36"/>
      <c r="F48" s="36"/>
      <c r="G48" s="36"/>
      <c r="H48" s="36"/>
    </row>
    <row r="49" spans="1:8" ht="15">
      <c r="A49" s="15" t="s">
        <v>404</v>
      </c>
      <c r="B49" s="9" t="s">
        <v>181</v>
      </c>
      <c r="C49" s="36"/>
      <c r="D49" s="36"/>
      <c r="E49" s="36"/>
      <c r="F49" s="36"/>
      <c r="G49" s="36"/>
      <c r="H49" s="36"/>
    </row>
    <row r="50" spans="1:8" ht="15">
      <c r="A50" s="16" t="s">
        <v>451</v>
      </c>
      <c r="B50" s="5" t="s">
        <v>182</v>
      </c>
      <c r="C50" s="36"/>
      <c r="D50" s="36"/>
      <c r="E50" s="36"/>
      <c r="F50" s="36"/>
      <c r="G50" s="36"/>
      <c r="H50" s="36"/>
    </row>
    <row r="51" spans="1:8" ht="15">
      <c r="A51" s="62" t="s">
        <v>24</v>
      </c>
      <c r="B51" s="62" t="s">
        <v>182</v>
      </c>
      <c r="C51" s="36"/>
      <c r="D51" s="36"/>
      <c r="E51" s="36"/>
      <c r="F51" s="36"/>
      <c r="G51" s="36"/>
      <c r="H51" s="36"/>
    </row>
    <row r="52" spans="1:8" ht="15">
      <c r="A52" s="29" t="s">
        <v>183</v>
      </c>
      <c r="B52" s="5" t="s">
        <v>184</v>
      </c>
      <c r="C52" s="36"/>
      <c r="D52" s="36"/>
      <c r="E52" s="36"/>
      <c r="F52" s="36"/>
      <c r="G52" s="36"/>
      <c r="H52" s="36"/>
    </row>
    <row r="53" spans="1:8" ht="15">
      <c r="A53" s="17" t="s">
        <v>452</v>
      </c>
      <c r="B53" s="5" t="s">
        <v>185</v>
      </c>
      <c r="C53" s="36"/>
      <c r="D53" s="36"/>
      <c r="E53" s="36"/>
      <c r="F53" s="36"/>
      <c r="G53" s="36"/>
      <c r="H53" s="36"/>
    </row>
    <row r="54" spans="1:8" ht="15">
      <c r="A54" s="62" t="s">
        <v>25</v>
      </c>
      <c r="B54" s="62" t="s">
        <v>185</v>
      </c>
      <c r="C54" s="36"/>
      <c r="D54" s="36"/>
      <c r="E54" s="36"/>
      <c r="F54" s="36"/>
      <c r="G54" s="36"/>
      <c r="H54" s="36"/>
    </row>
    <row r="55" spans="1:8" ht="15">
      <c r="A55" s="29" t="s">
        <v>186</v>
      </c>
      <c r="B55" s="5" t="s">
        <v>187</v>
      </c>
      <c r="C55" s="36"/>
      <c r="D55" s="36"/>
      <c r="E55" s="36"/>
      <c r="F55" s="36"/>
      <c r="G55" s="36"/>
      <c r="H55" s="36"/>
    </row>
    <row r="56" spans="1:8" ht="15">
      <c r="A56" s="30" t="s">
        <v>405</v>
      </c>
      <c r="B56" s="9" t="s">
        <v>188</v>
      </c>
      <c r="C56" s="36"/>
      <c r="D56" s="36"/>
      <c r="E56" s="36"/>
      <c r="F56" s="36"/>
      <c r="G56" s="36"/>
      <c r="H56" s="36"/>
    </row>
    <row r="57" spans="1:8" ht="15">
      <c r="A57" s="30" t="s">
        <v>192</v>
      </c>
      <c r="B57" s="9" t="s">
        <v>193</v>
      </c>
      <c r="C57" s="36"/>
      <c r="D57" s="36"/>
      <c r="E57" s="36"/>
      <c r="F57" s="36"/>
      <c r="G57" s="36"/>
      <c r="H57" s="36"/>
    </row>
    <row r="58" spans="1:8" ht="15">
      <c r="A58" s="30" t="s">
        <v>194</v>
      </c>
      <c r="B58" s="9" t="s">
        <v>195</v>
      </c>
      <c r="C58" s="36"/>
      <c r="D58" s="36"/>
      <c r="E58" s="36"/>
      <c r="F58" s="36"/>
      <c r="G58" s="36"/>
      <c r="H58" s="36"/>
    </row>
    <row r="59" spans="1:8" ht="15">
      <c r="A59" s="30" t="s">
        <v>198</v>
      </c>
      <c r="B59" s="9" t="s">
        <v>199</v>
      </c>
      <c r="C59" s="36"/>
      <c r="D59" s="36"/>
      <c r="E59" s="36"/>
      <c r="F59" s="36"/>
      <c r="G59" s="36"/>
      <c r="H59" s="36"/>
    </row>
    <row r="60" spans="1:8" ht="15">
      <c r="A60" s="15" t="s">
        <v>563</v>
      </c>
      <c r="B60" s="9" t="s">
        <v>200</v>
      </c>
      <c r="C60" s="36"/>
      <c r="D60" s="36"/>
      <c r="E60" s="36"/>
      <c r="F60" s="36"/>
      <c r="G60" s="36"/>
      <c r="H60" s="36"/>
    </row>
    <row r="61" spans="1:8" ht="15">
      <c r="A61" s="20" t="s">
        <v>201</v>
      </c>
      <c r="B61" s="9" t="s">
        <v>200</v>
      </c>
      <c r="C61" s="36"/>
      <c r="D61" s="36"/>
      <c r="E61" s="36"/>
      <c r="F61" s="36"/>
      <c r="G61" s="36"/>
      <c r="H61" s="36"/>
    </row>
    <row r="62" spans="1:8" ht="15">
      <c r="A62" s="138" t="s">
        <v>407</v>
      </c>
      <c r="B62" s="139" t="s">
        <v>202</v>
      </c>
      <c r="C62" s="133">
        <v>0</v>
      </c>
      <c r="D62" s="133">
        <v>0</v>
      </c>
      <c r="E62" s="133">
        <v>0</v>
      </c>
      <c r="F62" s="133">
        <v>0</v>
      </c>
      <c r="G62" s="133">
        <v>0</v>
      </c>
      <c r="H62" s="133">
        <v>0</v>
      </c>
    </row>
    <row r="63" spans="1:8" ht="15">
      <c r="A63" s="16" t="s">
        <v>203</v>
      </c>
      <c r="B63" s="5" t="s">
        <v>204</v>
      </c>
      <c r="C63" s="36"/>
      <c r="D63" s="36"/>
      <c r="E63" s="36"/>
      <c r="F63" s="36"/>
      <c r="G63" s="36"/>
      <c r="H63" s="36"/>
    </row>
    <row r="64" spans="1:8" ht="15">
      <c r="A64" s="17" t="s">
        <v>205</v>
      </c>
      <c r="B64" s="5" t="s">
        <v>206</v>
      </c>
      <c r="C64" s="36"/>
      <c r="D64" s="36"/>
      <c r="E64" s="36"/>
      <c r="F64" s="36"/>
      <c r="G64" s="36"/>
      <c r="H64" s="36"/>
    </row>
    <row r="65" spans="1:8" ht="15">
      <c r="A65" s="29" t="s">
        <v>207</v>
      </c>
      <c r="B65" s="5" t="s">
        <v>208</v>
      </c>
      <c r="C65" s="36"/>
      <c r="D65" s="36"/>
      <c r="E65" s="36"/>
      <c r="F65" s="36"/>
      <c r="G65" s="36"/>
      <c r="H65" s="36"/>
    </row>
    <row r="66" spans="1:8" ht="15">
      <c r="A66" s="29" t="s">
        <v>389</v>
      </c>
      <c r="B66" s="5" t="s">
        <v>209</v>
      </c>
      <c r="C66" s="36"/>
      <c r="D66" s="36"/>
      <c r="E66" s="36"/>
      <c r="F66" s="36"/>
      <c r="G66" s="36"/>
      <c r="H66" s="36"/>
    </row>
    <row r="67" spans="1:8" ht="15">
      <c r="A67" s="62" t="s">
        <v>50</v>
      </c>
      <c r="B67" s="62" t="s">
        <v>209</v>
      </c>
      <c r="C67" s="36"/>
      <c r="D67" s="36"/>
      <c r="E67" s="36"/>
      <c r="F67" s="36"/>
      <c r="G67" s="36"/>
      <c r="H67" s="36"/>
    </row>
    <row r="68" spans="1:8" ht="15">
      <c r="A68" s="62" t="s">
        <v>51</v>
      </c>
      <c r="B68" s="62" t="s">
        <v>209</v>
      </c>
      <c r="C68" s="36"/>
      <c r="D68" s="36"/>
      <c r="E68" s="36"/>
      <c r="F68" s="36"/>
      <c r="G68" s="36"/>
      <c r="H68" s="36"/>
    </row>
    <row r="69" spans="1:8" ht="15">
      <c r="A69" s="70" t="s">
        <v>52</v>
      </c>
      <c r="B69" s="70" t="s">
        <v>209</v>
      </c>
      <c r="C69" s="36"/>
      <c r="D69" s="36"/>
      <c r="E69" s="36"/>
      <c r="F69" s="36"/>
      <c r="G69" s="36"/>
      <c r="H69" s="36"/>
    </row>
    <row r="70" spans="1:8" ht="15">
      <c r="A70" s="140" t="s">
        <v>408</v>
      </c>
      <c r="B70" s="139" t="s">
        <v>210</v>
      </c>
      <c r="C70" s="133">
        <v>0</v>
      </c>
      <c r="D70" s="133">
        <v>0</v>
      </c>
      <c r="E70" s="133">
        <v>0</v>
      </c>
      <c r="F70" s="133">
        <v>0</v>
      </c>
      <c r="G70" s="133">
        <v>0</v>
      </c>
      <c r="H70" s="133">
        <v>0</v>
      </c>
    </row>
  </sheetData>
  <sheetProtection/>
  <mergeCells count="3">
    <mergeCell ref="A2:H2"/>
    <mergeCell ref="A3:H3"/>
    <mergeCell ref="A1:H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E19"/>
  <sheetViews>
    <sheetView view="pageBreakPreview" zoomScale="60" zoomScalePageLayoutView="0" workbookViewId="0" topLeftCell="A1">
      <selection activeCell="D6" sqref="D6"/>
    </sheetView>
  </sheetViews>
  <sheetFormatPr defaultColWidth="9.140625" defaultRowHeight="15"/>
  <cols>
    <col min="1" max="1" width="41.140625" style="0" customWidth="1"/>
    <col min="3" max="3" width="14.57421875" style="0" customWidth="1"/>
    <col min="4" max="4" width="11.8515625" style="0" customWidth="1"/>
    <col min="5" max="5" width="16.28125" style="0" customWidth="1"/>
  </cols>
  <sheetData>
    <row r="1" spans="1:5" ht="15">
      <c r="A1" s="317" t="s">
        <v>1080</v>
      </c>
      <c r="B1" s="317"/>
      <c r="C1" s="317"/>
      <c r="D1" s="317"/>
      <c r="E1" s="317"/>
    </row>
    <row r="2" spans="1:5" ht="15">
      <c r="A2" s="318" t="s">
        <v>1057</v>
      </c>
      <c r="B2" s="319"/>
      <c r="C2" s="319"/>
      <c r="D2" s="319"/>
      <c r="E2" s="319"/>
    </row>
    <row r="3" spans="1:5" ht="15">
      <c r="A3" s="320" t="s">
        <v>1007</v>
      </c>
      <c r="B3" s="321"/>
      <c r="C3" s="321"/>
      <c r="D3" s="321"/>
      <c r="E3" s="321"/>
    </row>
    <row r="4" spans="1:5" ht="30" customHeight="1">
      <c r="A4" s="322" t="s">
        <v>1017</v>
      </c>
      <c r="B4" s="322"/>
      <c r="C4" s="322"/>
      <c r="D4" s="322"/>
      <c r="E4" s="322"/>
    </row>
    <row r="5" spans="1:5" ht="24.75" customHeight="1">
      <c r="A5" s="90" t="s">
        <v>808</v>
      </c>
      <c r="B5" s="90" t="s">
        <v>996</v>
      </c>
      <c r="C5" s="258" t="s">
        <v>997</v>
      </c>
      <c r="D5" s="258" t="s">
        <v>998</v>
      </c>
      <c r="E5" s="258" t="s">
        <v>999</v>
      </c>
    </row>
    <row r="6" spans="1:5" ht="55.5" customHeight="1">
      <c r="A6" s="259" t="s">
        <v>1000</v>
      </c>
      <c r="B6" s="46" t="s">
        <v>139</v>
      </c>
      <c r="C6" s="260">
        <v>0</v>
      </c>
      <c r="D6" s="260">
        <v>0</v>
      </c>
      <c r="E6" s="260">
        <v>0</v>
      </c>
    </row>
    <row r="7" spans="1:5" ht="44.25" customHeight="1">
      <c r="A7" s="261" t="s">
        <v>1001</v>
      </c>
      <c r="B7" s="46" t="s">
        <v>173</v>
      </c>
      <c r="C7" s="260">
        <v>0</v>
      </c>
      <c r="D7" s="260">
        <v>0</v>
      </c>
      <c r="E7" s="260">
        <v>0</v>
      </c>
    </row>
    <row r="8" spans="1:5" ht="24.75" customHeight="1">
      <c r="A8" s="89" t="s">
        <v>417</v>
      </c>
      <c r="B8" s="89" t="s">
        <v>94</v>
      </c>
      <c r="C8" s="260"/>
      <c r="D8" s="260">
        <v>305170</v>
      </c>
      <c r="E8" s="260"/>
    </row>
    <row r="9" spans="1:5" ht="31.5" customHeight="1">
      <c r="A9" s="89" t="s">
        <v>418</v>
      </c>
      <c r="B9" s="89" t="s">
        <v>94</v>
      </c>
      <c r="C9" s="260"/>
      <c r="D9" s="260"/>
      <c r="E9" s="260"/>
    </row>
    <row r="10" spans="1:5" ht="24.75" customHeight="1">
      <c r="A10" s="89" t="s">
        <v>419</v>
      </c>
      <c r="B10" s="89" t="s">
        <v>94</v>
      </c>
      <c r="C10" s="260"/>
      <c r="D10" s="260"/>
      <c r="E10" s="260"/>
    </row>
    <row r="11" spans="1:5" ht="24.75" customHeight="1">
      <c r="A11" s="89" t="s">
        <v>420</v>
      </c>
      <c r="B11" s="89" t="s">
        <v>94</v>
      </c>
      <c r="C11" s="260"/>
      <c r="D11" s="260">
        <v>141329</v>
      </c>
      <c r="E11" s="260"/>
    </row>
    <row r="12" spans="1:5" ht="24.75" customHeight="1">
      <c r="A12" s="89" t="s">
        <v>368</v>
      </c>
      <c r="B12" s="89" t="s">
        <v>101</v>
      </c>
      <c r="C12" s="260"/>
      <c r="D12" s="260">
        <v>75116</v>
      </c>
      <c r="E12" s="260"/>
    </row>
    <row r="13" spans="1:5" ht="31.5" customHeight="1">
      <c r="A13" s="89" t="s">
        <v>366</v>
      </c>
      <c r="B13" s="89" t="s">
        <v>95</v>
      </c>
      <c r="C13" s="260"/>
      <c r="D13" s="260"/>
      <c r="E13" s="260"/>
    </row>
    <row r="14" spans="1:5" ht="31.5" customHeight="1">
      <c r="A14" s="89" t="s">
        <v>1010</v>
      </c>
      <c r="B14" s="89" t="s">
        <v>123</v>
      </c>
      <c r="C14" s="260"/>
      <c r="D14" s="260">
        <v>119266</v>
      </c>
      <c r="E14" s="260"/>
    </row>
    <row r="15" spans="1:5" ht="53.25" customHeight="1">
      <c r="A15" s="261" t="s">
        <v>1002</v>
      </c>
      <c r="B15" s="262" t="s">
        <v>1003</v>
      </c>
      <c r="C15" s="260">
        <v>0</v>
      </c>
      <c r="D15" s="262">
        <f>SUM(D8:D14)</f>
        <v>640881</v>
      </c>
      <c r="E15" s="260">
        <v>0</v>
      </c>
    </row>
    <row r="16" spans="1:5" ht="24.75" customHeight="1">
      <c r="A16" s="259"/>
      <c r="B16" s="260" t="s">
        <v>127</v>
      </c>
      <c r="C16" s="260"/>
      <c r="D16" s="260"/>
      <c r="E16" s="260"/>
    </row>
    <row r="17" spans="1:5" ht="24.75" customHeight="1">
      <c r="A17" s="259"/>
      <c r="B17" s="260" t="s">
        <v>165</v>
      </c>
      <c r="C17" s="260"/>
      <c r="D17" s="260"/>
      <c r="E17" s="260"/>
    </row>
    <row r="18" spans="1:5" ht="65.25" customHeight="1">
      <c r="A18" s="259" t="s">
        <v>1004</v>
      </c>
      <c r="B18" s="262" t="s">
        <v>1005</v>
      </c>
      <c r="C18" s="260">
        <v>0</v>
      </c>
      <c r="D18" s="260">
        <v>0</v>
      </c>
      <c r="E18" s="260">
        <v>0</v>
      </c>
    </row>
    <row r="19" spans="1:5" ht="44.25" customHeight="1">
      <c r="A19" s="261" t="s">
        <v>1006</v>
      </c>
      <c r="B19" s="262"/>
      <c r="C19" s="260"/>
      <c r="D19" s="260"/>
      <c r="E19" s="260"/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C117"/>
  <sheetViews>
    <sheetView view="pageBreakPreview" zoomScale="60" zoomScalePageLayoutView="0" workbookViewId="0" topLeftCell="A1">
      <selection activeCell="C4" sqref="C4"/>
    </sheetView>
  </sheetViews>
  <sheetFormatPr defaultColWidth="9.140625" defaultRowHeight="15.75" customHeight="1"/>
  <cols>
    <col min="1" max="1" width="97.00390625" style="0" customWidth="1"/>
    <col min="2" max="2" width="13.00390625" style="0" customWidth="1"/>
    <col min="3" max="3" width="39.421875" style="0" customWidth="1"/>
  </cols>
  <sheetData>
    <row r="1" spans="1:3" ht="15.75" customHeight="1">
      <c r="A1" s="323" t="s">
        <v>1081</v>
      </c>
      <c r="B1" s="323"/>
      <c r="C1" s="323"/>
    </row>
    <row r="2" spans="1:3" ht="15.75" customHeight="1">
      <c r="A2" s="291" t="s">
        <v>1019</v>
      </c>
      <c r="B2" s="291"/>
      <c r="C2" s="291"/>
    </row>
    <row r="3" spans="1:3" ht="15.75" customHeight="1">
      <c r="A3" s="289" t="s">
        <v>1008</v>
      </c>
      <c r="B3" s="324"/>
      <c r="C3" s="324"/>
    </row>
    <row r="4" spans="1:3" ht="15.75" customHeight="1">
      <c r="A4" s="167"/>
      <c r="B4" s="263"/>
      <c r="C4" s="263"/>
    </row>
    <row r="5" spans="1:3" ht="15.75" customHeight="1">
      <c r="A5" s="168" t="s">
        <v>564</v>
      </c>
      <c r="B5" s="168"/>
      <c r="C5" s="168" t="s">
        <v>1017</v>
      </c>
    </row>
    <row r="6" spans="1:3" ht="15.75" customHeight="1">
      <c r="A6" s="169" t="s">
        <v>538</v>
      </c>
      <c r="B6" s="3" t="s">
        <v>809</v>
      </c>
      <c r="C6" s="264" t="s">
        <v>1009</v>
      </c>
    </row>
    <row r="7" spans="1:3" ht="15.75" customHeight="1">
      <c r="A7" s="17" t="s">
        <v>484</v>
      </c>
      <c r="B7" s="6" t="s">
        <v>913</v>
      </c>
      <c r="C7" s="265"/>
    </row>
    <row r="8" spans="1:3" ht="15.75" customHeight="1">
      <c r="A8" s="17" t="s">
        <v>485</v>
      </c>
      <c r="B8" s="6" t="s">
        <v>913</v>
      </c>
      <c r="C8" s="265"/>
    </row>
    <row r="9" spans="1:3" ht="15.75" customHeight="1">
      <c r="A9" s="17" t="s">
        <v>486</v>
      </c>
      <c r="B9" s="6" t="s">
        <v>913</v>
      </c>
      <c r="C9" s="265"/>
    </row>
    <row r="10" spans="1:3" ht="15.75" customHeight="1">
      <c r="A10" s="17" t="s">
        <v>487</v>
      </c>
      <c r="B10" s="6" t="s">
        <v>913</v>
      </c>
      <c r="C10" s="265"/>
    </row>
    <row r="11" spans="1:3" ht="15.75" customHeight="1">
      <c r="A11" s="17" t="s">
        <v>488</v>
      </c>
      <c r="B11" s="6" t="s">
        <v>913</v>
      </c>
      <c r="C11" s="265"/>
    </row>
    <row r="12" spans="1:3" ht="15.75" customHeight="1">
      <c r="A12" s="17" t="s">
        <v>489</v>
      </c>
      <c r="B12" s="6" t="s">
        <v>913</v>
      </c>
      <c r="C12" s="265"/>
    </row>
    <row r="13" spans="1:3" ht="15.75" customHeight="1">
      <c r="A13" s="17" t="s">
        <v>490</v>
      </c>
      <c r="B13" s="6" t="s">
        <v>913</v>
      </c>
      <c r="C13" s="265"/>
    </row>
    <row r="14" spans="1:3" ht="15.75" customHeight="1">
      <c r="A14" s="17" t="s">
        <v>491</v>
      </c>
      <c r="B14" s="6" t="s">
        <v>913</v>
      </c>
      <c r="C14" s="265"/>
    </row>
    <row r="15" spans="1:3" ht="15.75" customHeight="1">
      <c r="A15" s="17" t="s">
        <v>492</v>
      </c>
      <c r="B15" s="6" t="s">
        <v>913</v>
      </c>
      <c r="C15" s="265"/>
    </row>
    <row r="16" spans="1:3" ht="15.75" customHeight="1">
      <c r="A16" s="17" t="s">
        <v>493</v>
      </c>
      <c r="B16" s="6" t="s">
        <v>913</v>
      </c>
      <c r="C16" s="265"/>
    </row>
    <row r="17" spans="1:3" ht="15.75" customHeight="1">
      <c r="A17" s="15" t="s">
        <v>287</v>
      </c>
      <c r="B17" s="10" t="s">
        <v>913</v>
      </c>
      <c r="C17" s="265">
        <f>SUM(C7:C16)</f>
        <v>0</v>
      </c>
    </row>
    <row r="18" spans="1:3" ht="15.75" customHeight="1">
      <c r="A18" s="17" t="s">
        <v>484</v>
      </c>
      <c r="B18" s="6" t="s">
        <v>914</v>
      </c>
      <c r="C18" s="265"/>
    </row>
    <row r="19" spans="1:3" ht="15.75" customHeight="1">
      <c r="A19" s="17" t="s">
        <v>485</v>
      </c>
      <c r="B19" s="6" t="s">
        <v>914</v>
      </c>
      <c r="C19" s="265"/>
    </row>
    <row r="20" spans="1:3" ht="15.75" customHeight="1">
      <c r="A20" s="17" t="s">
        <v>486</v>
      </c>
      <c r="B20" s="6" t="s">
        <v>914</v>
      </c>
      <c r="C20" s="265"/>
    </row>
    <row r="21" spans="1:3" ht="15.75" customHeight="1">
      <c r="A21" s="17" t="s">
        <v>487</v>
      </c>
      <c r="B21" s="6" t="s">
        <v>914</v>
      </c>
      <c r="C21" s="265"/>
    </row>
    <row r="22" spans="1:3" ht="15.75" customHeight="1">
      <c r="A22" s="17" t="s">
        <v>488</v>
      </c>
      <c r="B22" s="6" t="s">
        <v>914</v>
      </c>
      <c r="C22" s="265"/>
    </row>
    <row r="23" spans="1:3" ht="15.75" customHeight="1">
      <c r="A23" s="17" t="s">
        <v>489</v>
      </c>
      <c r="B23" s="6" t="s">
        <v>914</v>
      </c>
      <c r="C23" s="265"/>
    </row>
    <row r="24" spans="1:3" ht="15.75" customHeight="1">
      <c r="A24" s="17" t="s">
        <v>490</v>
      </c>
      <c r="B24" s="6" t="s">
        <v>914</v>
      </c>
      <c r="C24" s="265"/>
    </row>
    <row r="25" spans="1:3" ht="15.75" customHeight="1">
      <c r="A25" s="17" t="s">
        <v>491</v>
      </c>
      <c r="B25" s="6" t="s">
        <v>914</v>
      </c>
      <c r="C25" s="265"/>
    </row>
    <row r="26" spans="1:3" ht="15.75" customHeight="1">
      <c r="A26" s="17" t="s">
        <v>492</v>
      </c>
      <c r="B26" s="6" t="s">
        <v>914</v>
      </c>
      <c r="C26" s="265"/>
    </row>
    <row r="27" spans="1:3" ht="15.75" customHeight="1">
      <c r="A27" s="17" t="s">
        <v>493</v>
      </c>
      <c r="B27" s="6" t="s">
        <v>914</v>
      </c>
      <c r="C27" s="265"/>
    </row>
    <row r="28" spans="1:3" ht="15.75" customHeight="1">
      <c r="A28" s="15" t="s">
        <v>288</v>
      </c>
      <c r="B28" s="10" t="s">
        <v>914</v>
      </c>
      <c r="C28" s="265">
        <f>SUM(C18:C27)</f>
        <v>0</v>
      </c>
    </row>
    <row r="29" spans="1:3" ht="15.75" customHeight="1">
      <c r="A29" s="17" t="s">
        <v>484</v>
      </c>
      <c r="B29" s="6" t="s">
        <v>915</v>
      </c>
      <c r="C29" s="265"/>
    </row>
    <row r="30" spans="1:3" ht="15.75" customHeight="1">
      <c r="A30" s="17" t="s">
        <v>485</v>
      </c>
      <c r="B30" s="6" t="s">
        <v>915</v>
      </c>
      <c r="C30" s="265"/>
    </row>
    <row r="31" spans="1:3" ht="15.75" customHeight="1">
      <c r="A31" s="17" t="s">
        <v>486</v>
      </c>
      <c r="B31" s="6" t="s">
        <v>915</v>
      </c>
      <c r="C31" s="265"/>
    </row>
    <row r="32" spans="1:3" ht="15.75" customHeight="1">
      <c r="A32" s="17" t="s">
        <v>487</v>
      </c>
      <c r="B32" s="6" t="s">
        <v>915</v>
      </c>
      <c r="C32" s="265"/>
    </row>
    <row r="33" spans="1:3" ht="15.75" customHeight="1">
      <c r="A33" s="17" t="s">
        <v>488</v>
      </c>
      <c r="B33" s="6" t="s">
        <v>915</v>
      </c>
      <c r="C33" s="265"/>
    </row>
    <row r="34" spans="1:3" ht="15.75" customHeight="1">
      <c r="A34" s="17" t="s">
        <v>489</v>
      </c>
      <c r="B34" s="6" t="s">
        <v>915</v>
      </c>
      <c r="C34" s="265"/>
    </row>
    <row r="35" spans="1:3" ht="15.75" customHeight="1">
      <c r="A35" s="17" t="s">
        <v>490</v>
      </c>
      <c r="B35" s="6" t="s">
        <v>915</v>
      </c>
      <c r="C35" s="265">
        <v>32452086</v>
      </c>
    </row>
    <row r="36" spans="1:3" ht="15.75" customHeight="1">
      <c r="A36" s="17" t="s">
        <v>491</v>
      </c>
      <c r="B36" s="6" t="s">
        <v>915</v>
      </c>
      <c r="C36" s="265">
        <v>35963396</v>
      </c>
    </row>
    <row r="37" spans="1:3" ht="15.75" customHeight="1">
      <c r="A37" s="17" t="s">
        <v>492</v>
      </c>
      <c r="B37" s="6" t="s">
        <v>915</v>
      </c>
      <c r="C37" s="265"/>
    </row>
    <row r="38" spans="1:3" ht="15.75" customHeight="1">
      <c r="A38" s="17" t="s">
        <v>493</v>
      </c>
      <c r="B38" s="6" t="s">
        <v>915</v>
      </c>
      <c r="C38" s="265"/>
    </row>
    <row r="39" spans="1:3" ht="15.75" customHeight="1">
      <c r="A39" s="15" t="s">
        <v>289</v>
      </c>
      <c r="B39" s="10" t="s">
        <v>915</v>
      </c>
      <c r="C39" s="169">
        <f>SUM(C29:C38)</f>
        <v>68415482</v>
      </c>
    </row>
    <row r="40" spans="1:3" ht="15.75" customHeight="1">
      <c r="A40" s="17" t="s">
        <v>494</v>
      </c>
      <c r="B40" s="5" t="s">
        <v>918</v>
      </c>
      <c r="C40" s="265"/>
    </row>
    <row r="41" spans="1:3" ht="15.75" customHeight="1">
      <c r="A41" s="17" t="s">
        <v>495</v>
      </c>
      <c r="B41" s="5" t="s">
        <v>918</v>
      </c>
      <c r="C41" s="265"/>
    </row>
    <row r="42" spans="1:3" ht="15.75" customHeight="1">
      <c r="A42" s="17" t="s">
        <v>496</v>
      </c>
      <c r="B42" s="5" t="s">
        <v>918</v>
      </c>
      <c r="C42" s="265"/>
    </row>
    <row r="43" spans="1:3" ht="15.75" customHeight="1">
      <c r="A43" s="5" t="s">
        <v>497</v>
      </c>
      <c r="B43" s="5" t="s">
        <v>918</v>
      </c>
      <c r="C43" s="265"/>
    </row>
    <row r="44" spans="1:3" ht="15.75" customHeight="1">
      <c r="A44" s="5" t="s">
        <v>498</v>
      </c>
      <c r="B44" s="5" t="s">
        <v>918</v>
      </c>
      <c r="C44" s="265"/>
    </row>
    <row r="45" spans="1:3" ht="15.75" customHeight="1">
      <c r="A45" s="5" t="s">
        <v>499</v>
      </c>
      <c r="B45" s="5" t="s">
        <v>918</v>
      </c>
      <c r="C45" s="265"/>
    </row>
    <row r="46" spans="1:3" ht="15.75" customHeight="1">
      <c r="A46" s="17" t="s">
        <v>500</v>
      </c>
      <c r="B46" s="5" t="s">
        <v>918</v>
      </c>
      <c r="C46" s="265"/>
    </row>
    <row r="47" spans="1:3" ht="15.75" customHeight="1">
      <c r="A47" s="17" t="s">
        <v>501</v>
      </c>
      <c r="B47" s="5" t="s">
        <v>918</v>
      </c>
      <c r="C47" s="265"/>
    </row>
    <row r="48" spans="1:3" ht="15.75" customHeight="1">
      <c r="A48" s="17" t="s">
        <v>502</v>
      </c>
      <c r="B48" s="5" t="s">
        <v>918</v>
      </c>
      <c r="C48" s="265"/>
    </row>
    <row r="49" spans="1:3" ht="15.75" customHeight="1">
      <c r="A49" s="17" t="s">
        <v>503</v>
      </c>
      <c r="B49" s="5" t="s">
        <v>918</v>
      </c>
      <c r="C49" s="265"/>
    </row>
    <row r="50" spans="1:3" ht="15.75" customHeight="1">
      <c r="A50" s="15" t="s">
        <v>291</v>
      </c>
      <c r="B50" s="10" t="s">
        <v>918</v>
      </c>
      <c r="C50" s="266">
        <f>SUM(C40:C49)</f>
        <v>0</v>
      </c>
    </row>
    <row r="51" spans="1:3" ht="15.75" customHeight="1">
      <c r="A51" s="17" t="s">
        <v>494</v>
      </c>
      <c r="B51" s="5" t="s">
        <v>924</v>
      </c>
      <c r="C51" s="265"/>
    </row>
    <row r="52" spans="1:3" ht="15.75" customHeight="1">
      <c r="A52" s="17" t="s">
        <v>495</v>
      </c>
      <c r="B52" s="5" t="s">
        <v>924</v>
      </c>
      <c r="C52" s="265">
        <v>16393915</v>
      </c>
    </row>
    <row r="53" spans="1:3" ht="15.75" customHeight="1">
      <c r="A53" s="17" t="s">
        <v>496</v>
      </c>
      <c r="B53" s="5" t="s">
        <v>924</v>
      </c>
      <c r="C53" s="265">
        <v>200000</v>
      </c>
    </row>
    <row r="54" spans="1:3" ht="15.75" customHeight="1">
      <c r="A54" s="5" t="s">
        <v>497</v>
      </c>
      <c r="B54" s="5" t="s">
        <v>924</v>
      </c>
      <c r="C54" s="265"/>
    </row>
    <row r="55" spans="1:3" ht="15.75" customHeight="1">
      <c r="A55" s="5" t="s">
        <v>498</v>
      </c>
      <c r="B55" s="5" t="s">
        <v>924</v>
      </c>
      <c r="C55" s="265"/>
    </row>
    <row r="56" spans="1:3" ht="15.75" customHeight="1">
      <c r="A56" s="5" t="s">
        <v>499</v>
      </c>
      <c r="B56" s="5" t="s">
        <v>924</v>
      </c>
      <c r="C56" s="265">
        <v>30930000</v>
      </c>
    </row>
    <row r="57" spans="1:3" ht="15.75" customHeight="1">
      <c r="A57" s="17" t="s">
        <v>500</v>
      </c>
      <c r="B57" s="5" t="s">
        <v>924</v>
      </c>
      <c r="C57" s="265">
        <v>11687700</v>
      </c>
    </row>
    <row r="58" spans="1:3" ht="15.75" customHeight="1">
      <c r="A58" s="17" t="s">
        <v>504</v>
      </c>
      <c r="B58" s="5" t="s">
        <v>924</v>
      </c>
      <c r="C58" s="265"/>
    </row>
    <row r="59" spans="1:3" ht="15.75" customHeight="1">
      <c r="A59" s="17" t="s">
        <v>502</v>
      </c>
      <c r="B59" s="5" t="s">
        <v>924</v>
      </c>
      <c r="C59" s="265"/>
    </row>
    <row r="60" spans="1:3" ht="15.75" customHeight="1">
      <c r="A60" s="17" t="s">
        <v>503</v>
      </c>
      <c r="B60" s="5" t="s">
        <v>924</v>
      </c>
      <c r="C60" s="265"/>
    </row>
    <row r="61" spans="1:3" ht="15.75" customHeight="1">
      <c r="A61" s="20" t="s">
        <v>292</v>
      </c>
      <c r="B61" s="9" t="s">
        <v>924</v>
      </c>
      <c r="C61" s="169">
        <f>SUM(C51:C60)</f>
        <v>59211615</v>
      </c>
    </row>
    <row r="62" spans="1:3" ht="15.75" customHeight="1">
      <c r="A62" s="17" t="s">
        <v>484</v>
      </c>
      <c r="B62" s="6" t="s">
        <v>5</v>
      </c>
      <c r="C62" s="265"/>
    </row>
    <row r="63" spans="1:3" ht="15.75" customHeight="1">
      <c r="A63" s="17" t="s">
        <v>485</v>
      </c>
      <c r="B63" s="6" t="s">
        <v>5</v>
      </c>
      <c r="C63" s="265"/>
    </row>
    <row r="64" spans="1:3" ht="15.75" customHeight="1">
      <c r="A64" s="17" t="s">
        <v>486</v>
      </c>
      <c r="B64" s="6" t="s">
        <v>5</v>
      </c>
      <c r="C64" s="265"/>
    </row>
    <row r="65" spans="1:3" ht="15.75" customHeight="1">
      <c r="A65" s="17" t="s">
        <v>487</v>
      </c>
      <c r="B65" s="6" t="s">
        <v>5</v>
      </c>
      <c r="C65" s="265"/>
    </row>
    <row r="66" spans="1:3" ht="15.75" customHeight="1">
      <c r="A66" s="17" t="s">
        <v>488</v>
      </c>
      <c r="B66" s="6" t="s">
        <v>5</v>
      </c>
      <c r="C66" s="265"/>
    </row>
    <row r="67" spans="1:3" ht="15.75" customHeight="1">
      <c r="A67" s="17" t="s">
        <v>489</v>
      </c>
      <c r="B67" s="6" t="s">
        <v>5</v>
      </c>
      <c r="C67" s="265"/>
    </row>
    <row r="68" spans="1:3" ht="15.75" customHeight="1">
      <c r="A68" s="17" t="s">
        <v>490</v>
      </c>
      <c r="B68" s="6" t="s">
        <v>5</v>
      </c>
      <c r="C68" s="265"/>
    </row>
    <row r="69" spans="1:3" ht="15.75" customHeight="1">
      <c r="A69" s="17" t="s">
        <v>491</v>
      </c>
      <c r="B69" s="6" t="s">
        <v>5</v>
      </c>
      <c r="C69" s="265"/>
    </row>
    <row r="70" spans="1:3" ht="15.75" customHeight="1">
      <c r="A70" s="17" t="s">
        <v>492</v>
      </c>
      <c r="B70" s="6" t="s">
        <v>5</v>
      </c>
      <c r="C70" s="265"/>
    </row>
    <row r="71" spans="1:3" ht="15.75" customHeight="1">
      <c r="A71" s="17" t="s">
        <v>493</v>
      </c>
      <c r="B71" s="6" t="s">
        <v>5</v>
      </c>
      <c r="C71" s="265"/>
    </row>
    <row r="72" spans="1:3" ht="15.75" customHeight="1">
      <c r="A72" s="15" t="s">
        <v>303</v>
      </c>
      <c r="B72" s="10" t="s">
        <v>5</v>
      </c>
      <c r="C72" s="265">
        <f>SUM(C62:C71)</f>
        <v>0</v>
      </c>
    </row>
    <row r="73" spans="1:3" ht="15.75" customHeight="1">
      <c r="A73" s="17" t="s">
        <v>484</v>
      </c>
      <c r="B73" s="6" t="s">
        <v>6</v>
      </c>
      <c r="C73" s="265"/>
    </row>
    <row r="74" spans="1:3" ht="15.75" customHeight="1">
      <c r="A74" s="17" t="s">
        <v>485</v>
      </c>
      <c r="B74" s="6" t="s">
        <v>6</v>
      </c>
      <c r="C74" s="265"/>
    </row>
    <row r="75" spans="1:3" ht="15.75" customHeight="1">
      <c r="A75" s="17" t="s">
        <v>486</v>
      </c>
      <c r="B75" s="6" t="s">
        <v>6</v>
      </c>
      <c r="C75" s="265"/>
    </row>
    <row r="76" spans="1:3" ht="15.75" customHeight="1">
      <c r="A76" s="17" t="s">
        <v>487</v>
      </c>
      <c r="B76" s="6" t="s">
        <v>6</v>
      </c>
      <c r="C76" s="265"/>
    </row>
    <row r="77" spans="1:3" ht="15.75" customHeight="1">
      <c r="A77" s="17" t="s">
        <v>488</v>
      </c>
      <c r="B77" s="6" t="s">
        <v>6</v>
      </c>
      <c r="C77" s="265"/>
    </row>
    <row r="78" spans="1:3" ht="15.75" customHeight="1">
      <c r="A78" s="17" t="s">
        <v>489</v>
      </c>
      <c r="B78" s="6" t="s">
        <v>6</v>
      </c>
      <c r="C78" s="265"/>
    </row>
    <row r="79" spans="1:3" ht="15.75" customHeight="1">
      <c r="A79" s="17" t="s">
        <v>490</v>
      </c>
      <c r="B79" s="6" t="s">
        <v>6</v>
      </c>
      <c r="C79" s="265"/>
    </row>
    <row r="80" spans="1:3" ht="15.75" customHeight="1">
      <c r="A80" s="17" t="s">
        <v>491</v>
      </c>
      <c r="B80" s="6" t="s">
        <v>6</v>
      </c>
      <c r="C80" s="265"/>
    </row>
    <row r="81" spans="1:3" ht="15.75" customHeight="1">
      <c r="A81" s="17" t="s">
        <v>492</v>
      </c>
      <c r="B81" s="6" t="s">
        <v>6</v>
      </c>
      <c r="C81" s="265"/>
    </row>
    <row r="82" spans="1:3" ht="15.75" customHeight="1">
      <c r="A82" s="17" t="s">
        <v>493</v>
      </c>
      <c r="B82" s="6" t="s">
        <v>6</v>
      </c>
      <c r="C82" s="265"/>
    </row>
    <row r="83" spans="1:3" ht="15.75" customHeight="1">
      <c r="A83" s="15" t="s">
        <v>302</v>
      </c>
      <c r="B83" s="10" t="s">
        <v>6</v>
      </c>
      <c r="C83" s="265">
        <f>SUM(C73:C82)</f>
        <v>0</v>
      </c>
    </row>
    <row r="84" spans="1:3" ht="15.75" customHeight="1">
      <c r="A84" s="17" t="s">
        <v>484</v>
      </c>
      <c r="B84" s="6" t="s">
        <v>7</v>
      </c>
      <c r="C84" s="265"/>
    </row>
    <row r="85" spans="1:3" ht="15.75" customHeight="1">
      <c r="A85" s="17" t="s">
        <v>485</v>
      </c>
      <c r="B85" s="6" t="s">
        <v>7</v>
      </c>
      <c r="C85" s="265"/>
    </row>
    <row r="86" spans="1:3" ht="15.75" customHeight="1">
      <c r="A86" s="17" t="s">
        <v>486</v>
      </c>
      <c r="B86" s="6" t="s">
        <v>7</v>
      </c>
      <c r="C86" s="265"/>
    </row>
    <row r="87" spans="1:3" ht="15.75" customHeight="1">
      <c r="A87" s="17" t="s">
        <v>487</v>
      </c>
      <c r="B87" s="6" t="s">
        <v>7</v>
      </c>
      <c r="C87" s="265"/>
    </row>
    <row r="88" spans="1:3" ht="15.75" customHeight="1">
      <c r="A88" s="17" t="s">
        <v>488</v>
      </c>
      <c r="B88" s="6" t="s">
        <v>7</v>
      </c>
      <c r="C88" s="265"/>
    </row>
    <row r="89" spans="1:3" ht="15.75" customHeight="1">
      <c r="A89" s="17" t="s">
        <v>489</v>
      </c>
      <c r="B89" s="6" t="s">
        <v>7</v>
      </c>
      <c r="C89" s="265"/>
    </row>
    <row r="90" spans="1:3" ht="15.75" customHeight="1">
      <c r="A90" s="17" t="s">
        <v>490</v>
      </c>
      <c r="B90" s="6" t="s">
        <v>7</v>
      </c>
      <c r="C90" s="265"/>
    </row>
    <row r="91" spans="1:3" ht="15.75" customHeight="1">
      <c r="A91" s="17" t="s">
        <v>491</v>
      </c>
      <c r="B91" s="6" t="s">
        <v>7</v>
      </c>
      <c r="C91" s="265"/>
    </row>
    <row r="92" spans="1:3" ht="15.75" customHeight="1">
      <c r="A92" s="17" t="s">
        <v>492</v>
      </c>
      <c r="B92" s="6" t="s">
        <v>7</v>
      </c>
      <c r="C92" s="265"/>
    </row>
    <row r="93" spans="1:3" ht="15.75" customHeight="1">
      <c r="A93" s="17" t="s">
        <v>493</v>
      </c>
      <c r="B93" s="6" t="s">
        <v>7</v>
      </c>
      <c r="C93" s="265"/>
    </row>
    <row r="94" spans="1:3" ht="15.75" customHeight="1">
      <c r="A94" s="15" t="s">
        <v>301</v>
      </c>
      <c r="B94" s="10" t="s">
        <v>7</v>
      </c>
      <c r="C94" s="265">
        <f>SUM(C84:C93)</f>
        <v>0</v>
      </c>
    </row>
    <row r="95" spans="1:3" ht="15.75" customHeight="1">
      <c r="A95" s="17" t="s">
        <v>494</v>
      </c>
      <c r="B95" s="5" t="s">
        <v>9</v>
      </c>
      <c r="C95" s="265"/>
    </row>
    <row r="96" spans="1:3" ht="15.75" customHeight="1">
      <c r="A96" s="17" t="s">
        <v>495</v>
      </c>
      <c r="B96" s="6" t="s">
        <v>9</v>
      </c>
      <c r="C96" s="265"/>
    </row>
    <row r="97" spans="1:3" ht="15.75" customHeight="1">
      <c r="A97" s="17" t="s">
        <v>496</v>
      </c>
      <c r="B97" s="5" t="s">
        <v>9</v>
      </c>
      <c r="C97" s="265"/>
    </row>
    <row r="98" spans="1:3" ht="15.75" customHeight="1">
      <c r="A98" s="5" t="s">
        <v>497</v>
      </c>
      <c r="B98" s="6" t="s">
        <v>9</v>
      </c>
      <c r="C98" s="265"/>
    </row>
    <row r="99" spans="1:3" ht="15.75" customHeight="1">
      <c r="A99" s="5" t="s">
        <v>498</v>
      </c>
      <c r="B99" s="5" t="s">
        <v>9</v>
      </c>
      <c r="C99" s="265"/>
    </row>
    <row r="100" spans="1:3" ht="15.75" customHeight="1">
      <c r="A100" s="5" t="s">
        <v>499</v>
      </c>
      <c r="B100" s="6" t="s">
        <v>9</v>
      </c>
      <c r="C100" s="265"/>
    </row>
    <row r="101" spans="1:3" ht="15.75" customHeight="1">
      <c r="A101" s="17" t="s">
        <v>500</v>
      </c>
      <c r="B101" s="5" t="s">
        <v>9</v>
      </c>
      <c r="C101" s="265"/>
    </row>
    <row r="102" spans="1:3" ht="15.75" customHeight="1">
      <c r="A102" s="17" t="s">
        <v>504</v>
      </c>
      <c r="B102" s="6" t="s">
        <v>9</v>
      </c>
      <c r="C102" s="265"/>
    </row>
    <row r="103" spans="1:3" ht="15.75" customHeight="1">
      <c r="A103" s="17" t="s">
        <v>502</v>
      </c>
      <c r="B103" s="5" t="s">
        <v>9</v>
      </c>
      <c r="C103" s="265"/>
    </row>
    <row r="104" spans="1:3" ht="15.75" customHeight="1">
      <c r="A104" s="17" t="s">
        <v>503</v>
      </c>
      <c r="B104" s="6" t="s">
        <v>9</v>
      </c>
      <c r="C104" s="265"/>
    </row>
    <row r="105" spans="1:3" ht="15.75" customHeight="1">
      <c r="A105" s="15" t="s">
        <v>299</v>
      </c>
      <c r="B105" s="10" t="s">
        <v>9</v>
      </c>
      <c r="C105" s="169">
        <f>SUM(C95:C104)</f>
        <v>0</v>
      </c>
    </row>
    <row r="106" spans="1:3" ht="15.75" customHeight="1">
      <c r="A106" s="17" t="s">
        <v>494</v>
      </c>
      <c r="B106" s="5" t="s">
        <v>971</v>
      </c>
      <c r="C106" s="265"/>
    </row>
    <row r="107" spans="1:3" ht="15.75" customHeight="1">
      <c r="A107" s="17" t="s">
        <v>495</v>
      </c>
      <c r="B107" s="5" t="s">
        <v>971</v>
      </c>
      <c r="C107" s="265"/>
    </row>
    <row r="108" spans="1:3" ht="15.75" customHeight="1">
      <c r="A108" s="17" t="s">
        <v>496</v>
      </c>
      <c r="B108" s="5" t="s">
        <v>971</v>
      </c>
      <c r="C108" s="265">
        <v>6000000</v>
      </c>
    </row>
    <row r="109" spans="1:3" ht="15.75" customHeight="1">
      <c r="A109" s="5" t="s">
        <v>497</v>
      </c>
      <c r="B109" s="5" t="s">
        <v>971</v>
      </c>
      <c r="C109" s="265"/>
    </row>
    <row r="110" spans="1:3" ht="15.75" customHeight="1">
      <c r="A110" s="5" t="s">
        <v>498</v>
      </c>
      <c r="B110" s="5" t="s">
        <v>971</v>
      </c>
      <c r="C110" s="265"/>
    </row>
    <row r="111" spans="1:3" ht="15.75" customHeight="1">
      <c r="A111" s="5" t="s">
        <v>499</v>
      </c>
      <c r="B111" s="5" t="s">
        <v>971</v>
      </c>
      <c r="C111" s="265"/>
    </row>
    <row r="112" spans="1:3" ht="15.75" customHeight="1">
      <c r="A112" s="17" t="s">
        <v>500</v>
      </c>
      <c r="B112" s="5" t="s">
        <v>971</v>
      </c>
      <c r="C112" s="265"/>
    </row>
    <row r="113" spans="1:3" ht="15.75" customHeight="1">
      <c r="A113" s="17" t="s">
        <v>504</v>
      </c>
      <c r="B113" s="5" t="s">
        <v>971</v>
      </c>
      <c r="C113" s="265"/>
    </row>
    <row r="114" spans="1:3" ht="15.75" customHeight="1">
      <c r="A114" s="17" t="s">
        <v>502</v>
      </c>
      <c r="B114" s="5" t="s">
        <v>971</v>
      </c>
      <c r="C114" s="265"/>
    </row>
    <row r="115" spans="1:3" ht="15.75" customHeight="1">
      <c r="A115" s="17" t="s">
        <v>503</v>
      </c>
      <c r="B115" s="5" t="s">
        <v>971</v>
      </c>
      <c r="C115" s="265"/>
    </row>
    <row r="116" spans="1:3" ht="15.75" customHeight="1">
      <c r="A116" s="20" t="s">
        <v>340</v>
      </c>
      <c r="B116" s="9" t="s">
        <v>971</v>
      </c>
      <c r="C116" s="169">
        <f>SUM(C106:C115)</f>
        <v>6000000</v>
      </c>
    </row>
    <row r="117" spans="1:3" ht="15.75" customHeight="1">
      <c r="A117" s="168"/>
      <c r="B117" s="168"/>
      <c r="C117" s="16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scale="58" r:id="rId1"/>
  <rowBreaks count="1" manualBreakCount="1">
    <brk id="48" max="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C116"/>
  <sheetViews>
    <sheetView view="pageBreakPreview" zoomScale="60" zoomScalePageLayoutView="0" workbookViewId="0" topLeftCell="A1">
      <selection activeCell="C4" sqref="C4"/>
    </sheetView>
  </sheetViews>
  <sheetFormatPr defaultColWidth="9.140625" defaultRowHeight="15.75" customHeight="1"/>
  <cols>
    <col min="1" max="1" width="85.7109375" style="0" customWidth="1"/>
    <col min="2" max="2" width="17.140625" style="0" customWidth="1"/>
    <col min="3" max="3" width="21.8515625" style="0" customWidth="1"/>
  </cols>
  <sheetData>
    <row r="1" spans="1:3" ht="15.75" customHeight="1">
      <c r="A1" s="323" t="s">
        <v>1082</v>
      </c>
      <c r="B1" s="323"/>
      <c r="C1" s="323"/>
    </row>
    <row r="2" spans="1:3" ht="15.75" customHeight="1">
      <c r="A2" s="291" t="s">
        <v>1019</v>
      </c>
      <c r="B2" s="324"/>
      <c r="C2" s="324"/>
    </row>
    <row r="3" spans="1:3" ht="15.75" customHeight="1">
      <c r="A3" s="289" t="s">
        <v>1058</v>
      </c>
      <c r="B3" s="324"/>
      <c r="C3" s="324"/>
    </row>
    <row r="4" spans="1:3" ht="15.75" customHeight="1">
      <c r="A4" s="167"/>
      <c r="B4" s="263"/>
      <c r="C4" s="263"/>
    </row>
    <row r="5" spans="1:3" ht="15.75" customHeight="1">
      <c r="A5" s="168"/>
      <c r="B5" s="168"/>
      <c r="C5" s="168" t="s">
        <v>1017</v>
      </c>
    </row>
    <row r="6" spans="1:3" ht="15.75" customHeight="1">
      <c r="A6" s="169" t="s">
        <v>538</v>
      </c>
      <c r="B6" s="3" t="s">
        <v>809</v>
      </c>
      <c r="C6" s="264" t="s">
        <v>1009</v>
      </c>
    </row>
    <row r="7" spans="1:3" ht="15.75" customHeight="1">
      <c r="A7" s="17" t="s">
        <v>505</v>
      </c>
      <c r="B7" s="6" t="s">
        <v>74</v>
      </c>
      <c r="C7" s="265"/>
    </row>
    <row r="8" spans="1:3" ht="15.75" customHeight="1">
      <c r="A8" s="17" t="s">
        <v>514</v>
      </c>
      <c r="B8" s="6" t="s">
        <v>74</v>
      </c>
      <c r="C8" s="265"/>
    </row>
    <row r="9" spans="1:3" ht="15.75" customHeight="1">
      <c r="A9" s="17" t="s">
        <v>515</v>
      </c>
      <c r="B9" s="6" t="s">
        <v>74</v>
      </c>
      <c r="C9" s="265"/>
    </row>
    <row r="10" spans="1:3" ht="15.75" customHeight="1">
      <c r="A10" s="17" t="s">
        <v>513</v>
      </c>
      <c r="B10" s="6" t="s">
        <v>74</v>
      </c>
      <c r="C10" s="265"/>
    </row>
    <row r="11" spans="1:3" ht="15.75" customHeight="1">
      <c r="A11" s="17" t="s">
        <v>512</v>
      </c>
      <c r="B11" s="6" t="s">
        <v>74</v>
      </c>
      <c r="C11" s="265"/>
    </row>
    <row r="12" spans="1:3" ht="15.75" customHeight="1">
      <c r="A12" s="17" t="s">
        <v>511</v>
      </c>
      <c r="B12" s="6" t="s">
        <v>74</v>
      </c>
      <c r="C12" s="265"/>
    </row>
    <row r="13" spans="1:3" ht="15.75" customHeight="1">
      <c r="A13" s="17" t="s">
        <v>506</v>
      </c>
      <c r="B13" s="6" t="s">
        <v>74</v>
      </c>
      <c r="C13" s="265"/>
    </row>
    <row r="14" spans="1:3" ht="15.75" customHeight="1">
      <c r="A14" s="17" t="s">
        <v>507</v>
      </c>
      <c r="B14" s="6" t="s">
        <v>74</v>
      </c>
      <c r="C14" s="265"/>
    </row>
    <row r="15" spans="1:3" ht="15.75" customHeight="1">
      <c r="A15" s="17" t="s">
        <v>508</v>
      </c>
      <c r="B15" s="6" t="s">
        <v>74</v>
      </c>
      <c r="C15" s="265"/>
    </row>
    <row r="16" spans="1:3" ht="15.75" customHeight="1">
      <c r="A16" s="17" t="s">
        <v>509</v>
      </c>
      <c r="B16" s="6" t="s">
        <v>74</v>
      </c>
      <c r="C16" s="265"/>
    </row>
    <row r="17" spans="1:3" ht="15.75" customHeight="1">
      <c r="A17" s="9" t="s">
        <v>355</v>
      </c>
      <c r="B17" s="10" t="s">
        <v>74</v>
      </c>
      <c r="C17" s="265">
        <f>SUM(C7:C16)</f>
        <v>0</v>
      </c>
    </row>
    <row r="18" spans="1:3" ht="15.75" customHeight="1">
      <c r="A18" s="17" t="s">
        <v>505</v>
      </c>
      <c r="B18" s="6" t="s">
        <v>75</v>
      </c>
      <c r="C18" s="265"/>
    </row>
    <row r="19" spans="1:3" ht="15.75" customHeight="1">
      <c r="A19" s="17" t="s">
        <v>514</v>
      </c>
      <c r="B19" s="6" t="s">
        <v>75</v>
      </c>
      <c r="C19" s="265"/>
    </row>
    <row r="20" spans="1:3" ht="15.75" customHeight="1">
      <c r="A20" s="17" t="s">
        <v>515</v>
      </c>
      <c r="B20" s="6" t="s">
        <v>75</v>
      </c>
      <c r="C20" s="265"/>
    </row>
    <row r="21" spans="1:3" ht="15.75" customHeight="1">
      <c r="A21" s="17" t="s">
        <v>513</v>
      </c>
      <c r="B21" s="6" t="s">
        <v>75</v>
      </c>
      <c r="C21" s="265"/>
    </row>
    <row r="22" spans="1:3" ht="15.75" customHeight="1">
      <c r="A22" s="17" t="s">
        <v>512</v>
      </c>
      <c r="B22" s="6" t="s">
        <v>75</v>
      </c>
      <c r="C22" s="265"/>
    </row>
    <row r="23" spans="1:3" ht="15.75" customHeight="1">
      <c r="A23" s="17" t="s">
        <v>511</v>
      </c>
      <c r="B23" s="6" t="s">
        <v>75</v>
      </c>
      <c r="C23" s="265"/>
    </row>
    <row r="24" spans="1:3" ht="15.75" customHeight="1">
      <c r="A24" s="17" t="s">
        <v>506</v>
      </c>
      <c r="B24" s="6" t="s">
        <v>75</v>
      </c>
      <c r="C24" s="265"/>
    </row>
    <row r="25" spans="1:3" ht="15.75" customHeight="1">
      <c r="A25" s="17" t="s">
        <v>507</v>
      </c>
      <c r="B25" s="6" t="s">
        <v>75</v>
      </c>
      <c r="C25" s="265"/>
    </row>
    <row r="26" spans="1:3" ht="15.75" customHeight="1">
      <c r="A26" s="17" t="s">
        <v>508</v>
      </c>
      <c r="B26" s="6" t="s">
        <v>75</v>
      </c>
      <c r="C26" s="265"/>
    </row>
    <row r="27" spans="1:3" ht="15.75" customHeight="1">
      <c r="A27" s="17" t="s">
        <v>509</v>
      </c>
      <c r="B27" s="6" t="s">
        <v>75</v>
      </c>
      <c r="C27" s="265"/>
    </row>
    <row r="28" spans="1:3" ht="15.75" customHeight="1">
      <c r="A28" s="9" t="s">
        <v>413</v>
      </c>
      <c r="B28" s="10" t="s">
        <v>75</v>
      </c>
      <c r="C28" s="267">
        <f>SUM(C18:C27)</f>
        <v>0</v>
      </c>
    </row>
    <row r="29" spans="1:3" ht="15.75" customHeight="1">
      <c r="A29" s="17" t="s">
        <v>505</v>
      </c>
      <c r="B29" s="6" t="s">
        <v>76</v>
      </c>
      <c r="C29" s="265"/>
    </row>
    <row r="30" spans="1:3" ht="15.75" customHeight="1">
      <c r="A30" s="17" t="s">
        <v>514</v>
      </c>
      <c r="B30" s="6" t="s">
        <v>76</v>
      </c>
      <c r="C30" s="265">
        <v>285000</v>
      </c>
    </row>
    <row r="31" spans="1:3" ht="15.75" customHeight="1">
      <c r="A31" s="17" t="s">
        <v>515</v>
      </c>
      <c r="B31" s="6" t="s">
        <v>76</v>
      </c>
      <c r="C31" s="265"/>
    </row>
    <row r="32" spans="1:3" ht="15.75" customHeight="1">
      <c r="A32" s="17" t="s">
        <v>513</v>
      </c>
      <c r="B32" s="6" t="s">
        <v>76</v>
      </c>
      <c r="C32" s="265"/>
    </row>
    <row r="33" spans="1:3" ht="15.75" customHeight="1">
      <c r="A33" s="17" t="s">
        <v>512</v>
      </c>
      <c r="B33" s="6" t="s">
        <v>76</v>
      </c>
      <c r="C33" s="265">
        <v>3562900</v>
      </c>
    </row>
    <row r="34" spans="1:3" ht="15.75" customHeight="1">
      <c r="A34" s="17" t="s">
        <v>511</v>
      </c>
      <c r="B34" s="6" t="s">
        <v>76</v>
      </c>
      <c r="C34" s="265">
        <v>12900616</v>
      </c>
    </row>
    <row r="35" spans="1:3" ht="15.75" customHeight="1">
      <c r="A35" s="17" t="s">
        <v>506</v>
      </c>
      <c r="B35" s="6" t="s">
        <v>76</v>
      </c>
      <c r="C35" s="265">
        <v>3883700</v>
      </c>
    </row>
    <row r="36" spans="1:3" ht="15.75" customHeight="1">
      <c r="A36" s="17" t="s">
        <v>507</v>
      </c>
      <c r="B36" s="6" t="s">
        <v>76</v>
      </c>
      <c r="C36" s="265">
        <v>2214729</v>
      </c>
    </row>
    <row r="37" spans="1:3" ht="15.75" customHeight="1">
      <c r="A37" s="17" t="s">
        <v>508</v>
      </c>
      <c r="B37" s="6" t="s">
        <v>76</v>
      </c>
      <c r="C37" s="265"/>
    </row>
    <row r="38" spans="1:3" ht="15.75" customHeight="1">
      <c r="A38" s="17" t="s">
        <v>509</v>
      </c>
      <c r="B38" s="6" t="s">
        <v>76</v>
      </c>
      <c r="C38" s="265"/>
    </row>
    <row r="39" spans="1:3" ht="15.75" customHeight="1">
      <c r="A39" s="9" t="s">
        <v>412</v>
      </c>
      <c r="B39" s="10" t="s">
        <v>76</v>
      </c>
      <c r="C39" s="169">
        <f>SUM(C29:C38)</f>
        <v>22846945</v>
      </c>
    </row>
    <row r="40" spans="1:3" ht="15.75" customHeight="1">
      <c r="A40" s="17" t="s">
        <v>505</v>
      </c>
      <c r="B40" s="6" t="s">
        <v>82</v>
      </c>
      <c r="C40" s="265"/>
    </row>
    <row r="41" spans="1:3" ht="15.75" customHeight="1">
      <c r="A41" s="17" t="s">
        <v>514</v>
      </c>
      <c r="B41" s="6" t="s">
        <v>82</v>
      </c>
      <c r="C41" s="265"/>
    </row>
    <row r="42" spans="1:3" ht="15.75" customHeight="1">
      <c r="A42" s="17" t="s">
        <v>515</v>
      </c>
      <c r="B42" s="6" t="s">
        <v>82</v>
      </c>
      <c r="C42" s="265"/>
    </row>
    <row r="43" spans="1:3" ht="15.75" customHeight="1">
      <c r="A43" s="17" t="s">
        <v>513</v>
      </c>
      <c r="B43" s="6" t="s">
        <v>82</v>
      </c>
      <c r="C43" s="265"/>
    </row>
    <row r="44" spans="1:3" ht="15.75" customHeight="1">
      <c r="A44" s="17" t="s">
        <v>512</v>
      </c>
      <c r="B44" s="6" t="s">
        <v>82</v>
      </c>
      <c r="C44" s="265"/>
    </row>
    <row r="45" spans="1:3" ht="15.75" customHeight="1">
      <c r="A45" s="17" t="s">
        <v>511</v>
      </c>
      <c r="B45" s="6" t="s">
        <v>82</v>
      </c>
      <c r="C45" s="265"/>
    </row>
    <row r="46" spans="1:3" ht="15.75" customHeight="1">
      <c r="A46" s="17" t="s">
        <v>506</v>
      </c>
      <c r="B46" s="6" t="s">
        <v>82</v>
      </c>
      <c r="C46" s="265"/>
    </row>
    <row r="47" spans="1:3" ht="15.75" customHeight="1">
      <c r="A47" s="17" t="s">
        <v>507</v>
      </c>
      <c r="B47" s="6" t="s">
        <v>82</v>
      </c>
      <c r="C47" s="265"/>
    </row>
    <row r="48" spans="1:3" ht="15.75" customHeight="1">
      <c r="A48" s="17" t="s">
        <v>508</v>
      </c>
      <c r="B48" s="6" t="s">
        <v>82</v>
      </c>
      <c r="C48" s="265"/>
    </row>
    <row r="49" spans="1:3" ht="15.75" customHeight="1">
      <c r="A49" s="17" t="s">
        <v>509</v>
      </c>
      <c r="B49" s="6" t="s">
        <v>82</v>
      </c>
      <c r="C49" s="265"/>
    </row>
    <row r="50" spans="1:3" ht="15.75" customHeight="1">
      <c r="A50" s="9" t="s">
        <v>410</v>
      </c>
      <c r="B50" s="10" t="s">
        <v>82</v>
      </c>
      <c r="C50" s="265">
        <f>SUM(C40:C49)</f>
        <v>0</v>
      </c>
    </row>
    <row r="51" spans="1:3" ht="15.75" customHeight="1">
      <c r="A51" s="17" t="s">
        <v>510</v>
      </c>
      <c r="B51" s="6" t="s">
        <v>83</v>
      </c>
      <c r="C51" s="265"/>
    </row>
    <row r="52" spans="1:3" ht="15.75" customHeight="1">
      <c r="A52" s="17" t="s">
        <v>514</v>
      </c>
      <c r="B52" s="6" t="s">
        <v>83</v>
      </c>
      <c r="C52" s="265"/>
    </row>
    <row r="53" spans="1:3" ht="15.75" customHeight="1">
      <c r="A53" s="17" t="s">
        <v>515</v>
      </c>
      <c r="B53" s="6" t="s">
        <v>83</v>
      </c>
      <c r="C53" s="265"/>
    </row>
    <row r="54" spans="1:3" ht="15.75" customHeight="1">
      <c r="A54" s="17" t="s">
        <v>513</v>
      </c>
      <c r="B54" s="6" t="s">
        <v>83</v>
      </c>
      <c r="C54" s="265"/>
    </row>
    <row r="55" spans="1:3" ht="15.75" customHeight="1">
      <c r="A55" s="17" t="s">
        <v>512</v>
      </c>
      <c r="B55" s="6" t="s">
        <v>83</v>
      </c>
      <c r="C55" s="265"/>
    </row>
    <row r="56" spans="1:3" ht="15.75" customHeight="1">
      <c r="A56" s="17" t="s">
        <v>511</v>
      </c>
      <c r="B56" s="6" t="s">
        <v>83</v>
      </c>
      <c r="C56" s="265"/>
    </row>
    <row r="57" spans="1:3" ht="15.75" customHeight="1">
      <c r="A57" s="17" t="s">
        <v>506</v>
      </c>
      <c r="B57" s="6" t="s">
        <v>83</v>
      </c>
      <c r="C57" s="265"/>
    </row>
    <row r="58" spans="1:3" ht="15.75" customHeight="1">
      <c r="A58" s="17" t="s">
        <v>507</v>
      </c>
      <c r="B58" s="6" t="s">
        <v>83</v>
      </c>
      <c r="C58" s="265"/>
    </row>
    <row r="59" spans="1:3" ht="15.75" customHeight="1">
      <c r="A59" s="17" t="s">
        <v>508</v>
      </c>
      <c r="B59" s="6" t="s">
        <v>83</v>
      </c>
      <c r="C59" s="265"/>
    </row>
    <row r="60" spans="1:3" ht="15.75" customHeight="1">
      <c r="A60" s="17" t="s">
        <v>509</v>
      </c>
      <c r="B60" s="6" t="s">
        <v>83</v>
      </c>
      <c r="C60" s="265"/>
    </row>
    <row r="61" spans="1:3" ht="15.75" customHeight="1">
      <c r="A61" s="9" t="s">
        <v>414</v>
      </c>
      <c r="B61" s="10" t="s">
        <v>83</v>
      </c>
      <c r="C61" s="265">
        <f>SUM(C51:C60)</f>
        <v>0</v>
      </c>
    </row>
    <row r="62" spans="1:3" ht="15.75" customHeight="1">
      <c r="A62" s="17" t="s">
        <v>505</v>
      </c>
      <c r="B62" s="6" t="s">
        <v>84</v>
      </c>
      <c r="C62" s="265"/>
    </row>
    <row r="63" spans="1:3" ht="15.75" customHeight="1">
      <c r="A63" s="17" t="s">
        <v>514</v>
      </c>
      <c r="B63" s="6" t="s">
        <v>84</v>
      </c>
      <c r="C63" s="265"/>
    </row>
    <row r="64" spans="1:3" ht="15.75" customHeight="1">
      <c r="A64" s="17" t="s">
        <v>515</v>
      </c>
      <c r="B64" s="6" t="s">
        <v>84</v>
      </c>
      <c r="C64" s="265">
        <v>707503982</v>
      </c>
    </row>
    <row r="65" spans="1:3" ht="15.75" customHeight="1">
      <c r="A65" s="17" t="s">
        <v>513</v>
      </c>
      <c r="B65" s="6" t="s">
        <v>84</v>
      </c>
      <c r="C65" s="265"/>
    </row>
    <row r="66" spans="1:3" ht="15.75" customHeight="1">
      <c r="A66" s="17" t="s">
        <v>512</v>
      </c>
      <c r="B66" s="6" t="s">
        <v>84</v>
      </c>
      <c r="C66" s="265"/>
    </row>
    <row r="67" spans="1:3" ht="15.75" customHeight="1">
      <c r="A67" s="17" t="s">
        <v>511</v>
      </c>
      <c r="B67" s="6" t="s">
        <v>84</v>
      </c>
      <c r="C67" s="265"/>
    </row>
    <row r="68" spans="1:3" ht="15.75" customHeight="1">
      <c r="A68" s="17" t="s">
        <v>506</v>
      </c>
      <c r="B68" s="6" t="s">
        <v>84</v>
      </c>
      <c r="C68" s="265"/>
    </row>
    <row r="69" spans="1:3" ht="15.75" customHeight="1">
      <c r="A69" s="17" t="s">
        <v>507</v>
      </c>
      <c r="B69" s="6" t="s">
        <v>84</v>
      </c>
      <c r="C69" s="265"/>
    </row>
    <row r="70" spans="1:3" ht="15.75" customHeight="1">
      <c r="A70" s="17" t="s">
        <v>508</v>
      </c>
      <c r="B70" s="6" t="s">
        <v>84</v>
      </c>
      <c r="C70" s="265"/>
    </row>
    <row r="71" spans="1:3" ht="15.75" customHeight="1">
      <c r="A71" s="17" t="s">
        <v>509</v>
      </c>
      <c r="B71" s="6" t="s">
        <v>84</v>
      </c>
      <c r="C71" s="265"/>
    </row>
    <row r="72" spans="1:3" ht="15.75" customHeight="1">
      <c r="A72" s="9" t="s">
        <v>360</v>
      </c>
      <c r="B72" s="10" t="s">
        <v>84</v>
      </c>
      <c r="C72" s="265">
        <f>SUM(C62:C71)</f>
        <v>707503982</v>
      </c>
    </row>
    <row r="73" spans="1:3" ht="15.75" customHeight="1">
      <c r="A73" s="17" t="s">
        <v>516</v>
      </c>
      <c r="B73" s="5" t="s">
        <v>981</v>
      </c>
      <c r="C73" s="265"/>
    </row>
    <row r="74" spans="1:3" ht="15.75" customHeight="1">
      <c r="A74" s="17" t="s">
        <v>517</v>
      </c>
      <c r="B74" s="5" t="s">
        <v>981</v>
      </c>
      <c r="C74" s="265"/>
    </row>
    <row r="75" spans="1:3" ht="15.75" customHeight="1">
      <c r="A75" s="17" t="s">
        <v>525</v>
      </c>
      <c r="B75" s="5" t="s">
        <v>981</v>
      </c>
      <c r="C75" s="265"/>
    </row>
    <row r="76" spans="1:3" ht="15.75" customHeight="1">
      <c r="A76" s="5" t="s">
        <v>524</v>
      </c>
      <c r="B76" s="5" t="s">
        <v>981</v>
      </c>
      <c r="C76" s="265"/>
    </row>
    <row r="77" spans="1:3" ht="15.75" customHeight="1">
      <c r="A77" s="5" t="s">
        <v>523</v>
      </c>
      <c r="B77" s="5" t="s">
        <v>981</v>
      </c>
      <c r="C77" s="265"/>
    </row>
    <row r="78" spans="1:3" ht="15.75" customHeight="1">
      <c r="A78" s="5" t="s">
        <v>522</v>
      </c>
      <c r="B78" s="5" t="s">
        <v>981</v>
      </c>
      <c r="C78" s="265"/>
    </row>
    <row r="79" spans="1:3" ht="15.75" customHeight="1">
      <c r="A79" s="17" t="s">
        <v>521</v>
      </c>
      <c r="B79" s="5" t="s">
        <v>981</v>
      </c>
      <c r="C79" s="265"/>
    </row>
    <row r="80" spans="1:3" ht="15.75" customHeight="1">
      <c r="A80" s="17" t="s">
        <v>526</v>
      </c>
      <c r="B80" s="5" t="s">
        <v>981</v>
      </c>
      <c r="C80" s="265"/>
    </row>
    <row r="81" spans="1:3" ht="15.75" customHeight="1">
      <c r="A81" s="17" t="s">
        <v>518</v>
      </c>
      <c r="B81" s="5" t="s">
        <v>981</v>
      </c>
      <c r="C81" s="265"/>
    </row>
    <row r="82" spans="1:3" ht="15.75" customHeight="1">
      <c r="A82" s="17" t="s">
        <v>519</v>
      </c>
      <c r="B82" s="5" t="s">
        <v>981</v>
      </c>
      <c r="C82" s="265"/>
    </row>
    <row r="83" spans="1:3" ht="15.75" customHeight="1">
      <c r="A83" s="9" t="s">
        <v>446</v>
      </c>
      <c r="B83" s="9" t="s">
        <v>981</v>
      </c>
      <c r="C83" s="266">
        <f>SUM(C73:C82)</f>
        <v>0</v>
      </c>
    </row>
    <row r="84" spans="1:3" ht="15.75" customHeight="1">
      <c r="A84" s="17" t="s">
        <v>1011</v>
      </c>
      <c r="B84" s="5" t="s">
        <v>979</v>
      </c>
      <c r="C84" s="265"/>
    </row>
    <row r="85" spans="1:3" ht="15.75" customHeight="1">
      <c r="A85" s="17" t="s">
        <v>517</v>
      </c>
      <c r="B85" s="5" t="s">
        <v>979</v>
      </c>
      <c r="C85" s="265"/>
    </row>
    <row r="86" spans="1:3" ht="15.75" customHeight="1">
      <c r="A86" s="17" t="s">
        <v>525</v>
      </c>
      <c r="B86" s="5" t="s">
        <v>979</v>
      </c>
      <c r="C86" s="265"/>
    </row>
    <row r="87" spans="1:3" ht="15.75" customHeight="1">
      <c r="A87" s="5" t="s">
        <v>524</v>
      </c>
      <c r="B87" s="5" t="s">
        <v>979</v>
      </c>
      <c r="C87" s="265"/>
    </row>
    <row r="88" spans="1:3" ht="15.75" customHeight="1">
      <c r="A88" s="5" t="s">
        <v>523</v>
      </c>
      <c r="B88" s="5" t="s">
        <v>979</v>
      </c>
      <c r="C88" s="265"/>
    </row>
    <row r="89" spans="1:3" ht="15.75" customHeight="1">
      <c r="A89" s="5" t="s">
        <v>522</v>
      </c>
      <c r="B89" s="5" t="s">
        <v>979</v>
      </c>
      <c r="C89" s="265"/>
    </row>
    <row r="90" spans="1:3" ht="15.75" customHeight="1">
      <c r="A90" s="17" t="s">
        <v>521</v>
      </c>
      <c r="B90" s="5" t="s">
        <v>979</v>
      </c>
      <c r="C90" s="265"/>
    </row>
    <row r="91" spans="1:3" ht="15.75" customHeight="1">
      <c r="A91" s="17" t="s">
        <v>520</v>
      </c>
      <c r="B91" s="5" t="s">
        <v>979</v>
      </c>
      <c r="C91" s="265"/>
    </row>
    <row r="92" spans="1:3" ht="15.75" customHeight="1">
      <c r="A92" s="17" t="s">
        <v>518</v>
      </c>
      <c r="B92" s="5" t="s">
        <v>979</v>
      </c>
      <c r="C92" s="265"/>
    </row>
    <row r="93" spans="1:3" ht="15.75" customHeight="1">
      <c r="A93" s="17" t="s">
        <v>519</v>
      </c>
      <c r="B93" s="5" t="s">
        <v>979</v>
      </c>
      <c r="C93" s="265"/>
    </row>
    <row r="94" spans="1:3" ht="15.75" customHeight="1">
      <c r="A94" s="20" t="s">
        <v>447</v>
      </c>
      <c r="B94" s="9" t="s">
        <v>979</v>
      </c>
      <c r="C94" s="169">
        <f>SUM(C84:C93)</f>
        <v>0</v>
      </c>
    </row>
    <row r="95" spans="1:3" ht="15.75" customHeight="1">
      <c r="A95" s="17" t="s">
        <v>516</v>
      </c>
      <c r="B95" s="5" t="s">
        <v>982</v>
      </c>
      <c r="C95" s="265"/>
    </row>
    <row r="96" spans="1:3" ht="15.75" customHeight="1">
      <c r="A96" s="17" t="s">
        <v>517</v>
      </c>
      <c r="B96" s="5" t="s">
        <v>982</v>
      </c>
      <c r="C96" s="265"/>
    </row>
    <row r="97" spans="1:3" ht="15.75" customHeight="1">
      <c r="A97" s="17" t="s">
        <v>525</v>
      </c>
      <c r="B97" s="5" t="s">
        <v>982</v>
      </c>
      <c r="C97" s="265">
        <v>494760</v>
      </c>
    </row>
    <row r="98" spans="1:3" ht="15.75" customHeight="1">
      <c r="A98" s="5" t="s">
        <v>524</v>
      </c>
      <c r="B98" s="5" t="s">
        <v>982</v>
      </c>
      <c r="C98" s="265"/>
    </row>
    <row r="99" spans="1:3" ht="15.75" customHeight="1">
      <c r="A99" s="5" t="s">
        <v>523</v>
      </c>
      <c r="B99" s="5" t="s">
        <v>982</v>
      </c>
      <c r="C99" s="265"/>
    </row>
    <row r="100" spans="1:3" ht="15.75" customHeight="1">
      <c r="A100" s="5" t="s">
        <v>522</v>
      </c>
      <c r="B100" s="5" t="s">
        <v>982</v>
      </c>
      <c r="C100" s="265"/>
    </row>
    <row r="101" spans="1:3" ht="15.75" customHeight="1">
      <c r="A101" s="17" t="s">
        <v>521</v>
      </c>
      <c r="B101" s="5" t="s">
        <v>982</v>
      </c>
      <c r="C101" s="265"/>
    </row>
    <row r="102" spans="1:3" ht="15.75" customHeight="1">
      <c r="A102" s="17" t="s">
        <v>526</v>
      </c>
      <c r="B102" s="5" t="s">
        <v>982</v>
      </c>
      <c r="C102" s="265"/>
    </row>
    <row r="103" spans="1:3" ht="15.75" customHeight="1">
      <c r="A103" s="17" t="s">
        <v>518</v>
      </c>
      <c r="B103" s="5" t="s">
        <v>982</v>
      </c>
      <c r="C103" s="265"/>
    </row>
    <row r="104" spans="1:3" ht="15.75" customHeight="1">
      <c r="A104" s="17" t="s">
        <v>519</v>
      </c>
      <c r="B104" s="5" t="s">
        <v>982</v>
      </c>
      <c r="C104" s="265"/>
    </row>
    <row r="105" spans="1:3" ht="15.75" customHeight="1">
      <c r="A105" s="9" t="s">
        <v>448</v>
      </c>
      <c r="B105" s="5" t="s">
        <v>982</v>
      </c>
      <c r="C105" s="266">
        <f>SUM(C95:C104)</f>
        <v>494760</v>
      </c>
    </row>
    <row r="106" spans="1:3" ht="15.75" customHeight="1">
      <c r="A106" s="17" t="s">
        <v>516</v>
      </c>
      <c r="B106" s="5" t="s">
        <v>983</v>
      </c>
      <c r="C106" s="265"/>
    </row>
    <row r="107" spans="1:3" ht="15.75" customHeight="1">
      <c r="A107" s="17" t="s">
        <v>517</v>
      </c>
      <c r="B107" s="5" t="s">
        <v>983</v>
      </c>
      <c r="C107" s="265"/>
    </row>
    <row r="108" spans="1:3" ht="15.75" customHeight="1">
      <c r="A108" s="17" t="s">
        <v>525</v>
      </c>
      <c r="B108" s="5" t="s">
        <v>983</v>
      </c>
      <c r="C108" s="265">
        <v>8578174</v>
      </c>
    </row>
    <row r="109" spans="1:3" ht="15.75" customHeight="1">
      <c r="A109" s="5" t="s">
        <v>524</v>
      </c>
      <c r="B109" s="5" t="s">
        <v>983</v>
      </c>
      <c r="C109" s="265"/>
    </row>
    <row r="110" spans="1:3" ht="15.75" customHeight="1">
      <c r="A110" s="5" t="s">
        <v>523</v>
      </c>
      <c r="B110" s="5" t="s">
        <v>983</v>
      </c>
      <c r="C110" s="265"/>
    </row>
    <row r="111" spans="1:3" ht="15.75" customHeight="1">
      <c r="A111" s="5" t="s">
        <v>522</v>
      </c>
      <c r="B111" s="5" t="s">
        <v>983</v>
      </c>
      <c r="C111" s="265"/>
    </row>
    <row r="112" spans="1:3" ht="15.75" customHeight="1">
      <c r="A112" s="17" t="s">
        <v>521</v>
      </c>
      <c r="B112" s="5" t="s">
        <v>983</v>
      </c>
      <c r="C112" s="265"/>
    </row>
    <row r="113" spans="1:3" ht="15.75" customHeight="1">
      <c r="A113" s="17" t="s">
        <v>520</v>
      </c>
      <c r="B113" s="5" t="s">
        <v>983</v>
      </c>
      <c r="C113" s="265"/>
    </row>
    <row r="114" spans="1:3" ht="15.75" customHeight="1">
      <c r="A114" s="17" t="s">
        <v>518</v>
      </c>
      <c r="B114" s="5" t="s">
        <v>983</v>
      </c>
      <c r="C114" s="265"/>
    </row>
    <row r="115" spans="1:3" ht="15.75" customHeight="1">
      <c r="A115" s="17" t="s">
        <v>519</v>
      </c>
      <c r="B115" s="5" t="s">
        <v>983</v>
      </c>
      <c r="C115" s="265"/>
    </row>
    <row r="116" spans="1:3" ht="15.75" customHeight="1">
      <c r="A116" s="20" t="s">
        <v>449</v>
      </c>
      <c r="B116" s="9" t="s">
        <v>983</v>
      </c>
      <c r="C116" s="169">
        <f>SUM(C106:C115)</f>
        <v>8578174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scale="4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C34"/>
  <sheetViews>
    <sheetView view="pageBreakPreview" zoomScaleSheetLayoutView="100" zoomScalePageLayoutView="0" workbookViewId="0" topLeftCell="A1">
      <selection activeCell="C4" sqref="C4"/>
    </sheetView>
  </sheetViews>
  <sheetFormatPr defaultColWidth="9.140625" defaultRowHeight="15"/>
  <cols>
    <col min="1" max="1" width="40.28125" style="0" customWidth="1"/>
    <col min="3" max="3" width="26.421875" style="0" customWidth="1"/>
  </cols>
  <sheetData>
    <row r="1" spans="1:3" ht="15">
      <c r="A1" s="323" t="s">
        <v>1083</v>
      </c>
      <c r="B1" s="323"/>
      <c r="C1" s="323"/>
    </row>
    <row r="2" spans="1:3" ht="15">
      <c r="A2" s="291" t="s">
        <v>1057</v>
      </c>
      <c r="B2" s="324"/>
      <c r="C2" s="324"/>
    </row>
    <row r="3" spans="1:3" ht="15">
      <c r="A3" s="289" t="s">
        <v>1012</v>
      </c>
      <c r="B3" s="324"/>
      <c r="C3" s="324"/>
    </row>
    <row r="4" spans="1:3" ht="15">
      <c r="A4" s="168"/>
      <c r="B4" s="168"/>
      <c r="C4" s="168"/>
    </row>
    <row r="5" spans="1:3" ht="30" customHeight="1">
      <c r="A5" s="169" t="s">
        <v>538</v>
      </c>
      <c r="B5" s="3" t="s">
        <v>809</v>
      </c>
      <c r="C5" s="264" t="s">
        <v>599</v>
      </c>
    </row>
    <row r="6" spans="1:3" ht="30" customHeight="1">
      <c r="A6" s="5" t="s">
        <v>417</v>
      </c>
      <c r="B6" s="5" t="s">
        <v>94</v>
      </c>
      <c r="C6" s="265">
        <v>89194310</v>
      </c>
    </row>
    <row r="7" spans="1:3" ht="30" customHeight="1">
      <c r="A7" s="5" t="s">
        <v>418</v>
      </c>
      <c r="B7" s="5" t="s">
        <v>94</v>
      </c>
      <c r="C7" s="265">
        <v>0</v>
      </c>
    </row>
    <row r="8" spans="1:3" ht="30" customHeight="1">
      <c r="A8" s="5" t="s">
        <v>419</v>
      </c>
      <c r="B8" s="5" t="s">
        <v>94</v>
      </c>
      <c r="C8" s="265">
        <v>0</v>
      </c>
    </row>
    <row r="9" spans="1:3" ht="30" customHeight="1">
      <c r="A9" s="5" t="s">
        <v>420</v>
      </c>
      <c r="B9" s="5" t="s">
        <v>94</v>
      </c>
      <c r="C9" s="265">
        <v>13488978</v>
      </c>
    </row>
    <row r="10" spans="1:3" ht="30" customHeight="1">
      <c r="A10" s="9" t="s">
        <v>365</v>
      </c>
      <c r="B10" s="10" t="s">
        <v>94</v>
      </c>
      <c r="C10" s="169">
        <f>SUM(C6:C9)</f>
        <v>102683288</v>
      </c>
    </row>
    <row r="11" spans="1:3" ht="30" customHeight="1">
      <c r="A11" s="5" t="s">
        <v>366</v>
      </c>
      <c r="B11" s="6" t="s">
        <v>95</v>
      </c>
      <c r="C11" s="265">
        <v>88217574</v>
      </c>
    </row>
    <row r="12" spans="1:3" ht="43.5" customHeight="1">
      <c r="A12" s="62" t="s">
        <v>96</v>
      </c>
      <c r="B12" s="62" t="s">
        <v>95</v>
      </c>
      <c r="C12" s="268">
        <v>88217574</v>
      </c>
    </row>
    <row r="13" spans="1:3" ht="41.25" customHeight="1">
      <c r="A13" s="62" t="s">
        <v>97</v>
      </c>
      <c r="B13" s="62" t="s">
        <v>95</v>
      </c>
      <c r="C13" s="268">
        <v>0</v>
      </c>
    </row>
    <row r="14" spans="1:3" ht="30" customHeight="1">
      <c r="A14" s="5" t="s">
        <v>368</v>
      </c>
      <c r="B14" s="6" t="s">
        <v>101</v>
      </c>
      <c r="C14" s="265">
        <v>8556501</v>
      </c>
    </row>
    <row r="15" spans="1:3" ht="30" customHeight="1">
      <c r="A15" s="62" t="s">
        <v>102</v>
      </c>
      <c r="B15" s="62" t="s">
        <v>101</v>
      </c>
      <c r="C15" s="268"/>
    </row>
    <row r="16" spans="1:3" ht="30" customHeight="1">
      <c r="A16" s="62" t="s">
        <v>103</v>
      </c>
      <c r="B16" s="62" t="s">
        <v>101</v>
      </c>
      <c r="C16" s="268">
        <v>8556501</v>
      </c>
    </row>
    <row r="17" spans="1:3" ht="30" customHeight="1">
      <c r="A17" s="62" t="s">
        <v>104</v>
      </c>
      <c r="B17" s="62" t="s">
        <v>101</v>
      </c>
      <c r="C17" s="268">
        <v>0</v>
      </c>
    </row>
    <row r="18" spans="1:3" ht="30" customHeight="1">
      <c r="A18" s="62" t="s">
        <v>105</v>
      </c>
      <c r="B18" s="62" t="s">
        <v>101</v>
      </c>
      <c r="C18" s="268">
        <v>0</v>
      </c>
    </row>
    <row r="19" spans="1:3" ht="30" customHeight="1">
      <c r="A19" s="5" t="s">
        <v>425</v>
      </c>
      <c r="B19" s="6" t="s">
        <v>106</v>
      </c>
      <c r="C19" s="265">
        <v>41704957</v>
      </c>
    </row>
    <row r="20" spans="1:3" ht="30" customHeight="1">
      <c r="A20" s="62" t="s">
        <v>114</v>
      </c>
      <c r="B20" s="62" t="s">
        <v>106</v>
      </c>
      <c r="C20" s="269">
        <v>41704957</v>
      </c>
    </row>
    <row r="21" spans="1:3" ht="30" customHeight="1">
      <c r="A21" s="62" t="s">
        <v>115</v>
      </c>
      <c r="B21" s="62" t="s">
        <v>106</v>
      </c>
      <c r="C21" s="269"/>
    </row>
    <row r="22" spans="1:3" ht="30" customHeight="1">
      <c r="A22" s="9" t="s">
        <v>397</v>
      </c>
      <c r="B22" s="10" t="s">
        <v>122</v>
      </c>
      <c r="C22" s="169">
        <f>C11+C14+C19</f>
        <v>138479032</v>
      </c>
    </row>
    <row r="23" spans="1:3" ht="30" customHeight="1">
      <c r="A23" s="5" t="s">
        <v>426</v>
      </c>
      <c r="B23" s="5" t="s">
        <v>123</v>
      </c>
      <c r="C23" s="265">
        <v>0</v>
      </c>
    </row>
    <row r="24" spans="1:3" ht="30" customHeight="1">
      <c r="A24" s="5" t="s">
        <v>428</v>
      </c>
      <c r="B24" s="5" t="s">
        <v>123</v>
      </c>
      <c r="C24" s="265">
        <v>0</v>
      </c>
    </row>
    <row r="25" spans="1:3" ht="30" customHeight="1">
      <c r="A25" s="5" t="s">
        <v>429</v>
      </c>
      <c r="B25" s="5" t="s">
        <v>123</v>
      </c>
      <c r="C25" s="265">
        <v>0</v>
      </c>
    </row>
    <row r="26" spans="1:3" ht="30" customHeight="1">
      <c r="A26" s="5" t="s">
        <v>430</v>
      </c>
      <c r="B26" s="5" t="s">
        <v>123</v>
      </c>
      <c r="C26" s="265">
        <v>0</v>
      </c>
    </row>
    <row r="27" spans="1:3" ht="30" customHeight="1">
      <c r="A27" s="5" t="s">
        <v>432</v>
      </c>
      <c r="B27" s="5" t="s">
        <v>123</v>
      </c>
      <c r="C27" s="265">
        <v>0</v>
      </c>
    </row>
    <row r="28" spans="1:3" ht="30" customHeight="1">
      <c r="A28" s="5" t="s">
        <v>433</v>
      </c>
      <c r="B28" s="5" t="s">
        <v>123</v>
      </c>
      <c r="C28" s="265">
        <v>0</v>
      </c>
    </row>
    <row r="29" spans="1:3" ht="30" customHeight="1">
      <c r="A29" s="5" t="s">
        <v>434</v>
      </c>
      <c r="B29" s="5" t="s">
        <v>123</v>
      </c>
      <c r="C29" s="265">
        <v>0</v>
      </c>
    </row>
    <row r="30" spans="1:3" ht="30" customHeight="1">
      <c r="A30" s="5" t="s">
        <v>435</v>
      </c>
      <c r="B30" s="5" t="s">
        <v>123</v>
      </c>
      <c r="C30" s="265">
        <v>0</v>
      </c>
    </row>
    <row r="31" spans="1:3" ht="30" customHeight="1">
      <c r="A31" s="5" t="s">
        <v>436</v>
      </c>
      <c r="B31" s="5" t="s">
        <v>123</v>
      </c>
      <c r="C31" s="265">
        <v>0</v>
      </c>
    </row>
    <row r="32" spans="1:3" ht="30" customHeight="1">
      <c r="A32" s="5" t="s">
        <v>1030</v>
      </c>
      <c r="B32" s="5" t="s">
        <v>123</v>
      </c>
      <c r="C32" s="265">
        <v>35635</v>
      </c>
    </row>
    <row r="33" spans="1:3" ht="30" customHeight="1">
      <c r="A33" s="5" t="s">
        <v>437</v>
      </c>
      <c r="B33" s="5" t="s">
        <v>123</v>
      </c>
      <c r="C33" s="265">
        <v>1015814</v>
      </c>
    </row>
    <row r="34" spans="1:3" ht="30" customHeight="1">
      <c r="A34" s="9" t="s">
        <v>370</v>
      </c>
      <c r="B34" s="10" t="s">
        <v>123</v>
      </c>
      <c r="C34" s="169">
        <f>SUM(C23:C33)</f>
        <v>1051449</v>
      </c>
    </row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AA315"/>
  <sheetViews>
    <sheetView view="pageBreakPreview" zoomScale="60" zoomScaleNormal="120" zoomScalePageLayoutView="0" workbookViewId="0" topLeftCell="A1">
      <pane xSplit="2" topLeftCell="C1" activePane="topRight" state="frozen"/>
      <selection pane="topLeft" activeCell="A1" sqref="A1"/>
      <selection pane="topRight" activeCell="A1" sqref="A1:Y1"/>
    </sheetView>
  </sheetViews>
  <sheetFormatPr defaultColWidth="9.140625" defaultRowHeight="15"/>
  <cols>
    <col min="1" max="1" width="11.421875" style="0" customWidth="1"/>
    <col min="2" max="2" width="87.7109375" style="0" customWidth="1"/>
    <col min="3" max="3" width="1.421875" style="0" hidden="1" customWidth="1"/>
    <col min="4" max="4" width="14.28125" style="0" bestFit="1" customWidth="1"/>
    <col min="5" max="8" width="13.28125" style="0" customWidth="1"/>
    <col min="9" max="9" width="18.421875" style="0" customWidth="1"/>
    <col min="10" max="11" width="13.140625" style="0" customWidth="1"/>
    <col min="12" max="12" width="14.28125" style="0" bestFit="1" customWidth="1"/>
    <col min="13" max="16" width="13.140625" style="0" customWidth="1"/>
    <col min="17" max="17" width="14.28125" style="0" bestFit="1" customWidth="1"/>
    <col min="18" max="21" width="13.140625" style="0" customWidth="1"/>
    <col min="22" max="22" width="12.421875" style="0" customWidth="1"/>
    <col min="23" max="23" width="12.8515625" style="0" customWidth="1"/>
    <col min="24" max="24" width="11.8515625" style="0" customWidth="1"/>
    <col min="25" max="25" width="10.8515625" style="0" customWidth="1"/>
    <col min="26" max="26" width="11.57421875" style="0" bestFit="1" customWidth="1"/>
    <col min="27" max="27" width="14.57421875" style="0" customWidth="1"/>
  </cols>
  <sheetData>
    <row r="1" spans="1:25" ht="15">
      <c r="A1" s="288" t="s">
        <v>1071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2:9" ht="18">
      <c r="B2" s="93" t="s">
        <v>1019</v>
      </c>
      <c r="I2" s="91"/>
    </row>
    <row r="3" ht="18">
      <c r="B3" s="172" t="s">
        <v>995</v>
      </c>
    </row>
    <row r="4" ht="18">
      <c r="B4" s="56"/>
    </row>
    <row r="5" ht="18">
      <c r="B5" s="172"/>
    </row>
    <row r="6" ht="15">
      <c r="B6" s="103" t="s">
        <v>341</v>
      </c>
    </row>
    <row r="7" spans="1:27" ht="65.25" customHeight="1">
      <c r="A7" s="3" t="s">
        <v>809</v>
      </c>
      <c r="B7" s="2" t="s">
        <v>808</v>
      </c>
      <c r="C7" s="3"/>
      <c r="D7" s="178" t="s">
        <v>961</v>
      </c>
      <c r="E7" s="178" t="s">
        <v>1024</v>
      </c>
      <c r="F7" s="178" t="s">
        <v>951</v>
      </c>
      <c r="G7" s="178" t="s">
        <v>952</v>
      </c>
      <c r="H7" s="179" t="s">
        <v>986</v>
      </c>
      <c r="I7" s="179" t="s">
        <v>953</v>
      </c>
      <c r="J7" s="179" t="s">
        <v>954</v>
      </c>
      <c r="K7" s="179" t="s">
        <v>955</v>
      </c>
      <c r="L7" s="179" t="s">
        <v>974</v>
      </c>
      <c r="M7" s="179" t="s">
        <v>972</v>
      </c>
      <c r="N7" s="179" t="s">
        <v>956</v>
      </c>
      <c r="O7" s="179" t="s">
        <v>1027</v>
      </c>
      <c r="P7" s="179" t="s">
        <v>957</v>
      </c>
      <c r="Q7" s="179" t="s">
        <v>1025</v>
      </c>
      <c r="R7" s="179" t="s">
        <v>958</v>
      </c>
      <c r="S7" s="179" t="s">
        <v>906</v>
      </c>
      <c r="T7" s="179" t="s">
        <v>1026</v>
      </c>
      <c r="U7" s="179" t="s">
        <v>960</v>
      </c>
      <c r="V7" s="179" t="s">
        <v>342</v>
      </c>
      <c r="W7" s="179" t="s">
        <v>959</v>
      </c>
      <c r="X7" s="232" t="s">
        <v>975</v>
      </c>
      <c r="Y7" s="179" t="s">
        <v>343</v>
      </c>
      <c r="Z7" s="179" t="s">
        <v>344</v>
      </c>
      <c r="AA7" s="48" t="s">
        <v>571</v>
      </c>
    </row>
    <row r="8" spans="1:27" ht="15">
      <c r="A8" s="6" t="s">
        <v>811</v>
      </c>
      <c r="B8" s="5" t="s">
        <v>810</v>
      </c>
      <c r="C8" s="6"/>
      <c r="D8" s="6">
        <v>48956131</v>
      </c>
      <c r="E8" s="6"/>
      <c r="F8" s="6"/>
      <c r="G8" s="6">
        <v>2374747</v>
      </c>
      <c r="H8" s="6">
        <v>2377177</v>
      </c>
      <c r="I8" s="48">
        <v>9143705</v>
      </c>
      <c r="J8" s="48"/>
      <c r="K8" s="48"/>
      <c r="L8" s="48"/>
      <c r="M8" s="48"/>
      <c r="N8" s="48">
        <v>6027113</v>
      </c>
      <c r="O8" s="48"/>
      <c r="P8" s="48"/>
      <c r="Q8" s="48">
        <v>1416486</v>
      </c>
      <c r="R8" s="48"/>
      <c r="S8" s="48"/>
      <c r="T8" s="48">
        <v>2627105</v>
      </c>
      <c r="U8" s="48">
        <v>2931858</v>
      </c>
      <c r="V8" s="48"/>
      <c r="W8" s="48"/>
      <c r="X8" s="48"/>
      <c r="Y8" s="48"/>
      <c r="Z8" s="48"/>
      <c r="AA8" s="48">
        <f aca="true" t="shared" si="0" ref="AA8:AA25">SUM(D8:Z8)</f>
        <v>75854322</v>
      </c>
    </row>
    <row r="9" spans="1:27" ht="15">
      <c r="A9" s="6" t="s">
        <v>813</v>
      </c>
      <c r="B9" s="5" t="s">
        <v>812</v>
      </c>
      <c r="C9" s="6"/>
      <c r="D9" s="6">
        <v>5435000</v>
      </c>
      <c r="E9" s="6"/>
      <c r="F9" s="6"/>
      <c r="G9" s="6">
        <v>25000</v>
      </c>
      <c r="H9" s="6"/>
      <c r="I9" s="48">
        <v>360000</v>
      </c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>
        <v>40000</v>
      </c>
      <c r="V9" s="48"/>
      <c r="W9" s="48"/>
      <c r="X9" s="48"/>
      <c r="Y9" s="48"/>
      <c r="Z9" s="48"/>
      <c r="AA9" s="48">
        <f t="shared" si="0"/>
        <v>5860000</v>
      </c>
    </row>
    <row r="10" spans="1:27" ht="15">
      <c r="A10" s="6" t="s">
        <v>815</v>
      </c>
      <c r="B10" s="5" t="s">
        <v>814</v>
      </c>
      <c r="C10" s="6"/>
      <c r="D10" s="6"/>
      <c r="E10" s="6"/>
      <c r="F10" s="6"/>
      <c r="G10" s="6"/>
      <c r="H10" s="6"/>
      <c r="I10" s="48">
        <v>500000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>
        <v>828360</v>
      </c>
      <c r="V10" s="48"/>
      <c r="W10" s="48"/>
      <c r="X10" s="48"/>
      <c r="Y10" s="48"/>
      <c r="Z10" s="48"/>
      <c r="AA10" s="48">
        <f t="shared" si="0"/>
        <v>1328360</v>
      </c>
    </row>
    <row r="11" spans="1:27" ht="15">
      <c r="A11" s="6" t="s">
        <v>817</v>
      </c>
      <c r="B11" s="5" t="s">
        <v>816</v>
      </c>
      <c r="C11" s="6"/>
      <c r="D11" s="6"/>
      <c r="E11" s="6"/>
      <c r="F11" s="6"/>
      <c r="G11" s="6"/>
      <c r="H11" s="6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>
        <f t="shared" si="0"/>
        <v>0</v>
      </c>
    </row>
    <row r="12" spans="1:27" ht="15">
      <c r="A12" s="6" t="s">
        <v>819</v>
      </c>
      <c r="B12" s="5" t="s">
        <v>818</v>
      </c>
      <c r="C12" s="6"/>
      <c r="D12" s="6"/>
      <c r="E12" s="6"/>
      <c r="F12" s="6"/>
      <c r="G12" s="6"/>
      <c r="H12" s="6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>
        <f t="shared" si="0"/>
        <v>0</v>
      </c>
    </row>
    <row r="13" spans="1:27" ht="15">
      <c r="A13" s="6" t="s">
        <v>821</v>
      </c>
      <c r="B13" s="5" t="s">
        <v>820</v>
      </c>
      <c r="C13" s="6"/>
      <c r="D13" s="6">
        <v>1938600</v>
      </c>
      <c r="E13" s="6"/>
      <c r="F13" s="6"/>
      <c r="G13" s="6"/>
      <c r="H13" s="6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>
        <f t="shared" si="0"/>
        <v>1938600</v>
      </c>
    </row>
    <row r="14" spans="1:27" ht="15">
      <c r="A14" s="6" t="s">
        <v>823</v>
      </c>
      <c r="B14" s="5" t="s">
        <v>822</v>
      </c>
      <c r="C14" s="6"/>
      <c r="D14" s="6">
        <v>3587306</v>
      </c>
      <c r="E14" s="6"/>
      <c r="F14" s="6"/>
      <c r="G14" s="6">
        <v>104000</v>
      </c>
      <c r="H14" s="6"/>
      <c r="I14" s="48">
        <v>324000</v>
      </c>
      <c r="J14" s="48"/>
      <c r="K14" s="48"/>
      <c r="L14" s="48"/>
      <c r="M14" s="48"/>
      <c r="N14" s="48">
        <v>110000</v>
      </c>
      <c r="O14" s="48"/>
      <c r="P14" s="48"/>
      <c r="Q14" s="48">
        <v>80000</v>
      </c>
      <c r="R14" s="48"/>
      <c r="S14" s="48"/>
      <c r="T14" s="48">
        <v>104000</v>
      </c>
      <c r="U14" s="48">
        <v>62370</v>
      </c>
      <c r="V14" s="48"/>
      <c r="W14" s="48"/>
      <c r="X14" s="48"/>
      <c r="Y14" s="48"/>
      <c r="Z14" s="48"/>
      <c r="AA14" s="48">
        <f t="shared" si="0"/>
        <v>4371676</v>
      </c>
    </row>
    <row r="15" spans="1:27" ht="15">
      <c r="A15" s="6" t="s">
        <v>825</v>
      </c>
      <c r="B15" s="5" t="s">
        <v>824</v>
      </c>
      <c r="C15" s="6"/>
      <c r="D15" s="6"/>
      <c r="E15" s="6"/>
      <c r="F15" s="6"/>
      <c r="G15" s="6"/>
      <c r="H15" s="6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>
        <f t="shared" si="0"/>
        <v>0</v>
      </c>
    </row>
    <row r="16" spans="1:27" ht="15">
      <c r="A16" s="6" t="s">
        <v>827</v>
      </c>
      <c r="B16" s="5" t="s">
        <v>826</v>
      </c>
      <c r="C16" s="6"/>
      <c r="D16" s="6">
        <v>709168</v>
      </c>
      <c r="E16" s="6"/>
      <c r="F16" s="6"/>
      <c r="G16" s="6">
        <v>65700</v>
      </c>
      <c r="H16" s="6"/>
      <c r="I16" s="48">
        <v>20734</v>
      </c>
      <c r="J16" s="48"/>
      <c r="K16" s="48"/>
      <c r="L16" s="48"/>
      <c r="M16" s="48"/>
      <c r="N16" s="48">
        <v>36630</v>
      </c>
      <c r="O16" s="48"/>
      <c r="P16" s="48"/>
      <c r="Q16" s="48"/>
      <c r="R16" s="48"/>
      <c r="S16" s="48"/>
      <c r="T16" s="48"/>
      <c r="U16" s="48">
        <v>117309</v>
      </c>
      <c r="V16" s="48"/>
      <c r="W16" s="48"/>
      <c r="X16" s="48"/>
      <c r="Y16" s="48"/>
      <c r="Z16" s="48"/>
      <c r="AA16" s="48">
        <f t="shared" si="0"/>
        <v>949541</v>
      </c>
    </row>
    <row r="17" spans="1:27" ht="15">
      <c r="A17" s="6" t="s">
        <v>829</v>
      </c>
      <c r="B17" s="5" t="s">
        <v>828</v>
      </c>
      <c r="C17" s="6"/>
      <c r="D17" s="6">
        <v>260162</v>
      </c>
      <c r="E17" s="6"/>
      <c r="F17" s="6"/>
      <c r="G17" s="6"/>
      <c r="H17" s="6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>
        <f t="shared" si="0"/>
        <v>260162</v>
      </c>
    </row>
    <row r="18" spans="1:27" ht="15">
      <c r="A18" s="6" t="s">
        <v>831</v>
      </c>
      <c r="B18" s="5" t="s">
        <v>830</v>
      </c>
      <c r="C18" s="6"/>
      <c r="D18" s="6"/>
      <c r="E18" s="6"/>
      <c r="F18" s="6"/>
      <c r="G18" s="6"/>
      <c r="H18" s="6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>
        <f t="shared" si="0"/>
        <v>0</v>
      </c>
    </row>
    <row r="19" spans="1:27" ht="15">
      <c r="A19" s="6" t="s">
        <v>833</v>
      </c>
      <c r="B19" s="5" t="s">
        <v>832</v>
      </c>
      <c r="C19" s="6"/>
      <c r="D19" s="6"/>
      <c r="E19" s="6"/>
      <c r="F19" s="6"/>
      <c r="G19" s="6"/>
      <c r="H19" s="6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>
        <f t="shared" si="0"/>
        <v>0</v>
      </c>
    </row>
    <row r="20" spans="1:27" ht="15">
      <c r="A20" s="6" t="s">
        <v>834</v>
      </c>
      <c r="B20" s="5" t="s">
        <v>214</v>
      </c>
      <c r="C20" s="6"/>
      <c r="D20" s="6">
        <v>2000000</v>
      </c>
      <c r="E20" s="6"/>
      <c r="F20" s="6"/>
      <c r="G20" s="6"/>
      <c r="H20" s="6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>
        <f t="shared" si="0"/>
        <v>2000000</v>
      </c>
    </row>
    <row r="21" spans="1:27" ht="15">
      <c r="A21" s="8" t="s">
        <v>834</v>
      </c>
      <c r="B21" s="7" t="s">
        <v>835</v>
      </c>
      <c r="C21" s="6"/>
      <c r="D21" s="6"/>
      <c r="E21" s="6"/>
      <c r="F21" s="6"/>
      <c r="G21" s="6"/>
      <c r="H21" s="6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>
        <f t="shared" si="0"/>
        <v>0</v>
      </c>
    </row>
    <row r="22" spans="1:27" ht="15">
      <c r="A22" s="10" t="s">
        <v>836</v>
      </c>
      <c r="B22" s="9" t="s">
        <v>215</v>
      </c>
      <c r="C22" s="10"/>
      <c r="D22" s="10">
        <f>SUM(D8:D20)</f>
        <v>62886367</v>
      </c>
      <c r="E22" s="10">
        <f aca="true" t="shared" si="1" ref="E22:Z22">SUM(E8:E20)</f>
        <v>0</v>
      </c>
      <c r="F22" s="10">
        <f t="shared" si="1"/>
        <v>0</v>
      </c>
      <c r="G22" s="10">
        <f t="shared" si="1"/>
        <v>2569447</v>
      </c>
      <c r="H22" s="10">
        <f t="shared" si="1"/>
        <v>2377177</v>
      </c>
      <c r="I22" s="10">
        <f t="shared" si="1"/>
        <v>10348439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  <c r="N22" s="10">
        <f t="shared" si="1"/>
        <v>6173743</v>
      </c>
      <c r="O22" s="10">
        <f t="shared" si="1"/>
        <v>0</v>
      </c>
      <c r="P22" s="10">
        <f t="shared" si="1"/>
        <v>0</v>
      </c>
      <c r="Q22" s="10">
        <f t="shared" si="1"/>
        <v>1496486</v>
      </c>
      <c r="R22" s="10">
        <f t="shared" si="1"/>
        <v>0</v>
      </c>
      <c r="S22" s="10">
        <f t="shared" si="1"/>
        <v>0</v>
      </c>
      <c r="T22" s="10">
        <f t="shared" si="1"/>
        <v>2731105</v>
      </c>
      <c r="U22" s="10">
        <f t="shared" si="1"/>
        <v>3979897</v>
      </c>
      <c r="V22" s="10">
        <f t="shared" si="1"/>
        <v>0</v>
      </c>
      <c r="W22" s="10">
        <f t="shared" si="1"/>
        <v>0</v>
      </c>
      <c r="X22" s="10">
        <f t="shared" si="1"/>
        <v>0</v>
      </c>
      <c r="Y22" s="10">
        <f t="shared" si="1"/>
        <v>0</v>
      </c>
      <c r="Z22" s="10">
        <f t="shared" si="1"/>
        <v>0</v>
      </c>
      <c r="AA22" s="48">
        <f t="shared" si="0"/>
        <v>92562661</v>
      </c>
    </row>
    <row r="23" spans="1:27" ht="15">
      <c r="A23" s="6" t="s">
        <v>838</v>
      </c>
      <c r="B23" s="5" t="s">
        <v>837</v>
      </c>
      <c r="C23" s="6"/>
      <c r="D23" s="6"/>
      <c r="E23" s="6"/>
      <c r="F23" s="6"/>
      <c r="G23" s="6"/>
      <c r="H23" s="6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>
        <v>21937476</v>
      </c>
      <c r="V23" s="48"/>
      <c r="W23" s="48"/>
      <c r="X23" s="48"/>
      <c r="Y23" s="48"/>
      <c r="Z23" s="48"/>
      <c r="AA23" s="48">
        <f t="shared" si="0"/>
        <v>21937476</v>
      </c>
    </row>
    <row r="24" spans="1:27" ht="30">
      <c r="A24" s="6" t="s">
        <v>840</v>
      </c>
      <c r="B24" s="5" t="s">
        <v>839</v>
      </c>
      <c r="C24" s="6"/>
      <c r="D24" s="6"/>
      <c r="E24" s="6"/>
      <c r="F24" s="6"/>
      <c r="G24" s="6"/>
      <c r="H24" s="6"/>
      <c r="I24" s="48"/>
      <c r="J24" s="48"/>
      <c r="K24" s="48"/>
      <c r="L24" s="48"/>
      <c r="M24" s="48"/>
      <c r="N24" s="48"/>
      <c r="O24" s="48"/>
      <c r="P24" s="48"/>
      <c r="Q24" s="48">
        <v>114348</v>
      </c>
      <c r="R24" s="48"/>
      <c r="S24" s="48"/>
      <c r="T24" s="48"/>
      <c r="U24" s="48">
        <v>2700412</v>
      </c>
      <c r="V24" s="48"/>
      <c r="W24" s="48"/>
      <c r="X24" s="48"/>
      <c r="Y24" s="48"/>
      <c r="Z24" s="48"/>
      <c r="AA24" s="48">
        <f t="shared" si="0"/>
        <v>2814760</v>
      </c>
    </row>
    <row r="25" spans="1:27" ht="15">
      <c r="A25" s="6" t="s">
        <v>842</v>
      </c>
      <c r="B25" s="5" t="s">
        <v>841</v>
      </c>
      <c r="C25" s="6"/>
      <c r="D25" s="6">
        <v>100000</v>
      </c>
      <c r="E25" s="6">
        <v>14318</v>
      </c>
      <c r="F25" s="6"/>
      <c r="G25" s="6"/>
      <c r="H25" s="6">
        <v>18645</v>
      </c>
      <c r="I25" s="48">
        <v>598050</v>
      </c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>
        <v>3275702</v>
      </c>
      <c r="V25" s="48"/>
      <c r="W25" s="48"/>
      <c r="X25" s="48"/>
      <c r="Y25" s="48"/>
      <c r="Z25" s="48"/>
      <c r="AA25" s="48">
        <f t="shared" si="0"/>
        <v>4006715</v>
      </c>
    </row>
    <row r="26" spans="1:27" ht="15">
      <c r="A26" s="10" t="s">
        <v>843</v>
      </c>
      <c r="B26" s="9" t="s">
        <v>216</v>
      </c>
      <c r="C26" s="10"/>
      <c r="D26" s="10">
        <f>SUM(D23:D25)</f>
        <v>100000</v>
      </c>
      <c r="E26" s="10">
        <f aca="true" t="shared" si="2" ref="E26:Z26">SUM(E23:E25)</f>
        <v>14318</v>
      </c>
      <c r="F26" s="10">
        <f t="shared" si="2"/>
        <v>0</v>
      </c>
      <c r="G26" s="10">
        <f t="shared" si="2"/>
        <v>0</v>
      </c>
      <c r="H26" s="10">
        <f t="shared" si="2"/>
        <v>18645</v>
      </c>
      <c r="I26" s="10">
        <f t="shared" si="2"/>
        <v>598050</v>
      </c>
      <c r="J26" s="10">
        <f t="shared" si="2"/>
        <v>0</v>
      </c>
      <c r="K26" s="10">
        <f t="shared" si="2"/>
        <v>0</v>
      </c>
      <c r="L26" s="10">
        <f t="shared" si="2"/>
        <v>0</v>
      </c>
      <c r="M26" s="10">
        <f t="shared" si="2"/>
        <v>0</v>
      </c>
      <c r="N26" s="10">
        <f t="shared" si="2"/>
        <v>0</v>
      </c>
      <c r="O26" s="10">
        <f t="shared" si="2"/>
        <v>0</v>
      </c>
      <c r="P26" s="10">
        <f t="shared" si="2"/>
        <v>0</v>
      </c>
      <c r="Q26" s="10">
        <f t="shared" si="2"/>
        <v>114348</v>
      </c>
      <c r="R26" s="10">
        <f t="shared" si="2"/>
        <v>0</v>
      </c>
      <c r="S26" s="10">
        <f t="shared" si="2"/>
        <v>0</v>
      </c>
      <c r="T26" s="10">
        <f t="shared" si="2"/>
        <v>0</v>
      </c>
      <c r="U26" s="10">
        <f t="shared" si="2"/>
        <v>27913590</v>
      </c>
      <c r="V26" s="10">
        <f t="shared" si="2"/>
        <v>0</v>
      </c>
      <c r="W26" s="10">
        <f t="shared" si="2"/>
        <v>0</v>
      </c>
      <c r="X26" s="10">
        <f t="shared" si="2"/>
        <v>0</v>
      </c>
      <c r="Y26" s="10">
        <f t="shared" si="2"/>
        <v>0</v>
      </c>
      <c r="Z26" s="10">
        <f t="shared" si="2"/>
        <v>0</v>
      </c>
      <c r="AA26" s="10">
        <f>SUM(AA23:AA25)</f>
        <v>28758951</v>
      </c>
    </row>
    <row r="27" spans="1:27" ht="15.75">
      <c r="A27" s="12" t="s">
        <v>844</v>
      </c>
      <c r="B27" s="11" t="s">
        <v>217</v>
      </c>
      <c r="C27" s="10"/>
      <c r="D27" s="10">
        <f>D22+D26</f>
        <v>62986367</v>
      </c>
      <c r="E27" s="10">
        <f aca="true" t="shared" si="3" ref="E27:Z27">E22+E26</f>
        <v>14318</v>
      </c>
      <c r="F27" s="10">
        <f t="shared" si="3"/>
        <v>0</v>
      </c>
      <c r="G27" s="10">
        <f t="shared" si="3"/>
        <v>2569447</v>
      </c>
      <c r="H27" s="10">
        <f t="shared" si="3"/>
        <v>2395822</v>
      </c>
      <c r="I27" s="10">
        <f t="shared" si="3"/>
        <v>10946489</v>
      </c>
      <c r="J27" s="10">
        <f t="shared" si="3"/>
        <v>0</v>
      </c>
      <c r="K27" s="10">
        <f t="shared" si="3"/>
        <v>0</v>
      </c>
      <c r="L27" s="10">
        <f t="shared" si="3"/>
        <v>0</v>
      </c>
      <c r="M27" s="10">
        <f t="shared" si="3"/>
        <v>0</v>
      </c>
      <c r="N27" s="10">
        <f t="shared" si="3"/>
        <v>6173743</v>
      </c>
      <c r="O27" s="10">
        <f t="shared" si="3"/>
        <v>0</v>
      </c>
      <c r="P27" s="10">
        <f t="shared" si="3"/>
        <v>0</v>
      </c>
      <c r="Q27" s="10">
        <f t="shared" si="3"/>
        <v>1610834</v>
      </c>
      <c r="R27" s="10">
        <f t="shared" si="3"/>
        <v>0</v>
      </c>
      <c r="S27" s="10">
        <f t="shared" si="3"/>
        <v>0</v>
      </c>
      <c r="T27" s="10">
        <f t="shared" si="3"/>
        <v>2731105</v>
      </c>
      <c r="U27" s="10">
        <f t="shared" si="3"/>
        <v>31893487</v>
      </c>
      <c r="V27" s="10">
        <f t="shared" si="3"/>
        <v>0</v>
      </c>
      <c r="W27" s="10">
        <f t="shared" si="3"/>
        <v>0</v>
      </c>
      <c r="X27" s="10">
        <f t="shared" si="3"/>
        <v>0</v>
      </c>
      <c r="Y27" s="10">
        <f t="shared" si="3"/>
        <v>0</v>
      </c>
      <c r="Z27" s="10">
        <f t="shared" si="3"/>
        <v>0</v>
      </c>
      <c r="AA27" s="48">
        <f aca="true" t="shared" si="4" ref="AA27:AA34">SUM(D27:Z27)</f>
        <v>121321612</v>
      </c>
    </row>
    <row r="28" spans="1:27" ht="15">
      <c r="A28" s="6" t="s">
        <v>845</v>
      </c>
      <c r="B28" s="13" t="s">
        <v>218</v>
      </c>
      <c r="C28" s="6"/>
      <c r="D28" s="6">
        <v>12995540</v>
      </c>
      <c r="E28" s="6"/>
      <c r="F28" s="6"/>
      <c r="G28" s="6">
        <v>533783</v>
      </c>
      <c r="H28" s="6">
        <v>522979</v>
      </c>
      <c r="I28" s="48">
        <v>2231961</v>
      </c>
      <c r="J28" s="48"/>
      <c r="K28" s="48"/>
      <c r="L28" s="48"/>
      <c r="M28" s="48"/>
      <c r="N28" s="48">
        <v>756563</v>
      </c>
      <c r="O28" s="48"/>
      <c r="P28" s="48"/>
      <c r="Q28" s="48">
        <v>322121</v>
      </c>
      <c r="R28" s="48"/>
      <c r="S28" s="48"/>
      <c r="T28" s="48">
        <v>617719</v>
      </c>
      <c r="U28" s="48">
        <v>6486147</v>
      </c>
      <c r="V28" s="48"/>
      <c r="W28" s="48"/>
      <c r="X28" s="48"/>
      <c r="Y28" s="48"/>
      <c r="Z28" s="48"/>
      <c r="AA28" s="48">
        <f t="shared" si="4"/>
        <v>24466813</v>
      </c>
    </row>
    <row r="29" spans="1:27" ht="15">
      <c r="A29" s="6" t="s">
        <v>845</v>
      </c>
      <c r="B29" s="13" t="s">
        <v>219</v>
      </c>
      <c r="C29" s="6"/>
      <c r="D29" s="6"/>
      <c r="E29" s="6"/>
      <c r="F29" s="6"/>
      <c r="G29" s="6"/>
      <c r="H29" s="6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>
        <f t="shared" si="4"/>
        <v>0</v>
      </c>
    </row>
    <row r="30" spans="1:27" ht="15">
      <c r="A30" s="6" t="s">
        <v>845</v>
      </c>
      <c r="B30" s="13" t="s">
        <v>220</v>
      </c>
      <c r="C30" s="6"/>
      <c r="D30" s="6"/>
      <c r="E30" s="6"/>
      <c r="F30" s="6"/>
      <c r="G30" s="6"/>
      <c r="H30" s="6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>
        <f t="shared" si="4"/>
        <v>0</v>
      </c>
    </row>
    <row r="31" spans="1:27" ht="15">
      <c r="A31" s="6" t="s">
        <v>845</v>
      </c>
      <c r="B31" s="13" t="s">
        <v>221</v>
      </c>
      <c r="C31" s="6"/>
      <c r="D31" s="6">
        <v>680413</v>
      </c>
      <c r="E31" s="6"/>
      <c r="F31" s="6"/>
      <c r="G31" s="6">
        <v>17197</v>
      </c>
      <c r="H31" s="6"/>
      <c r="I31" s="48">
        <v>61419</v>
      </c>
      <c r="J31" s="48"/>
      <c r="K31" s="48"/>
      <c r="L31" s="48"/>
      <c r="M31" s="48"/>
      <c r="N31" s="48">
        <v>7788</v>
      </c>
      <c r="O31" s="48"/>
      <c r="P31" s="48"/>
      <c r="Q31" s="48">
        <v>13225</v>
      </c>
      <c r="R31" s="48"/>
      <c r="S31" s="48"/>
      <c r="T31" s="48">
        <v>17197</v>
      </c>
      <c r="U31" s="48">
        <v>79045</v>
      </c>
      <c r="V31" s="48"/>
      <c r="W31" s="48"/>
      <c r="X31" s="48"/>
      <c r="Y31" s="48"/>
      <c r="Z31" s="48"/>
      <c r="AA31" s="48">
        <f t="shared" si="4"/>
        <v>876284</v>
      </c>
    </row>
    <row r="32" spans="1:27" ht="15">
      <c r="A32" s="6" t="s">
        <v>845</v>
      </c>
      <c r="B32" s="13" t="s">
        <v>222</v>
      </c>
      <c r="C32" s="6"/>
      <c r="D32" s="6"/>
      <c r="E32" s="6"/>
      <c r="F32" s="6"/>
      <c r="G32" s="6"/>
      <c r="H32" s="6"/>
      <c r="I32" s="48"/>
      <c r="J32" s="48"/>
      <c r="K32" s="48"/>
      <c r="L32" s="48"/>
      <c r="M32" s="48"/>
      <c r="N32" s="48">
        <v>129110</v>
      </c>
      <c r="O32" s="48"/>
      <c r="P32" s="48"/>
      <c r="Q32" s="48">
        <v>10894</v>
      </c>
      <c r="R32" s="48"/>
      <c r="S32" s="48"/>
      <c r="T32" s="48"/>
      <c r="U32" s="48"/>
      <c r="V32" s="48"/>
      <c r="W32" s="48"/>
      <c r="X32" s="48"/>
      <c r="Y32" s="48"/>
      <c r="Z32" s="48"/>
      <c r="AA32" s="48">
        <f t="shared" si="4"/>
        <v>140004</v>
      </c>
    </row>
    <row r="33" spans="1:27" ht="15" customHeight="1">
      <c r="A33" s="6" t="s">
        <v>845</v>
      </c>
      <c r="B33" s="13" t="s">
        <v>223</v>
      </c>
      <c r="C33" s="6"/>
      <c r="D33" s="6"/>
      <c r="E33" s="6">
        <v>2400</v>
      </c>
      <c r="F33" s="6"/>
      <c r="G33" s="6"/>
      <c r="H33" s="6"/>
      <c r="I33" s="48">
        <v>100600</v>
      </c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>
        <f t="shared" si="4"/>
        <v>103000</v>
      </c>
    </row>
    <row r="34" spans="1:27" ht="15">
      <c r="A34" s="6" t="s">
        <v>845</v>
      </c>
      <c r="B34" s="13" t="s">
        <v>224</v>
      </c>
      <c r="C34" s="6"/>
      <c r="D34" s="6">
        <v>652880</v>
      </c>
      <c r="E34" s="6"/>
      <c r="F34" s="6"/>
      <c r="G34" s="6">
        <v>18420</v>
      </c>
      <c r="H34" s="6"/>
      <c r="I34" s="48">
        <v>61956</v>
      </c>
      <c r="J34" s="48"/>
      <c r="K34" s="48"/>
      <c r="L34" s="48"/>
      <c r="M34" s="48"/>
      <c r="N34" s="48">
        <v>4910</v>
      </c>
      <c r="O34" s="48"/>
      <c r="P34" s="48"/>
      <c r="Q34" s="48">
        <v>14166</v>
      </c>
      <c r="R34" s="48"/>
      <c r="S34" s="48"/>
      <c r="T34" s="48">
        <v>18420</v>
      </c>
      <c r="U34" s="48">
        <v>76794</v>
      </c>
      <c r="V34" s="48"/>
      <c r="W34" s="48"/>
      <c r="X34" s="48"/>
      <c r="Y34" s="48"/>
      <c r="Z34" s="48"/>
      <c r="AA34" s="48">
        <f t="shared" si="4"/>
        <v>847546</v>
      </c>
    </row>
    <row r="35" spans="1:27" ht="15.75">
      <c r="A35" s="12" t="s">
        <v>845</v>
      </c>
      <c r="B35" s="11" t="s">
        <v>225</v>
      </c>
      <c r="C35" s="6"/>
      <c r="D35" s="10">
        <f>SUM(D28:D34)</f>
        <v>14328833</v>
      </c>
      <c r="E35" s="10">
        <f aca="true" t="shared" si="5" ref="E35:Z35">SUM(E28:E34)</f>
        <v>2400</v>
      </c>
      <c r="F35" s="10">
        <f t="shared" si="5"/>
        <v>0</v>
      </c>
      <c r="G35" s="10">
        <f>SUM(G28:G34)</f>
        <v>569400</v>
      </c>
      <c r="H35" s="10">
        <f>SUM(H28:H34)</f>
        <v>522979</v>
      </c>
      <c r="I35" s="10">
        <f t="shared" si="5"/>
        <v>2455936</v>
      </c>
      <c r="J35" s="10">
        <f t="shared" si="5"/>
        <v>0</v>
      </c>
      <c r="K35" s="10">
        <f t="shared" si="5"/>
        <v>0</v>
      </c>
      <c r="L35" s="10">
        <f t="shared" si="5"/>
        <v>0</v>
      </c>
      <c r="M35" s="10">
        <f t="shared" si="5"/>
        <v>0</v>
      </c>
      <c r="N35" s="10">
        <f t="shared" si="5"/>
        <v>898371</v>
      </c>
      <c r="O35" s="10">
        <f t="shared" si="5"/>
        <v>0</v>
      </c>
      <c r="P35" s="10">
        <f t="shared" si="5"/>
        <v>0</v>
      </c>
      <c r="Q35" s="10">
        <f t="shared" si="5"/>
        <v>360406</v>
      </c>
      <c r="R35" s="10">
        <f t="shared" si="5"/>
        <v>0</v>
      </c>
      <c r="S35" s="10">
        <f t="shared" si="5"/>
        <v>0</v>
      </c>
      <c r="T35" s="10">
        <f t="shared" si="5"/>
        <v>653336</v>
      </c>
      <c r="U35" s="10">
        <f t="shared" si="5"/>
        <v>6641986</v>
      </c>
      <c r="V35" s="10">
        <f t="shared" si="5"/>
        <v>0</v>
      </c>
      <c r="W35" s="10">
        <f t="shared" si="5"/>
        <v>0</v>
      </c>
      <c r="X35" s="10">
        <f t="shared" si="5"/>
        <v>0</v>
      </c>
      <c r="Y35" s="10">
        <f t="shared" si="5"/>
        <v>0</v>
      </c>
      <c r="Z35" s="10">
        <f t="shared" si="5"/>
        <v>0</v>
      </c>
      <c r="AA35" s="180">
        <f>SUM(AA28:AA34)</f>
        <v>26433647</v>
      </c>
    </row>
    <row r="36" spans="1:27" ht="15">
      <c r="A36" s="6" t="s">
        <v>847</v>
      </c>
      <c r="B36" s="5" t="s">
        <v>846</v>
      </c>
      <c r="C36" s="6"/>
      <c r="D36" s="6">
        <v>206232</v>
      </c>
      <c r="E36" s="6"/>
      <c r="F36" s="6">
        <v>249926</v>
      </c>
      <c r="G36" s="6">
        <v>19032</v>
      </c>
      <c r="H36" s="6">
        <v>428611</v>
      </c>
      <c r="I36" s="48">
        <v>286051</v>
      </c>
      <c r="J36" s="48"/>
      <c r="K36" s="48"/>
      <c r="L36" s="48"/>
      <c r="M36" s="48"/>
      <c r="N36" s="48"/>
      <c r="O36" s="48"/>
      <c r="P36" s="48"/>
      <c r="Q36" s="48">
        <v>39708</v>
      </c>
      <c r="R36" s="48"/>
      <c r="S36" s="48"/>
      <c r="T36" s="48">
        <v>18266</v>
      </c>
      <c r="U36" s="48">
        <v>244807</v>
      </c>
      <c r="V36" s="48"/>
      <c r="W36" s="48"/>
      <c r="X36" s="48"/>
      <c r="Y36" s="48"/>
      <c r="Z36" s="48"/>
      <c r="AA36" s="48">
        <f aca="true" t="shared" si="6" ref="AA36:AA52">SUM(D36:Z36)</f>
        <v>1492633</v>
      </c>
    </row>
    <row r="37" spans="1:27" ht="15">
      <c r="A37" s="6" t="s">
        <v>849</v>
      </c>
      <c r="B37" s="5" t="s">
        <v>848</v>
      </c>
      <c r="C37" s="6"/>
      <c r="D37" s="6">
        <v>1666980</v>
      </c>
      <c r="E37" s="6"/>
      <c r="F37" s="6"/>
      <c r="G37" s="6">
        <v>36746</v>
      </c>
      <c r="H37" s="6">
        <v>66052</v>
      </c>
      <c r="I37" s="48">
        <v>292300</v>
      </c>
      <c r="J37" s="48"/>
      <c r="K37" s="48"/>
      <c r="L37" s="48"/>
      <c r="M37" s="48"/>
      <c r="N37" s="48">
        <v>394281</v>
      </c>
      <c r="O37" s="48"/>
      <c r="P37" s="48"/>
      <c r="Q37" s="48">
        <v>86021</v>
      </c>
      <c r="R37" s="48">
        <v>23039</v>
      </c>
      <c r="S37" s="48"/>
      <c r="T37" s="48">
        <v>61150</v>
      </c>
      <c r="U37" s="48">
        <v>1269246</v>
      </c>
      <c r="V37" s="48"/>
      <c r="W37" s="48"/>
      <c r="X37" s="48"/>
      <c r="Y37" s="48"/>
      <c r="Z37" s="48"/>
      <c r="AA37" s="48">
        <f t="shared" si="6"/>
        <v>3895815</v>
      </c>
    </row>
    <row r="38" spans="1:27" ht="15">
      <c r="A38" s="6" t="s">
        <v>851</v>
      </c>
      <c r="B38" s="5" t="s">
        <v>850</v>
      </c>
      <c r="C38" s="6"/>
      <c r="D38" s="6"/>
      <c r="E38" s="6"/>
      <c r="F38" s="6"/>
      <c r="G38" s="6"/>
      <c r="H38" s="6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>
        <f t="shared" si="6"/>
        <v>0</v>
      </c>
    </row>
    <row r="39" spans="1:27" ht="15">
      <c r="A39" s="10" t="s">
        <v>852</v>
      </c>
      <c r="B39" s="9" t="s">
        <v>226</v>
      </c>
      <c r="C39" s="10"/>
      <c r="D39" s="10">
        <f>SUM(D36:D38)</f>
        <v>1873212</v>
      </c>
      <c r="E39" s="10">
        <f aca="true" t="shared" si="7" ref="E39:Y39">SUM(E36:E38)</f>
        <v>0</v>
      </c>
      <c r="F39" s="10">
        <f t="shared" si="7"/>
        <v>249926</v>
      </c>
      <c r="G39" s="10">
        <f t="shared" si="7"/>
        <v>55778</v>
      </c>
      <c r="H39" s="10">
        <f t="shared" si="7"/>
        <v>494663</v>
      </c>
      <c r="I39" s="10">
        <f t="shared" si="7"/>
        <v>578351</v>
      </c>
      <c r="J39" s="10">
        <f t="shared" si="7"/>
        <v>0</v>
      </c>
      <c r="K39" s="10">
        <f t="shared" si="7"/>
        <v>0</v>
      </c>
      <c r="L39" s="10">
        <f t="shared" si="7"/>
        <v>0</v>
      </c>
      <c r="M39" s="10">
        <f t="shared" si="7"/>
        <v>0</v>
      </c>
      <c r="N39" s="10">
        <f t="shared" si="7"/>
        <v>394281</v>
      </c>
      <c r="O39" s="10">
        <f t="shared" si="7"/>
        <v>0</v>
      </c>
      <c r="P39" s="10">
        <f t="shared" si="7"/>
        <v>0</v>
      </c>
      <c r="Q39" s="10">
        <f t="shared" si="7"/>
        <v>125729</v>
      </c>
      <c r="R39" s="10">
        <f t="shared" si="7"/>
        <v>23039</v>
      </c>
      <c r="S39" s="10">
        <f t="shared" si="7"/>
        <v>0</v>
      </c>
      <c r="T39" s="10">
        <f t="shared" si="7"/>
        <v>79416</v>
      </c>
      <c r="U39" s="10">
        <f t="shared" si="7"/>
        <v>1514053</v>
      </c>
      <c r="V39" s="10">
        <f t="shared" si="7"/>
        <v>0</v>
      </c>
      <c r="W39" s="10">
        <f t="shared" si="7"/>
        <v>0</v>
      </c>
      <c r="X39" s="10">
        <f t="shared" si="7"/>
        <v>0</v>
      </c>
      <c r="Y39" s="10">
        <f t="shared" si="7"/>
        <v>0</v>
      </c>
      <c r="Z39" s="10">
        <f>SUM(Z36:Z38)</f>
        <v>0</v>
      </c>
      <c r="AA39" s="48">
        <f t="shared" si="6"/>
        <v>5388448</v>
      </c>
    </row>
    <row r="40" spans="1:27" ht="15">
      <c r="A40" s="6" t="s">
        <v>854</v>
      </c>
      <c r="B40" s="5" t="s">
        <v>853</v>
      </c>
      <c r="C40" s="6"/>
      <c r="D40" s="6">
        <v>2560343</v>
      </c>
      <c r="E40" s="6"/>
      <c r="F40" s="6"/>
      <c r="G40" s="6">
        <v>131834</v>
      </c>
      <c r="H40" s="6">
        <v>21762</v>
      </c>
      <c r="I40" s="48">
        <v>282699</v>
      </c>
      <c r="J40" s="48"/>
      <c r="K40" s="48"/>
      <c r="L40" s="48"/>
      <c r="M40" s="48"/>
      <c r="N40" s="48"/>
      <c r="O40" s="48"/>
      <c r="P40" s="48"/>
      <c r="Q40" s="48"/>
      <c r="R40" s="48">
        <v>2686</v>
      </c>
      <c r="S40" s="48">
        <v>1343</v>
      </c>
      <c r="T40" s="48">
        <v>1344</v>
      </c>
      <c r="U40" s="48">
        <v>174249</v>
      </c>
      <c r="V40" s="48"/>
      <c r="W40" s="48"/>
      <c r="X40" s="48"/>
      <c r="Y40" s="48"/>
      <c r="Z40" s="48"/>
      <c r="AA40" s="48">
        <f t="shared" si="6"/>
        <v>3176260</v>
      </c>
    </row>
    <row r="41" spans="1:27" ht="15">
      <c r="A41" s="6" t="s">
        <v>856</v>
      </c>
      <c r="B41" s="5" t="s">
        <v>855</v>
      </c>
      <c r="C41" s="6"/>
      <c r="D41" s="6">
        <v>599154</v>
      </c>
      <c r="E41" s="6"/>
      <c r="F41" s="6"/>
      <c r="G41" s="6">
        <v>40228</v>
      </c>
      <c r="H41" s="6">
        <v>71335</v>
      </c>
      <c r="I41" s="48">
        <v>94070</v>
      </c>
      <c r="J41" s="48"/>
      <c r="K41" s="48"/>
      <c r="L41" s="48"/>
      <c r="M41" s="48"/>
      <c r="N41" s="48"/>
      <c r="O41" s="48"/>
      <c r="P41" s="48"/>
      <c r="Q41" s="48"/>
      <c r="R41" s="48">
        <v>112052</v>
      </c>
      <c r="S41" s="48">
        <v>40877</v>
      </c>
      <c r="T41" s="48">
        <v>65441</v>
      </c>
      <c r="U41" s="48">
        <v>529872</v>
      </c>
      <c r="V41" s="48"/>
      <c r="W41" s="48"/>
      <c r="X41" s="48"/>
      <c r="Y41" s="48"/>
      <c r="Z41" s="48"/>
      <c r="AA41" s="48">
        <f t="shared" si="6"/>
        <v>1553029</v>
      </c>
    </row>
    <row r="42" spans="1:27" ht="15">
      <c r="A42" s="10" t="s">
        <v>857</v>
      </c>
      <c r="B42" s="9" t="s">
        <v>227</v>
      </c>
      <c r="C42" s="10"/>
      <c r="D42" s="10">
        <f>SUM(D40:D41)</f>
        <v>3159497</v>
      </c>
      <c r="E42" s="10">
        <f aca="true" t="shared" si="8" ref="E42:Z42">SUM(E40:E41)</f>
        <v>0</v>
      </c>
      <c r="F42" s="10">
        <f t="shared" si="8"/>
        <v>0</v>
      </c>
      <c r="G42" s="10">
        <f t="shared" si="8"/>
        <v>172062</v>
      </c>
      <c r="H42" s="10">
        <f t="shared" si="8"/>
        <v>93097</v>
      </c>
      <c r="I42" s="10">
        <f t="shared" si="8"/>
        <v>376769</v>
      </c>
      <c r="J42" s="10">
        <f t="shared" si="8"/>
        <v>0</v>
      </c>
      <c r="K42" s="10">
        <f t="shared" si="8"/>
        <v>0</v>
      </c>
      <c r="L42" s="10">
        <f t="shared" si="8"/>
        <v>0</v>
      </c>
      <c r="M42" s="10">
        <f t="shared" si="8"/>
        <v>0</v>
      </c>
      <c r="N42" s="10">
        <f t="shared" si="8"/>
        <v>0</v>
      </c>
      <c r="O42" s="10">
        <f t="shared" si="8"/>
        <v>0</v>
      </c>
      <c r="P42" s="10">
        <f t="shared" si="8"/>
        <v>0</v>
      </c>
      <c r="Q42" s="10">
        <f t="shared" si="8"/>
        <v>0</v>
      </c>
      <c r="R42" s="10">
        <f t="shared" si="8"/>
        <v>114738</v>
      </c>
      <c r="S42" s="10">
        <f t="shared" si="8"/>
        <v>42220</v>
      </c>
      <c r="T42" s="10">
        <f t="shared" si="8"/>
        <v>66785</v>
      </c>
      <c r="U42" s="10">
        <f t="shared" si="8"/>
        <v>704121</v>
      </c>
      <c r="V42" s="10">
        <f t="shared" si="8"/>
        <v>0</v>
      </c>
      <c r="W42" s="10">
        <f t="shared" si="8"/>
        <v>0</v>
      </c>
      <c r="X42" s="10">
        <f t="shared" si="8"/>
        <v>0</v>
      </c>
      <c r="Y42" s="10">
        <f t="shared" si="8"/>
        <v>0</v>
      </c>
      <c r="Z42" s="10">
        <f t="shared" si="8"/>
        <v>0</v>
      </c>
      <c r="AA42" s="48">
        <f t="shared" si="6"/>
        <v>4729289</v>
      </c>
    </row>
    <row r="43" spans="1:27" ht="15">
      <c r="A43" s="6" t="s">
        <v>859</v>
      </c>
      <c r="B43" s="5" t="s">
        <v>858</v>
      </c>
      <c r="C43" s="6"/>
      <c r="D43" s="6">
        <v>3203042</v>
      </c>
      <c r="E43" s="6"/>
      <c r="F43" s="6"/>
      <c r="G43" s="6">
        <v>813323</v>
      </c>
      <c r="H43" s="6">
        <v>448010</v>
      </c>
      <c r="I43" s="48">
        <v>2956120</v>
      </c>
      <c r="J43" s="48"/>
      <c r="K43" s="48"/>
      <c r="L43" s="48"/>
      <c r="M43" s="48"/>
      <c r="N43" s="48"/>
      <c r="O43" s="48"/>
      <c r="P43" s="48">
        <v>8841356</v>
      </c>
      <c r="Q43" s="48">
        <v>1313691</v>
      </c>
      <c r="R43" s="48">
        <v>362992</v>
      </c>
      <c r="S43" s="48"/>
      <c r="T43" s="48">
        <v>496747</v>
      </c>
      <c r="U43" s="48"/>
      <c r="V43" s="48"/>
      <c r="W43" s="48"/>
      <c r="X43" s="48"/>
      <c r="Y43" s="48"/>
      <c r="Z43" s="48"/>
      <c r="AA43" s="48">
        <f t="shared" si="6"/>
        <v>18435281</v>
      </c>
    </row>
    <row r="44" spans="1:27" ht="15">
      <c r="A44" s="6" t="s">
        <v>861</v>
      </c>
      <c r="B44" s="5" t="s">
        <v>860</v>
      </c>
      <c r="C44" s="6"/>
      <c r="D44" s="6"/>
      <c r="E44" s="6"/>
      <c r="F44" s="6"/>
      <c r="G44" s="6"/>
      <c r="H44" s="6"/>
      <c r="I44" s="48"/>
      <c r="J44" s="48"/>
      <c r="K44" s="48"/>
      <c r="L44" s="48"/>
      <c r="M44" s="48"/>
      <c r="N44" s="48"/>
      <c r="O44" s="48"/>
      <c r="P44" s="48"/>
      <c r="Q44" s="48">
        <v>261038</v>
      </c>
      <c r="R44" s="48"/>
      <c r="S44" s="48"/>
      <c r="T44" s="48"/>
      <c r="U44" s="48">
        <v>33943</v>
      </c>
      <c r="V44" s="48"/>
      <c r="W44" s="48">
        <v>20197328</v>
      </c>
      <c r="X44" s="48"/>
      <c r="Y44" s="48"/>
      <c r="Z44" s="48"/>
      <c r="AA44" s="48">
        <f t="shared" si="6"/>
        <v>20492309</v>
      </c>
    </row>
    <row r="45" spans="1:27" ht="15">
      <c r="A45" s="6" t="s">
        <v>862</v>
      </c>
      <c r="B45" s="5" t="s">
        <v>228</v>
      </c>
      <c r="C45" s="6"/>
      <c r="D45" s="6">
        <v>392156</v>
      </c>
      <c r="E45" s="6"/>
      <c r="F45" s="6"/>
      <c r="G45" s="6"/>
      <c r="H45" s="6">
        <v>118110</v>
      </c>
      <c r="I45" s="48">
        <v>72598</v>
      </c>
      <c r="J45" s="48"/>
      <c r="K45" s="48"/>
      <c r="L45" s="48"/>
      <c r="M45" s="48"/>
      <c r="N45" s="48"/>
      <c r="O45" s="48"/>
      <c r="P45" s="48"/>
      <c r="Q45" s="48">
        <v>6003531</v>
      </c>
      <c r="R45" s="48"/>
      <c r="S45" s="48"/>
      <c r="T45" s="48"/>
      <c r="U45" s="48">
        <v>91122</v>
      </c>
      <c r="V45" s="48"/>
      <c r="W45" s="48"/>
      <c r="X45" s="48"/>
      <c r="Y45" s="48"/>
      <c r="Z45" s="48"/>
      <c r="AA45" s="48">
        <f t="shared" si="6"/>
        <v>6677517</v>
      </c>
    </row>
    <row r="46" spans="1:27" ht="15">
      <c r="A46" s="8" t="s">
        <v>862</v>
      </c>
      <c r="B46" s="7" t="s">
        <v>863</v>
      </c>
      <c r="C46" s="6"/>
      <c r="D46" s="6"/>
      <c r="E46" s="6"/>
      <c r="F46" s="6"/>
      <c r="G46" s="6"/>
      <c r="H46" s="6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>
        <f t="shared" si="6"/>
        <v>0</v>
      </c>
    </row>
    <row r="47" spans="1:27" ht="15">
      <c r="A47" s="6" t="s">
        <v>865</v>
      </c>
      <c r="B47" s="5" t="s">
        <v>864</v>
      </c>
      <c r="C47" s="6"/>
      <c r="D47" s="6">
        <v>784047</v>
      </c>
      <c r="E47" s="6"/>
      <c r="F47" s="6"/>
      <c r="G47" s="6"/>
      <c r="H47" s="6">
        <v>322940</v>
      </c>
      <c r="I47" s="48">
        <v>678365</v>
      </c>
      <c r="J47" s="48"/>
      <c r="K47" s="48"/>
      <c r="L47" s="48"/>
      <c r="M47" s="48"/>
      <c r="N47" s="48"/>
      <c r="O47" s="48"/>
      <c r="P47" s="48">
        <v>2311054</v>
      </c>
      <c r="Q47" s="48">
        <v>2228888</v>
      </c>
      <c r="R47" s="48"/>
      <c r="S47" s="48">
        <v>166103</v>
      </c>
      <c r="T47" s="48">
        <v>43400</v>
      </c>
      <c r="U47" s="48">
        <v>666718</v>
      </c>
      <c r="V47" s="48"/>
      <c r="W47" s="48"/>
      <c r="X47" s="48"/>
      <c r="Y47" s="48"/>
      <c r="Z47" s="48"/>
      <c r="AA47" s="48">
        <f t="shared" si="6"/>
        <v>7201515</v>
      </c>
    </row>
    <row r="48" spans="1:27" ht="15">
      <c r="A48" s="6" t="s">
        <v>866</v>
      </c>
      <c r="B48" s="14" t="s">
        <v>229</v>
      </c>
      <c r="C48" s="6"/>
      <c r="D48" s="6">
        <v>55341</v>
      </c>
      <c r="E48" s="6"/>
      <c r="F48" s="6"/>
      <c r="G48" s="6"/>
      <c r="H48" s="6">
        <v>2000</v>
      </c>
      <c r="I48" s="48"/>
      <c r="J48" s="48"/>
      <c r="K48" s="48"/>
      <c r="L48" s="48"/>
      <c r="M48" s="48"/>
      <c r="N48" s="48"/>
      <c r="O48" s="48"/>
      <c r="P48" s="48"/>
      <c r="Q48" s="48">
        <v>85718</v>
      </c>
      <c r="R48" s="48"/>
      <c r="S48" s="48"/>
      <c r="T48" s="48"/>
      <c r="U48" s="48">
        <v>1699687</v>
      </c>
      <c r="V48" s="48"/>
      <c r="W48" s="48"/>
      <c r="X48" s="48"/>
      <c r="Y48" s="48"/>
      <c r="Z48" s="48"/>
      <c r="AA48" s="48">
        <f t="shared" si="6"/>
        <v>1842746</v>
      </c>
    </row>
    <row r="49" spans="1:27" ht="15">
      <c r="A49" s="8" t="s">
        <v>866</v>
      </c>
      <c r="B49" s="7" t="s">
        <v>867</v>
      </c>
      <c r="C49" s="6"/>
      <c r="D49" s="6">
        <v>24000</v>
      </c>
      <c r="E49" s="6"/>
      <c r="F49" s="6"/>
      <c r="G49" s="6"/>
      <c r="H49" s="6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>
        <v>424704</v>
      </c>
      <c r="V49" s="48"/>
      <c r="W49" s="48"/>
      <c r="X49" s="48"/>
      <c r="Y49" s="48"/>
      <c r="Z49" s="48"/>
      <c r="AA49" s="48">
        <f t="shared" si="6"/>
        <v>448704</v>
      </c>
    </row>
    <row r="50" spans="1:27" ht="15">
      <c r="A50" s="6" t="s">
        <v>869</v>
      </c>
      <c r="B50" s="5" t="s">
        <v>868</v>
      </c>
      <c r="C50" s="6"/>
      <c r="D50" s="6">
        <v>3469465</v>
      </c>
      <c r="E50" s="6"/>
      <c r="F50" s="6"/>
      <c r="G50" s="6"/>
      <c r="H50" s="6">
        <v>1110</v>
      </c>
      <c r="I50" s="48">
        <v>131138</v>
      </c>
      <c r="J50" s="48"/>
      <c r="K50" s="48"/>
      <c r="L50" s="48"/>
      <c r="M50" s="48"/>
      <c r="N50" s="48"/>
      <c r="O50" s="48"/>
      <c r="P50" s="48"/>
      <c r="Q50" s="48">
        <v>11733945</v>
      </c>
      <c r="R50" s="48"/>
      <c r="S50" s="48"/>
      <c r="T50" s="48">
        <v>65378</v>
      </c>
      <c r="U50" s="48">
        <v>10893051</v>
      </c>
      <c r="V50" s="48"/>
      <c r="W50" s="48"/>
      <c r="X50" s="48"/>
      <c r="Y50" s="48"/>
      <c r="Z50" s="48"/>
      <c r="AA50" s="48">
        <f t="shared" si="6"/>
        <v>26294087</v>
      </c>
    </row>
    <row r="51" spans="1:27" ht="15">
      <c r="A51" s="6" t="s">
        <v>870</v>
      </c>
      <c r="B51" s="5" t="s">
        <v>230</v>
      </c>
      <c r="C51" s="6"/>
      <c r="D51" s="6">
        <v>4064042</v>
      </c>
      <c r="E51" s="6">
        <v>5358</v>
      </c>
      <c r="F51" s="6"/>
      <c r="G51" s="6">
        <v>12043</v>
      </c>
      <c r="H51" s="6">
        <v>796570</v>
      </c>
      <c r="I51" s="48">
        <v>912026</v>
      </c>
      <c r="J51" s="48"/>
      <c r="K51" s="48"/>
      <c r="L51" s="48"/>
      <c r="M51" s="48"/>
      <c r="N51" s="48">
        <v>99114</v>
      </c>
      <c r="O51" s="48"/>
      <c r="P51" s="48"/>
      <c r="Q51" s="48">
        <v>3074199</v>
      </c>
      <c r="R51" s="48"/>
      <c r="S51" s="48"/>
      <c r="T51" s="48">
        <v>44780</v>
      </c>
      <c r="U51" s="48">
        <v>5217315</v>
      </c>
      <c r="V51" s="48"/>
      <c r="W51" s="48"/>
      <c r="X51" s="48"/>
      <c r="Y51" s="48"/>
      <c r="Z51" s="48"/>
      <c r="AA51" s="48">
        <f t="shared" si="6"/>
        <v>14225447</v>
      </c>
    </row>
    <row r="52" spans="1:27" ht="15">
      <c r="A52" s="8" t="s">
        <v>870</v>
      </c>
      <c r="B52" s="7" t="s">
        <v>871</v>
      </c>
      <c r="C52" s="6"/>
      <c r="D52" s="6">
        <v>83540</v>
      </c>
      <c r="E52" s="6"/>
      <c r="F52" s="6"/>
      <c r="G52" s="6"/>
      <c r="H52" s="6">
        <v>593120</v>
      </c>
      <c r="I52" s="48">
        <v>317090</v>
      </c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>
        <v>15000</v>
      </c>
      <c r="U52" s="48">
        <v>1016229</v>
      </c>
      <c r="V52" s="48"/>
      <c r="W52" s="48"/>
      <c r="X52" s="48"/>
      <c r="Y52" s="48"/>
      <c r="Z52" s="48"/>
      <c r="AA52" s="48">
        <f t="shared" si="6"/>
        <v>2024979</v>
      </c>
    </row>
    <row r="53" spans="1:27" ht="15">
      <c r="A53" s="10" t="s">
        <v>872</v>
      </c>
      <c r="B53" s="9" t="s">
        <v>231</v>
      </c>
      <c r="C53" s="10"/>
      <c r="D53" s="10">
        <f>D43+D44+D45+D47+D48+D50+D51</f>
        <v>11968093</v>
      </c>
      <c r="E53" s="10">
        <f aca="true" t="shared" si="9" ref="E53:AA53">E43+E44+E45+E47+E48+E50+E51</f>
        <v>5358</v>
      </c>
      <c r="F53" s="10">
        <f t="shared" si="9"/>
        <v>0</v>
      </c>
      <c r="G53" s="10">
        <f t="shared" si="9"/>
        <v>825366</v>
      </c>
      <c r="H53" s="10">
        <f t="shared" si="9"/>
        <v>1688740</v>
      </c>
      <c r="I53" s="10">
        <f t="shared" si="9"/>
        <v>4750247</v>
      </c>
      <c r="J53" s="10">
        <f t="shared" si="9"/>
        <v>0</v>
      </c>
      <c r="K53" s="10">
        <f t="shared" si="9"/>
        <v>0</v>
      </c>
      <c r="L53" s="10">
        <f t="shared" si="9"/>
        <v>0</v>
      </c>
      <c r="M53" s="10">
        <f t="shared" si="9"/>
        <v>0</v>
      </c>
      <c r="N53" s="10">
        <f t="shared" si="9"/>
        <v>99114</v>
      </c>
      <c r="O53" s="10">
        <f t="shared" si="9"/>
        <v>0</v>
      </c>
      <c r="P53" s="10">
        <f t="shared" si="9"/>
        <v>11152410</v>
      </c>
      <c r="Q53" s="10">
        <f t="shared" si="9"/>
        <v>24701010</v>
      </c>
      <c r="R53" s="10">
        <f t="shared" si="9"/>
        <v>362992</v>
      </c>
      <c r="S53" s="10">
        <f t="shared" si="9"/>
        <v>166103</v>
      </c>
      <c r="T53" s="10">
        <f t="shared" si="9"/>
        <v>650305</v>
      </c>
      <c r="U53" s="10">
        <f t="shared" si="9"/>
        <v>18601836</v>
      </c>
      <c r="V53" s="10">
        <f t="shared" si="9"/>
        <v>0</v>
      </c>
      <c r="W53" s="10">
        <f t="shared" si="9"/>
        <v>20197328</v>
      </c>
      <c r="X53" s="10">
        <f t="shared" si="9"/>
        <v>0</v>
      </c>
      <c r="Y53" s="10">
        <f t="shared" si="9"/>
        <v>0</v>
      </c>
      <c r="Z53" s="10">
        <f t="shared" si="9"/>
        <v>0</v>
      </c>
      <c r="AA53" s="10">
        <f t="shared" si="9"/>
        <v>95168902</v>
      </c>
    </row>
    <row r="54" spans="1:27" ht="15">
      <c r="A54" s="6" t="s">
        <v>874</v>
      </c>
      <c r="B54" s="5" t="s">
        <v>873</v>
      </c>
      <c r="C54" s="6"/>
      <c r="D54" s="6">
        <v>293817</v>
      </c>
      <c r="E54" s="6"/>
      <c r="F54" s="6"/>
      <c r="G54" s="6"/>
      <c r="H54" s="6"/>
      <c r="I54" s="48">
        <v>160621</v>
      </c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>
        <v>90181</v>
      </c>
      <c r="V54" s="48"/>
      <c r="W54" s="48"/>
      <c r="X54" s="48"/>
      <c r="Y54" s="48"/>
      <c r="Z54" s="48"/>
      <c r="AA54" s="48">
        <f aca="true" t="shared" si="10" ref="AA54:AA67">SUM(D54:Z54)</f>
        <v>544619</v>
      </c>
    </row>
    <row r="55" spans="1:27" ht="15">
      <c r="A55" s="6" t="s">
        <v>876</v>
      </c>
      <c r="B55" s="5" t="s">
        <v>875</v>
      </c>
      <c r="C55" s="6"/>
      <c r="D55" s="6"/>
      <c r="E55" s="6"/>
      <c r="F55" s="6"/>
      <c r="G55" s="6"/>
      <c r="H55" s="6">
        <v>359851</v>
      </c>
      <c r="I55" s="48">
        <v>27933910</v>
      </c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>
        <v>18480799</v>
      </c>
      <c r="V55" s="48"/>
      <c r="W55" s="48"/>
      <c r="X55" s="48"/>
      <c r="Y55" s="48"/>
      <c r="Z55" s="48"/>
      <c r="AA55" s="48">
        <f t="shared" si="10"/>
        <v>46774560</v>
      </c>
    </row>
    <row r="56" spans="1:27" ht="15">
      <c r="A56" s="10" t="s">
        <v>877</v>
      </c>
      <c r="B56" s="9" t="s">
        <v>232</v>
      </c>
      <c r="C56" s="10"/>
      <c r="D56" s="10">
        <f>SUM(D54:D55)</f>
        <v>293817</v>
      </c>
      <c r="E56" s="10">
        <f aca="true" t="shared" si="11" ref="E56:Z56">SUM(E54:E55)</f>
        <v>0</v>
      </c>
      <c r="F56" s="10">
        <f t="shared" si="11"/>
        <v>0</v>
      </c>
      <c r="G56" s="10">
        <f t="shared" si="11"/>
        <v>0</v>
      </c>
      <c r="H56" s="10">
        <f t="shared" si="11"/>
        <v>359851</v>
      </c>
      <c r="I56" s="10">
        <f t="shared" si="11"/>
        <v>28094531</v>
      </c>
      <c r="J56" s="10">
        <f t="shared" si="11"/>
        <v>0</v>
      </c>
      <c r="K56" s="10">
        <f t="shared" si="11"/>
        <v>0</v>
      </c>
      <c r="L56" s="10">
        <f t="shared" si="11"/>
        <v>0</v>
      </c>
      <c r="M56" s="10">
        <f t="shared" si="11"/>
        <v>0</v>
      </c>
      <c r="N56" s="10">
        <f t="shared" si="11"/>
        <v>0</v>
      </c>
      <c r="O56" s="10">
        <f t="shared" si="11"/>
        <v>0</v>
      </c>
      <c r="P56" s="10">
        <f t="shared" si="11"/>
        <v>0</v>
      </c>
      <c r="Q56" s="10">
        <f t="shared" si="11"/>
        <v>0</v>
      </c>
      <c r="R56" s="10">
        <f t="shared" si="11"/>
        <v>0</v>
      </c>
      <c r="S56" s="10">
        <f t="shared" si="11"/>
        <v>0</v>
      </c>
      <c r="T56" s="10">
        <f t="shared" si="11"/>
        <v>0</v>
      </c>
      <c r="U56" s="10">
        <f t="shared" si="11"/>
        <v>18570980</v>
      </c>
      <c r="V56" s="10">
        <f t="shared" si="11"/>
        <v>0</v>
      </c>
      <c r="W56" s="10">
        <f t="shared" si="11"/>
        <v>0</v>
      </c>
      <c r="X56" s="10">
        <f t="shared" si="11"/>
        <v>0</v>
      </c>
      <c r="Y56" s="10">
        <f t="shared" si="11"/>
        <v>0</v>
      </c>
      <c r="Z56" s="10">
        <f t="shared" si="11"/>
        <v>0</v>
      </c>
      <c r="AA56" s="48">
        <f t="shared" si="10"/>
        <v>47319179</v>
      </c>
    </row>
    <row r="57" spans="1:27" ht="15">
      <c r="A57" s="6" t="s">
        <v>879</v>
      </c>
      <c r="B57" s="5" t="s">
        <v>878</v>
      </c>
      <c r="C57" s="6"/>
      <c r="D57" s="6">
        <v>3008210</v>
      </c>
      <c r="E57" s="6">
        <v>1447</v>
      </c>
      <c r="F57" s="6">
        <v>12497</v>
      </c>
      <c r="G57" s="6">
        <v>243801</v>
      </c>
      <c r="H57" s="6">
        <v>440918</v>
      </c>
      <c r="I57" s="48">
        <v>5171968</v>
      </c>
      <c r="J57" s="48"/>
      <c r="K57" s="48"/>
      <c r="L57" s="48"/>
      <c r="M57" s="48"/>
      <c r="N57" s="48">
        <v>133217</v>
      </c>
      <c r="O57" s="48"/>
      <c r="P57" s="48">
        <v>2756498</v>
      </c>
      <c r="Q57" s="48">
        <v>3697456</v>
      </c>
      <c r="R57" s="48">
        <v>133123</v>
      </c>
      <c r="S57" s="48">
        <v>55428</v>
      </c>
      <c r="T57" s="48">
        <v>187235</v>
      </c>
      <c r="U57" s="48">
        <v>7406579</v>
      </c>
      <c r="V57" s="48"/>
      <c r="W57" s="48">
        <v>5453279</v>
      </c>
      <c r="X57" s="48"/>
      <c r="Y57" s="48"/>
      <c r="Z57" s="48"/>
      <c r="AA57" s="48">
        <f t="shared" si="10"/>
        <v>28701656</v>
      </c>
    </row>
    <row r="58" spans="1:27" ht="15">
      <c r="A58" s="6" t="s">
        <v>881</v>
      </c>
      <c r="B58" s="5" t="s">
        <v>880</v>
      </c>
      <c r="C58" s="6"/>
      <c r="D58" s="6"/>
      <c r="E58" s="6"/>
      <c r="F58" s="6"/>
      <c r="G58" s="6"/>
      <c r="H58" s="6"/>
      <c r="I58" s="48">
        <v>285000</v>
      </c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>
        <v>1098111</v>
      </c>
      <c r="V58" s="48"/>
      <c r="W58" s="48"/>
      <c r="X58" s="48"/>
      <c r="Y58" s="48"/>
      <c r="Z58" s="48"/>
      <c r="AA58" s="48">
        <f t="shared" si="10"/>
        <v>1383111</v>
      </c>
    </row>
    <row r="59" spans="1:27" ht="15">
      <c r="A59" s="6" t="s">
        <v>882</v>
      </c>
      <c r="B59" s="5" t="s">
        <v>233</v>
      </c>
      <c r="C59" s="6"/>
      <c r="D59" s="6"/>
      <c r="E59" s="6"/>
      <c r="F59" s="6"/>
      <c r="G59" s="6"/>
      <c r="H59" s="6"/>
      <c r="I59" s="48">
        <v>156</v>
      </c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>
        <v>7857</v>
      </c>
      <c r="V59" s="48"/>
      <c r="W59" s="48"/>
      <c r="X59" s="48"/>
      <c r="Y59" s="48"/>
      <c r="Z59" s="48"/>
      <c r="AA59" s="48">
        <f t="shared" si="10"/>
        <v>8013</v>
      </c>
    </row>
    <row r="60" spans="1:27" ht="15">
      <c r="A60" s="8" t="s">
        <v>882</v>
      </c>
      <c r="B60" s="7" t="s">
        <v>867</v>
      </c>
      <c r="C60" s="6"/>
      <c r="D60" s="6"/>
      <c r="E60" s="6"/>
      <c r="F60" s="6"/>
      <c r="G60" s="6"/>
      <c r="H60" s="6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>
        <f t="shared" si="10"/>
        <v>0</v>
      </c>
    </row>
    <row r="61" spans="1:27" ht="15">
      <c r="A61" s="8" t="s">
        <v>882</v>
      </c>
      <c r="B61" s="7" t="s">
        <v>883</v>
      </c>
      <c r="C61" s="6"/>
      <c r="D61" s="6"/>
      <c r="E61" s="6"/>
      <c r="F61" s="6"/>
      <c r="G61" s="6"/>
      <c r="H61" s="6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>
        <f t="shared" si="10"/>
        <v>0</v>
      </c>
    </row>
    <row r="62" spans="1:27" ht="15">
      <c r="A62" s="6" t="s">
        <v>884</v>
      </c>
      <c r="B62" s="5" t="s">
        <v>234</v>
      </c>
      <c r="C62" s="6"/>
      <c r="D62" s="6">
        <v>883</v>
      </c>
      <c r="E62" s="6"/>
      <c r="F62" s="6"/>
      <c r="G62" s="6"/>
      <c r="H62" s="6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>
        <f t="shared" si="10"/>
        <v>883</v>
      </c>
    </row>
    <row r="63" spans="1:27" ht="15">
      <c r="A63" s="8" t="s">
        <v>884</v>
      </c>
      <c r="B63" s="7" t="s">
        <v>885</v>
      </c>
      <c r="C63" s="6"/>
      <c r="D63" s="6">
        <v>883</v>
      </c>
      <c r="E63" s="6"/>
      <c r="F63" s="6"/>
      <c r="G63" s="6"/>
      <c r="H63" s="6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>
        <f t="shared" si="10"/>
        <v>883</v>
      </c>
    </row>
    <row r="64" spans="1:27" ht="15">
      <c r="A64" s="8" t="s">
        <v>884</v>
      </c>
      <c r="B64" s="7" t="s">
        <v>886</v>
      </c>
      <c r="C64" s="6"/>
      <c r="D64" s="6"/>
      <c r="E64" s="6"/>
      <c r="F64" s="6"/>
      <c r="G64" s="6"/>
      <c r="H64" s="6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>
        <f t="shared" si="10"/>
        <v>0</v>
      </c>
    </row>
    <row r="65" spans="1:27" ht="15">
      <c r="A65" s="8" t="s">
        <v>884</v>
      </c>
      <c r="B65" s="7" t="s">
        <v>887</v>
      </c>
      <c r="C65" s="6"/>
      <c r="D65" s="6"/>
      <c r="E65" s="6"/>
      <c r="F65" s="6"/>
      <c r="G65" s="6"/>
      <c r="H65" s="6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>
        <f t="shared" si="10"/>
        <v>0</v>
      </c>
    </row>
    <row r="66" spans="1:27" ht="15">
      <c r="A66" s="6" t="s">
        <v>889</v>
      </c>
      <c r="B66" s="5" t="s">
        <v>888</v>
      </c>
      <c r="C66" s="6"/>
      <c r="D66" s="6">
        <v>536712</v>
      </c>
      <c r="E66" s="6"/>
      <c r="F66" s="6"/>
      <c r="G66" s="6">
        <v>6800</v>
      </c>
      <c r="H66" s="6">
        <v>2343</v>
      </c>
      <c r="I66" s="48">
        <v>327321</v>
      </c>
      <c r="J66" s="48"/>
      <c r="K66" s="48"/>
      <c r="L66" s="48"/>
      <c r="M66" s="48"/>
      <c r="N66" s="48"/>
      <c r="O66" s="48"/>
      <c r="P66" s="48"/>
      <c r="Q66" s="48">
        <v>598000</v>
      </c>
      <c r="R66" s="48"/>
      <c r="S66" s="48"/>
      <c r="T66" s="48"/>
      <c r="U66" s="48">
        <v>4103979</v>
      </c>
      <c r="V66" s="48"/>
      <c r="W66" s="48"/>
      <c r="X66" s="48"/>
      <c r="Y66" s="48"/>
      <c r="Z66" s="48"/>
      <c r="AA66" s="48">
        <f t="shared" si="10"/>
        <v>5575155</v>
      </c>
    </row>
    <row r="67" spans="1:27" ht="15">
      <c r="A67" s="10" t="s">
        <v>890</v>
      </c>
      <c r="B67" s="9" t="s">
        <v>235</v>
      </c>
      <c r="C67" s="10"/>
      <c r="D67" s="10">
        <f>D57+D58+D59+D62+D66</f>
        <v>3545805</v>
      </c>
      <c r="E67" s="10">
        <f aca="true" t="shared" si="12" ref="E67:Z67">E57+E58+E59+E62+E66</f>
        <v>1447</v>
      </c>
      <c r="F67" s="10">
        <f t="shared" si="12"/>
        <v>12497</v>
      </c>
      <c r="G67" s="10">
        <f t="shared" si="12"/>
        <v>250601</v>
      </c>
      <c r="H67" s="10">
        <f t="shared" si="12"/>
        <v>443261</v>
      </c>
      <c r="I67" s="10">
        <f t="shared" si="12"/>
        <v>5784445</v>
      </c>
      <c r="J67" s="10">
        <f t="shared" si="12"/>
        <v>0</v>
      </c>
      <c r="K67" s="10">
        <f t="shared" si="12"/>
        <v>0</v>
      </c>
      <c r="L67" s="10">
        <f t="shared" si="12"/>
        <v>0</v>
      </c>
      <c r="M67" s="10">
        <f t="shared" si="12"/>
        <v>0</v>
      </c>
      <c r="N67" s="10">
        <f t="shared" si="12"/>
        <v>133217</v>
      </c>
      <c r="O67" s="10">
        <f t="shared" si="12"/>
        <v>0</v>
      </c>
      <c r="P67" s="10">
        <f t="shared" si="12"/>
        <v>2756498</v>
      </c>
      <c r="Q67" s="10">
        <f t="shared" si="12"/>
        <v>4295456</v>
      </c>
      <c r="R67" s="10">
        <f t="shared" si="12"/>
        <v>133123</v>
      </c>
      <c r="S67" s="10">
        <f t="shared" si="12"/>
        <v>55428</v>
      </c>
      <c r="T67" s="10">
        <f t="shared" si="12"/>
        <v>187235</v>
      </c>
      <c r="U67" s="10">
        <f t="shared" si="12"/>
        <v>12616526</v>
      </c>
      <c r="V67" s="10">
        <f t="shared" si="12"/>
        <v>0</v>
      </c>
      <c r="W67" s="10">
        <f t="shared" si="12"/>
        <v>5453279</v>
      </c>
      <c r="X67" s="10">
        <f t="shared" si="12"/>
        <v>0</v>
      </c>
      <c r="Y67" s="10">
        <f t="shared" si="12"/>
        <v>0</v>
      </c>
      <c r="Z67" s="10">
        <f t="shared" si="12"/>
        <v>0</v>
      </c>
      <c r="AA67" s="48">
        <f t="shared" si="10"/>
        <v>35668818</v>
      </c>
    </row>
    <row r="68" spans="1:27" ht="15.75">
      <c r="A68" s="12" t="s">
        <v>891</v>
      </c>
      <c r="B68" s="11" t="s">
        <v>236</v>
      </c>
      <c r="C68" s="10"/>
      <c r="D68" s="10">
        <f>D67+D56+D53+D42+D39</f>
        <v>20840424</v>
      </c>
      <c r="E68" s="10">
        <f aca="true" t="shared" si="13" ref="E68:AA68">E67+E56+E53+E42+E39</f>
        <v>6805</v>
      </c>
      <c r="F68" s="10">
        <f t="shared" si="13"/>
        <v>262423</v>
      </c>
      <c r="G68" s="10">
        <f t="shared" si="13"/>
        <v>1303807</v>
      </c>
      <c r="H68" s="10">
        <f t="shared" si="13"/>
        <v>3079612</v>
      </c>
      <c r="I68" s="10">
        <f t="shared" si="13"/>
        <v>39584343</v>
      </c>
      <c r="J68" s="10">
        <f t="shared" si="13"/>
        <v>0</v>
      </c>
      <c r="K68" s="10">
        <f t="shared" si="13"/>
        <v>0</v>
      </c>
      <c r="L68" s="10">
        <f t="shared" si="13"/>
        <v>0</v>
      </c>
      <c r="M68" s="10">
        <f t="shared" si="13"/>
        <v>0</v>
      </c>
      <c r="N68" s="10">
        <f t="shared" si="13"/>
        <v>626612</v>
      </c>
      <c r="O68" s="10">
        <f t="shared" si="13"/>
        <v>0</v>
      </c>
      <c r="P68" s="10">
        <f t="shared" si="13"/>
        <v>13908908</v>
      </c>
      <c r="Q68" s="10">
        <f t="shared" si="13"/>
        <v>29122195</v>
      </c>
      <c r="R68" s="10">
        <f t="shared" si="13"/>
        <v>633892</v>
      </c>
      <c r="S68" s="10">
        <f t="shared" si="13"/>
        <v>263751</v>
      </c>
      <c r="T68" s="10">
        <f t="shared" si="13"/>
        <v>983741</v>
      </c>
      <c r="U68" s="10">
        <f t="shared" si="13"/>
        <v>52007516</v>
      </c>
      <c r="V68" s="10">
        <f t="shared" si="13"/>
        <v>0</v>
      </c>
      <c r="W68" s="10">
        <f t="shared" si="13"/>
        <v>25650607</v>
      </c>
      <c r="X68" s="10">
        <f t="shared" si="13"/>
        <v>0</v>
      </c>
      <c r="Y68" s="10">
        <f t="shared" si="13"/>
        <v>0</v>
      </c>
      <c r="Z68" s="10">
        <f t="shared" si="13"/>
        <v>0</v>
      </c>
      <c r="AA68" s="10">
        <f t="shared" si="13"/>
        <v>188274636</v>
      </c>
    </row>
    <row r="69" spans="1:27" ht="15">
      <c r="A69" s="10" t="s">
        <v>893</v>
      </c>
      <c r="B69" s="15" t="s">
        <v>892</v>
      </c>
      <c r="C69" s="6"/>
      <c r="D69" s="6"/>
      <c r="E69" s="6"/>
      <c r="F69" s="6"/>
      <c r="G69" s="6"/>
      <c r="H69" s="6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>
        <f aca="true" t="shared" si="14" ref="AA69:AA85">SUM(D69:Z69)</f>
        <v>0</v>
      </c>
    </row>
    <row r="70" spans="1:27" ht="15">
      <c r="A70" s="6" t="s">
        <v>894</v>
      </c>
      <c r="B70" s="16" t="s">
        <v>237</v>
      </c>
      <c r="C70" s="6"/>
      <c r="D70" s="6"/>
      <c r="E70" s="6"/>
      <c r="F70" s="6"/>
      <c r="G70" s="6"/>
      <c r="H70" s="6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>
        <f t="shared" si="14"/>
        <v>0</v>
      </c>
    </row>
    <row r="71" spans="1:27" ht="15">
      <c r="A71" s="6" t="s">
        <v>894</v>
      </c>
      <c r="B71" s="16" t="s">
        <v>238</v>
      </c>
      <c r="C71" s="6"/>
      <c r="D71" s="6"/>
      <c r="E71" s="6"/>
      <c r="F71" s="6"/>
      <c r="G71" s="6"/>
      <c r="H71" s="6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>
        <f t="shared" si="14"/>
        <v>0</v>
      </c>
    </row>
    <row r="72" spans="1:27" ht="15">
      <c r="A72" s="6" t="s">
        <v>894</v>
      </c>
      <c r="B72" s="16" t="s">
        <v>239</v>
      </c>
      <c r="C72" s="6"/>
      <c r="D72" s="6"/>
      <c r="E72" s="6"/>
      <c r="F72" s="6"/>
      <c r="G72" s="6"/>
      <c r="H72" s="6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>
        <f t="shared" si="14"/>
        <v>0</v>
      </c>
    </row>
    <row r="73" spans="1:27" ht="15">
      <c r="A73" s="6" t="s">
        <v>894</v>
      </c>
      <c r="B73" s="16" t="s">
        <v>240</v>
      </c>
      <c r="C73" s="6"/>
      <c r="D73" s="6"/>
      <c r="E73" s="6"/>
      <c r="F73" s="6"/>
      <c r="G73" s="6"/>
      <c r="H73" s="6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>
        <f t="shared" si="14"/>
        <v>0</v>
      </c>
    </row>
    <row r="74" spans="1:27" ht="15">
      <c r="A74" s="6" t="s">
        <v>894</v>
      </c>
      <c r="B74" s="16" t="s">
        <v>241</v>
      </c>
      <c r="C74" s="6"/>
      <c r="D74" s="6"/>
      <c r="E74" s="6"/>
      <c r="F74" s="6"/>
      <c r="G74" s="6"/>
      <c r="H74" s="6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>
        <f t="shared" si="14"/>
        <v>0</v>
      </c>
    </row>
    <row r="75" spans="1:27" ht="15">
      <c r="A75" s="6" t="s">
        <v>894</v>
      </c>
      <c r="B75" s="16" t="s">
        <v>242</v>
      </c>
      <c r="C75" s="6"/>
      <c r="D75" s="6"/>
      <c r="E75" s="6"/>
      <c r="F75" s="6"/>
      <c r="G75" s="6"/>
      <c r="H75" s="6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>
        <f t="shared" si="14"/>
        <v>0</v>
      </c>
    </row>
    <row r="76" spans="1:27" ht="15">
      <c r="A76" s="6" t="s">
        <v>894</v>
      </c>
      <c r="B76" s="16" t="s">
        <v>243</v>
      </c>
      <c r="C76" s="6"/>
      <c r="D76" s="6"/>
      <c r="E76" s="6"/>
      <c r="F76" s="6"/>
      <c r="G76" s="6"/>
      <c r="H76" s="6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>
        <f t="shared" si="14"/>
        <v>0</v>
      </c>
    </row>
    <row r="77" spans="1:27" ht="15">
      <c r="A77" s="6" t="s">
        <v>894</v>
      </c>
      <c r="B77" s="16" t="s">
        <v>244</v>
      </c>
      <c r="C77" s="6"/>
      <c r="D77" s="6"/>
      <c r="E77" s="6"/>
      <c r="F77" s="6"/>
      <c r="G77" s="6"/>
      <c r="H77" s="6"/>
      <c r="I77" s="48"/>
      <c r="J77" s="48"/>
      <c r="K77" s="48"/>
      <c r="L77" s="48"/>
      <c r="M77" s="48"/>
      <c r="N77" s="48"/>
      <c r="O77" s="48">
        <v>285000</v>
      </c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>
        <f t="shared" si="14"/>
        <v>285000</v>
      </c>
    </row>
    <row r="78" spans="1:27" ht="15">
      <c r="A78" s="6" t="s">
        <v>894</v>
      </c>
      <c r="B78" s="16" t="s">
        <v>245</v>
      </c>
      <c r="C78" s="6"/>
      <c r="D78" s="6"/>
      <c r="E78" s="6"/>
      <c r="F78" s="6"/>
      <c r="G78" s="6"/>
      <c r="H78" s="6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>
        <f t="shared" si="14"/>
        <v>0</v>
      </c>
    </row>
    <row r="79" spans="1:27" ht="15">
      <c r="A79" s="6" t="s">
        <v>894</v>
      </c>
      <c r="B79" s="16" t="s">
        <v>246</v>
      </c>
      <c r="C79" s="6"/>
      <c r="D79" s="6"/>
      <c r="E79" s="6"/>
      <c r="F79" s="6"/>
      <c r="G79" s="6"/>
      <c r="H79" s="6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>
        <f t="shared" si="14"/>
        <v>0</v>
      </c>
    </row>
    <row r="80" spans="1:27" ht="30">
      <c r="A80" s="6" t="s">
        <v>894</v>
      </c>
      <c r="B80" s="17" t="s">
        <v>247</v>
      </c>
      <c r="C80" s="6"/>
      <c r="D80" s="6"/>
      <c r="E80" s="6"/>
      <c r="F80" s="6"/>
      <c r="G80" s="6"/>
      <c r="H80" s="6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>
        <f t="shared" si="14"/>
        <v>0</v>
      </c>
    </row>
    <row r="81" spans="1:27" ht="30">
      <c r="A81" s="6" t="s">
        <v>894</v>
      </c>
      <c r="B81" s="17" t="s">
        <v>248</v>
      </c>
      <c r="C81" s="6"/>
      <c r="D81" s="6"/>
      <c r="E81" s="6"/>
      <c r="F81" s="6"/>
      <c r="G81" s="6"/>
      <c r="H81" s="6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>
        <f t="shared" si="14"/>
        <v>0</v>
      </c>
    </row>
    <row r="82" spans="1:27" ht="15">
      <c r="A82" s="6" t="s">
        <v>894</v>
      </c>
      <c r="B82" s="17" t="s">
        <v>249</v>
      </c>
      <c r="C82" s="6"/>
      <c r="D82" s="6"/>
      <c r="E82" s="6"/>
      <c r="F82" s="6"/>
      <c r="G82" s="6"/>
      <c r="H82" s="6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>
        <f t="shared" si="14"/>
        <v>0</v>
      </c>
    </row>
    <row r="83" spans="1:27" ht="15">
      <c r="A83" s="6" t="s">
        <v>894</v>
      </c>
      <c r="B83" s="17" t="s">
        <v>250</v>
      </c>
      <c r="C83" s="6"/>
      <c r="D83" s="6"/>
      <c r="E83" s="6"/>
      <c r="F83" s="6"/>
      <c r="G83" s="6"/>
      <c r="H83" s="6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>
        <f t="shared" si="14"/>
        <v>0</v>
      </c>
    </row>
    <row r="84" spans="1:27" ht="15">
      <c r="A84" s="6" t="s">
        <v>894</v>
      </c>
      <c r="B84" s="17" t="s">
        <v>251</v>
      </c>
      <c r="C84" s="6"/>
      <c r="D84" s="6"/>
      <c r="E84" s="6"/>
      <c r="F84" s="6"/>
      <c r="G84" s="6"/>
      <c r="H84" s="6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>
        <f t="shared" si="14"/>
        <v>0</v>
      </c>
    </row>
    <row r="85" spans="1:27" ht="15">
      <c r="A85" s="6" t="s">
        <v>894</v>
      </c>
      <c r="B85" s="17" t="s">
        <v>252</v>
      </c>
      <c r="C85" s="6"/>
      <c r="D85" s="6"/>
      <c r="E85" s="6"/>
      <c r="F85" s="6"/>
      <c r="G85" s="6"/>
      <c r="H85" s="6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>
        <f t="shared" si="14"/>
        <v>0</v>
      </c>
    </row>
    <row r="86" spans="1:27" ht="15">
      <c r="A86" s="18" t="s">
        <v>894</v>
      </c>
      <c r="B86" s="15" t="s">
        <v>253</v>
      </c>
      <c r="C86" s="6"/>
      <c r="D86" s="10">
        <f>SUM(D70:D85)</f>
        <v>0</v>
      </c>
      <c r="E86" s="10">
        <f aca="true" t="shared" si="15" ref="E86:AA86">SUM(E70:E85)</f>
        <v>0</v>
      </c>
      <c r="F86" s="10">
        <f t="shared" si="15"/>
        <v>0</v>
      </c>
      <c r="G86" s="10">
        <f t="shared" si="15"/>
        <v>0</v>
      </c>
      <c r="H86" s="10">
        <f t="shared" si="15"/>
        <v>0</v>
      </c>
      <c r="I86" s="10">
        <f t="shared" si="15"/>
        <v>0</v>
      </c>
      <c r="J86" s="10">
        <f t="shared" si="15"/>
        <v>0</v>
      </c>
      <c r="K86" s="10">
        <f t="shared" si="15"/>
        <v>0</v>
      </c>
      <c r="L86" s="10">
        <f t="shared" si="15"/>
        <v>0</v>
      </c>
      <c r="M86" s="6">
        <f t="shared" si="15"/>
        <v>0</v>
      </c>
      <c r="N86" s="6">
        <f t="shared" si="15"/>
        <v>0</v>
      </c>
      <c r="O86" s="10">
        <f t="shared" si="15"/>
        <v>285000</v>
      </c>
      <c r="P86" s="6">
        <f t="shared" si="15"/>
        <v>0</v>
      </c>
      <c r="Q86" s="6">
        <f t="shared" si="15"/>
        <v>0</v>
      </c>
      <c r="R86" s="6">
        <f t="shared" si="15"/>
        <v>0</v>
      </c>
      <c r="S86" s="6">
        <f t="shared" si="15"/>
        <v>0</v>
      </c>
      <c r="T86" s="6">
        <f t="shared" si="15"/>
        <v>0</v>
      </c>
      <c r="U86" s="6">
        <f t="shared" si="15"/>
        <v>0</v>
      </c>
      <c r="V86" s="6">
        <f t="shared" si="15"/>
        <v>0</v>
      </c>
      <c r="W86" s="6">
        <f t="shared" si="15"/>
        <v>0</v>
      </c>
      <c r="X86" s="6">
        <f t="shared" si="15"/>
        <v>0</v>
      </c>
      <c r="Y86" s="6">
        <f t="shared" si="15"/>
        <v>0</v>
      </c>
      <c r="Z86" s="6">
        <f t="shared" si="15"/>
        <v>0</v>
      </c>
      <c r="AA86" s="6">
        <f t="shared" si="15"/>
        <v>285000</v>
      </c>
    </row>
    <row r="87" spans="1:27" ht="30">
      <c r="A87" s="6" t="s">
        <v>895</v>
      </c>
      <c r="B87" s="16" t="s">
        <v>254</v>
      </c>
      <c r="C87" s="6"/>
      <c r="D87" s="6"/>
      <c r="E87" s="6"/>
      <c r="F87" s="6"/>
      <c r="G87" s="6"/>
      <c r="H87" s="6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>
        <f>SUM(D87:Z87)</f>
        <v>0</v>
      </c>
    </row>
    <row r="88" spans="1:27" ht="15">
      <c r="A88" s="6" t="s">
        <v>895</v>
      </c>
      <c r="B88" s="16" t="s">
        <v>255</v>
      </c>
      <c r="C88" s="6"/>
      <c r="D88" s="6"/>
      <c r="E88" s="6"/>
      <c r="F88" s="6"/>
      <c r="G88" s="6"/>
      <c r="H88" s="6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>
        <f>SUM(D88:Z88)</f>
        <v>0</v>
      </c>
    </row>
    <row r="89" spans="1:27" ht="15">
      <c r="A89" s="6" t="s">
        <v>895</v>
      </c>
      <c r="B89" s="16" t="s">
        <v>256</v>
      </c>
      <c r="C89" s="6"/>
      <c r="D89" s="6"/>
      <c r="E89" s="6"/>
      <c r="F89" s="6"/>
      <c r="G89" s="6"/>
      <c r="H89" s="6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>
        <f>SUM(D89:Z89)</f>
        <v>0</v>
      </c>
    </row>
    <row r="90" spans="1:27" ht="15">
      <c r="A90" s="10" t="s">
        <v>895</v>
      </c>
      <c r="B90" s="19" t="s">
        <v>257</v>
      </c>
      <c r="C90" s="6"/>
      <c r="D90" s="10">
        <f>SUM(D87:D89)</f>
        <v>0</v>
      </c>
      <c r="E90" s="10">
        <f aca="true" t="shared" si="16" ref="E90:AA90">SUM(E87:E89)</f>
        <v>0</v>
      </c>
      <c r="F90" s="10">
        <f t="shared" si="16"/>
        <v>0</v>
      </c>
      <c r="G90" s="10">
        <f t="shared" si="16"/>
        <v>0</v>
      </c>
      <c r="H90" s="10">
        <f t="shared" si="16"/>
        <v>0</v>
      </c>
      <c r="I90" s="10">
        <f t="shared" si="16"/>
        <v>0</v>
      </c>
      <c r="J90" s="10">
        <f t="shared" si="16"/>
        <v>0</v>
      </c>
      <c r="K90" s="10">
        <f t="shared" si="16"/>
        <v>0</v>
      </c>
      <c r="L90" s="10">
        <f t="shared" si="16"/>
        <v>0</v>
      </c>
      <c r="M90" s="6">
        <f t="shared" si="16"/>
        <v>0</v>
      </c>
      <c r="N90" s="6">
        <f t="shared" si="16"/>
        <v>0</v>
      </c>
      <c r="O90" s="6">
        <f t="shared" si="16"/>
        <v>0</v>
      </c>
      <c r="P90" s="6">
        <f t="shared" si="16"/>
        <v>0</v>
      </c>
      <c r="Q90" s="6">
        <f t="shared" si="16"/>
        <v>0</v>
      </c>
      <c r="R90" s="6">
        <f t="shared" si="16"/>
        <v>0</v>
      </c>
      <c r="S90" s="6">
        <f t="shared" si="16"/>
        <v>0</v>
      </c>
      <c r="T90" s="6">
        <f t="shared" si="16"/>
        <v>0</v>
      </c>
      <c r="U90" s="6">
        <f t="shared" si="16"/>
        <v>0</v>
      </c>
      <c r="V90" s="6">
        <f t="shared" si="16"/>
        <v>0</v>
      </c>
      <c r="W90" s="6">
        <f t="shared" si="16"/>
        <v>0</v>
      </c>
      <c r="X90" s="6">
        <f t="shared" si="16"/>
        <v>0</v>
      </c>
      <c r="Y90" s="6">
        <f t="shared" si="16"/>
        <v>0</v>
      </c>
      <c r="Z90" s="6">
        <f t="shared" si="16"/>
        <v>0</v>
      </c>
      <c r="AA90" s="6">
        <f t="shared" si="16"/>
        <v>0</v>
      </c>
    </row>
    <row r="91" spans="1:27" ht="15">
      <c r="A91" s="6" t="s">
        <v>896</v>
      </c>
      <c r="B91" s="16" t="s">
        <v>258</v>
      </c>
      <c r="C91" s="6"/>
      <c r="D91" s="6"/>
      <c r="E91" s="6"/>
      <c r="F91" s="6"/>
      <c r="G91" s="6"/>
      <c r="H91" s="6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>
        <f aca="true" t="shared" si="17" ref="AA91:AA96">SUM(D91:Z91)</f>
        <v>0</v>
      </c>
    </row>
    <row r="92" spans="1:27" ht="15">
      <c r="A92" s="6" t="s">
        <v>896</v>
      </c>
      <c r="B92" s="16" t="s">
        <v>259</v>
      </c>
      <c r="C92" s="6"/>
      <c r="D92" s="6"/>
      <c r="E92" s="6"/>
      <c r="F92" s="6"/>
      <c r="G92" s="6"/>
      <c r="H92" s="6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>
        <f t="shared" si="17"/>
        <v>0</v>
      </c>
    </row>
    <row r="93" spans="1:27" ht="15">
      <c r="A93" s="6" t="s">
        <v>896</v>
      </c>
      <c r="B93" s="16" t="s">
        <v>260</v>
      </c>
      <c r="C93" s="6"/>
      <c r="D93" s="6"/>
      <c r="E93" s="6"/>
      <c r="F93" s="6"/>
      <c r="G93" s="6"/>
      <c r="H93" s="6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>
        <f t="shared" si="17"/>
        <v>0</v>
      </c>
    </row>
    <row r="94" spans="1:27" ht="15">
      <c r="A94" s="6" t="s">
        <v>896</v>
      </c>
      <c r="B94" s="16" t="s">
        <v>261</v>
      </c>
      <c r="C94" s="6"/>
      <c r="D94" s="6"/>
      <c r="E94" s="6"/>
      <c r="F94" s="6"/>
      <c r="G94" s="6"/>
      <c r="H94" s="6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>
        <f t="shared" si="17"/>
        <v>0</v>
      </c>
    </row>
    <row r="95" spans="1:27" ht="15">
      <c r="A95" s="6" t="s">
        <v>896</v>
      </c>
      <c r="B95" s="17" t="s">
        <v>262</v>
      </c>
      <c r="C95" s="6"/>
      <c r="D95" s="6"/>
      <c r="E95" s="6"/>
      <c r="F95" s="6"/>
      <c r="G95" s="6"/>
      <c r="H95" s="6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>
        <f t="shared" si="17"/>
        <v>0</v>
      </c>
    </row>
    <row r="96" spans="1:27" ht="15">
      <c r="A96" s="6" t="s">
        <v>896</v>
      </c>
      <c r="B96" s="17" t="s">
        <v>263</v>
      </c>
      <c r="C96" s="6"/>
      <c r="D96" s="6"/>
      <c r="E96" s="6"/>
      <c r="F96" s="6"/>
      <c r="G96" s="6"/>
      <c r="H96" s="6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>
        <f t="shared" si="17"/>
        <v>0</v>
      </c>
    </row>
    <row r="97" spans="1:27" ht="15">
      <c r="A97" s="18" t="s">
        <v>896</v>
      </c>
      <c r="B97" s="20" t="s">
        <v>585</v>
      </c>
      <c r="C97" s="6"/>
      <c r="D97" s="10">
        <f>SUM(D91:D96)</f>
        <v>0</v>
      </c>
      <c r="E97" s="10">
        <f aca="true" t="shared" si="18" ref="E97:AA97">SUM(E91:E96)</f>
        <v>0</v>
      </c>
      <c r="F97" s="10">
        <f t="shared" si="18"/>
        <v>0</v>
      </c>
      <c r="G97" s="10">
        <f t="shared" si="18"/>
        <v>0</v>
      </c>
      <c r="H97" s="10">
        <f t="shared" si="18"/>
        <v>0</v>
      </c>
      <c r="I97" s="10">
        <f t="shared" si="18"/>
        <v>0</v>
      </c>
      <c r="J97" s="10">
        <f t="shared" si="18"/>
        <v>0</v>
      </c>
      <c r="K97" s="10">
        <f t="shared" si="18"/>
        <v>0</v>
      </c>
      <c r="L97" s="10">
        <f t="shared" si="18"/>
        <v>0</v>
      </c>
      <c r="M97" s="6">
        <f t="shared" si="18"/>
        <v>0</v>
      </c>
      <c r="N97" s="6">
        <f t="shared" si="18"/>
        <v>0</v>
      </c>
      <c r="O97" s="6">
        <f t="shared" si="18"/>
        <v>0</v>
      </c>
      <c r="P97" s="6">
        <f t="shared" si="18"/>
        <v>0</v>
      </c>
      <c r="Q97" s="6">
        <f t="shared" si="18"/>
        <v>0</v>
      </c>
      <c r="R97" s="6">
        <f t="shared" si="18"/>
        <v>0</v>
      </c>
      <c r="S97" s="6">
        <f t="shared" si="18"/>
        <v>0</v>
      </c>
      <c r="T97" s="6">
        <f t="shared" si="18"/>
        <v>0</v>
      </c>
      <c r="U97" s="6">
        <f t="shared" si="18"/>
        <v>0</v>
      </c>
      <c r="V97" s="6">
        <f t="shared" si="18"/>
        <v>0</v>
      </c>
      <c r="W97" s="6">
        <f t="shared" si="18"/>
        <v>0</v>
      </c>
      <c r="X97" s="6">
        <f t="shared" si="18"/>
        <v>0</v>
      </c>
      <c r="Y97" s="6">
        <f t="shared" si="18"/>
        <v>0</v>
      </c>
      <c r="Z97" s="6">
        <f t="shared" si="18"/>
        <v>0</v>
      </c>
      <c r="AA97" s="6">
        <f t="shared" si="18"/>
        <v>0</v>
      </c>
    </row>
    <row r="98" spans="1:27" ht="15">
      <c r="A98" s="6" t="s">
        <v>897</v>
      </c>
      <c r="B98" s="16" t="s">
        <v>264</v>
      </c>
      <c r="C98" s="6"/>
      <c r="D98" s="6"/>
      <c r="E98" s="6"/>
      <c r="F98" s="6"/>
      <c r="G98" s="6"/>
      <c r="H98" s="6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>
        <f>SUM(D98:Z98)</f>
        <v>0</v>
      </c>
    </row>
    <row r="99" spans="1:27" ht="15">
      <c r="A99" s="18" t="s">
        <v>897</v>
      </c>
      <c r="B99" s="21" t="s">
        <v>584</v>
      </c>
      <c r="C99" s="6"/>
      <c r="D99" s="10">
        <f>SUM(D98)</f>
        <v>0</v>
      </c>
      <c r="E99" s="10">
        <f aca="true" t="shared" si="19" ref="E99:AA99">SUM(E98)</f>
        <v>0</v>
      </c>
      <c r="F99" s="10">
        <f t="shared" si="19"/>
        <v>0</v>
      </c>
      <c r="G99" s="10">
        <f t="shared" si="19"/>
        <v>0</v>
      </c>
      <c r="H99" s="10">
        <f t="shared" si="19"/>
        <v>0</v>
      </c>
      <c r="I99" s="10">
        <f t="shared" si="19"/>
        <v>0</v>
      </c>
      <c r="J99" s="10">
        <f t="shared" si="19"/>
        <v>0</v>
      </c>
      <c r="K99" s="10">
        <f t="shared" si="19"/>
        <v>0</v>
      </c>
      <c r="L99" s="10">
        <f t="shared" si="19"/>
        <v>0</v>
      </c>
      <c r="M99" s="6">
        <f t="shared" si="19"/>
        <v>0</v>
      </c>
      <c r="N99" s="6">
        <f t="shared" si="19"/>
        <v>0</v>
      </c>
      <c r="O99" s="6">
        <f t="shared" si="19"/>
        <v>0</v>
      </c>
      <c r="P99" s="6">
        <f t="shared" si="19"/>
        <v>0</v>
      </c>
      <c r="Q99" s="6">
        <f t="shared" si="19"/>
        <v>0</v>
      </c>
      <c r="R99" s="6">
        <f t="shared" si="19"/>
        <v>0</v>
      </c>
      <c r="S99" s="6">
        <f t="shared" si="19"/>
        <v>0</v>
      </c>
      <c r="T99" s="6">
        <f t="shared" si="19"/>
        <v>0</v>
      </c>
      <c r="U99" s="6">
        <f t="shared" si="19"/>
        <v>0</v>
      </c>
      <c r="V99" s="6">
        <f t="shared" si="19"/>
        <v>0</v>
      </c>
      <c r="W99" s="6">
        <f t="shared" si="19"/>
        <v>0</v>
      </c>
      <c r="X99" s="6">
        <f t="shared" si="19"/>
        <v>0</v>
      </c>
      <c r="Y99" s="6">
        <f t="shared" si="19"/>
        <v>0</v>
      </c>
      <c r="Z99" s="6">
        <f t="shared" si="19"/>
        <v>0</v>
      </c>
      <c r="AA99" s="6">
        <f t="shared" si="19"/>
        <v>0</v>
      </c>
    </row>
    <row r="100" spans="1:27" ht="15">
      <c r="A100" s="6" t="s">
        <v>898</v>
      </c>
      <c r="B100" s="16" t="s">
        <v>265</v>
      </c>
      <c r="C100" s="6"/>
      <c r="D100" s="6"/>
      <c r="E100" s="6"/>
      <c r="F100" s="6"/>
      <c r="G100" s="6"/>
      <c r="H100" s="6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>
        <f aca="true" t="shared" si="20" ref="AA100:AA105">SUM(D100:Z100)</f>
        <v>0</v>
      </c>
    </row>
    <row r="101" spans="1:27" ht="15">
      <c r="A101" s="6" t="s">
        <v>898</v>
      </c>
      <c r="B101" s="16" t="s">
        <v>266</v>
      </c>
      <c r="C101" s="6"/>
      <c r="D101" s="6"/>
      <c r="E101" s="6"/>
      <c r="F101" s="6"/>
      <c r="G101" s="6"/>
      <c r="H101" s="6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>
        <f t="shared" si="20"/>
        <v>0</v>
      </c>
    </row>
    <row r="102" spans="1:27" ht="15">
      <c r="A102" s="6" t="s">
        <v>898</v>
      </c>
      <c r="B102" s="17" t="s">
        <v>267</v>
      </c>
      <c r="C102" s="6"/>
      <c r="D102" s="6"/>
      <c r="E102" s="6"/>
      <c r="F102" s="6"/>
      <c r="G102" s="6"/>
      <c r="H102" s="6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>
        <f t="shared" si="20"/>
        <v>0</v>
      </c>
    </row>
    <row r="103" spans="1:27" ht="15">
      <c r="A103" s="6" t="s">
        <v>898</v>
      </c>
      <c r="B103" s="17" t="s">
        <v>268</v>
      </c>
      <c r="C103" s="6"/>
      <c r="D103" s="6"/>
      <c r="E103" s="6"/>
      <c r="F103" s="6"/>
      <c r="G103" s="6"/>
      <c r="H103" s="6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>
        <f t="shared" si="20"/>
        <v>0</v>
      </c>
    </row>
    <row r="104" spans="1:27" ht="15">
      <c r="A104" s="6" t="s">
        <v>898</v>
      </c>
      <c r="B104" s="17" t="s">
        <v>269</v>
      </c>
      <c r="C104" s="6"/>
      <c r="D104" s="6"/>
      <c r="E104" s="6"/>
      <c r="F104" s="6"/>
      <c r="G104" s="6"/>
      <c r="H104" s="6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>
        <f t="shared" si="20"/>
        <v>0</v>
      </c>
    </row>
    <row r="105" spans="1:27" ht="15" customHeight="1">
      <c r="A105" s="6" t="s">
        <v>898</v>
      </c>
      <c r="B105" s="22" t="s">
        <v>270</v>
      </c>
      <c r="C105" s="6"/>
      <c r="D105" s="6"/>
      <c r="E105" s="6"/>
      <c r="F105" s="6"/>
      <c r="G105" s="6"/>
      <c r="H105" s="6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>
        <f t="shared" si="20"/>
        <v>0</v>
      </c>
    </row>
    <row r="106" spans="1:27" ht="15" customHeight="1">
      <c r="A106" s="18" t="s">
        <v>898</v>
      </c>
      <c r="B106" s="15" t="s">
        <v>583</v>
      </c>
      <c r="C106" s="6"/>
      <c r="D106" s="10">
        <f>SUM(D100:D105)</f>
        <v>0</v>
      </c>
      <c r="E106" s="10">
        <f aca="true" t="shared" si="21" ref="E106:AA106">SUM(E100:E105)</f>
        <v>0</v>
      </c>
      <c r="F106" s="10">
        <f t="shared" si="21"/>
        <v>0</v>
      </c>
      <c r="G106" s="10">
        <f t="shared" si="21"/>
        <v>0</v>
      </c>
      <c r="H106" s="10">
        <f t="shared" si="21"/>
        <v>0</v>
      </c>
      <c r="I106" s="10">
        <f t="shared" si="21"/>
        <v>0</v>
      </c>
      <c r="J106" s="10">
        <f t="shared" si="21"/>
        <v>0</v>
      </c>
      <c r="K106" s="10">
        <f t="shared" si="21"/>
        <v>0</v>
      </c>
      <c r="L106" s="10">
        <f t="shared" si="21"/>
        <v>0</v>
      </c>
      <c r="M106" s="6">
        <f t="shared" si="21"/>
        <v>0</v>
      </c>
      <c r="N106" s="6">
        <f t="shared" si="21"/>
        <v>0</v>
      </c>
      <c r="O106" s="6">
        <f t="shared" si="21"/>
        <v>0</v>
      </c>
      <c r="P106" s="6">
        <f t="shared" si="21"/>
        <v>0</v>
      </c>
      <c r="Q106" s="6">
        <f t="shared" si="21"/>
        <v>0</v>
      </c>
      <c r="R106" s="6">
        <f t="shared" si="21"/>
        <v>0</v>
      </c>
      <c r="S106" s="6">
        <f t="shared" si="21"/>
        <v>0</v>
      </c>
      <c r="T106" s="6">
        <f t="shared" si="21"/>
        <v>0</v>
      </c>
      <c r="U106" s="6">
        <f t="shared" si="21"/>
        <v>0</v>
      </c>
      <c r="V106" s="6">
        <f t="shared" si="21"/>
        <v>0</v>
      </c>
      <c r="W106" s="6">
        <f t="shared" si="21"/>
        <v>0</v>
      </c>
      <c r="X106" s="6">
        <f t="shared" si="21"/>
        <v>0</v>
      </c>
      <c r="Y106" s="6">
        <f t="shared" si="21"/>
        <v>0</v>
      </c>
      <c r="Z106" s="6">
        <f t="shared" si="21"/>
        <v>0</v>
      </c>
      <c r="AA106" s="6">
        <f t="shared" si="21"/>
        <v>0</v>
      </c>
    </row>
    <row r="107" spans="1:27" ht="15">
      <c r="A107" s="6" t="s">
        <v>899</v>
      </c>
      <c r="B107" s="16" t="s">
        <v>271</v>
      </c>
      <c r="C107" s="6"/>
      <c r="D107" s="6"/>
      <c r="E107" s="6"/>
      <c r="F107" s="6"/>
      <c r="G107" s="6"/>
      <c r="H107" s="6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>
        <f>SUM(D107:Z107)</f>
        <v>0</v>
      </c>
    </row>
    <row r="108" spans="1:27" ht="15">
      <c r="A108" s="6" t="s">
        <v>899</v>
      </c>
      <c r="B108" s="16" t="s">
        <v>272</v>
      </c>
      <c r="C108" s="6"/>
      <c r="D108" s="6"/>
      <c r="E108" s="6"/>
      <c r="F108" s="6"/>
      <c r="G108" s="6"/>
      <c r="H108" s="6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>
        <f>SUM(D108:Z108)</f>
        <v>0</v>
      </c>
    </row>
    <row r="109" spans="1:27" ht="15">
      <c r="A109" s="10" t="s">
        <v>899</v>
      </c>
      <c r="B109" s="15" t="s">
        <v>582</v>
      </c>
      <c r="C109" s="6"/>
      <c r="D109" s="10">
        <f>SUM(D107:D108)</f>
        <v>0</v>
      </c>
      <c r="E109" s="10">
        <f aca="true" t="shared" si="22" ref="E109:AA109">SUM(E107:E108)</f>
        <v>0</v>
      </c>
      <c r="F109" s="10">
        <f t="shared" si="22"/>
        <v>0</v>
      </c>
      <c r="G109" s="10">
        <f t="shared" si="22"/>
        <v>0</v>
      </c>
      <c r="H109" s="10">
        <f t="shared" si="22"/>
        <v>0</v>
      </c>
      <c r="I109" s="10">
        <f t="shared" si="22"/>
        <v>0</v>
      </c>
      <c r="J109" s="10">
        <f t="shared" si="22"/>
        <v>0</v>
      </c>
      <c r="K109" s="10">
        <f t="shared" si="22"/>
        <v>0</v>
      </c>
      <c r="L109" s="10">
        <f t="shared" si="22"/>
        <v>0</v>
      </c>
      <c r="M109" s="6">
        <f t="shared" si="22"/>
        <v>0</v>
      </c>
      <c r="N109" s="6">
        <f t="shared" si="22"/>
        <v>0</v>
      </c>
      <c r="O109" s="6">
        <f t="shared" si="22"/>
        <v>0</v>
      </c>
      <c r="P109" s="6">
        <f t="shared" si="22"/>
        <v>0</v>
      </c>
      <c r="Q109" s="6">
        <f t="shared" si="22"/>
        <v>0</v>
      </c>
      <c r="R109" s="6">
        <f t="shared" si="22"/>
        <v>0</v>
      </c>
      <c r="S109" s="6">
        <f t="shared" si="22"/>
        <v>0</v>
      </c>
      <c r="T109" s="6">
        <f t="shared" si="22"/>
        <v>0</v>
      </c>
      <c r="U109" s="6">
        <f t="shared" si="22"/>
        <v>0</v>
      </c>
      <c r="V109" s="6">
        <f t="shared" si="22"/>
        <v>0</v>
      </c>
      <c r="W109" s="6">
        <f t="shared" si="22"/>
        <v>0</v>
      </c>
      <c r="X109" s="6">
        <f t="shared" si="22"/>
        <v>0</v>
      </c>
      <c r="Y109" s="6">
        <f t="shared" si="22"/>
        <v>0</v>
      </c>
      <c r="Z109" s="6">
        <f t="shared" si="22"/>
        <v>0</v>
      </c>
      <c r="AA109" s="6">
        <f t="shared" si="22"/>
        <v>0</v>
      </c>
    </row>
    <row r="110" spans="1:27" ht="15">
      <c r="A110" s="6" t="s">
        <v>900</v>
      </c>
      <c r="B110" s="16" t="s">
        <v>273</v>
      </c>
      <c r="C110" s="6"/>
      <c r="D110" s="6"/>
      <c r="E110" s="6"/>
      <c r="F110" s="6"/>
      <c r="G110" s="6"/>
      <c r="H110" s="6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>
        <f aca="true" t="shared" si="23" ref="AA110:AA121">SUM(D110:Z110)</f>
        <v>0</v>
      </c>
    </row>
    <row r="111" spans="1:27" ht="15">
      <c r="A111" s="6" t="s">
        <v>900</v>
      </c>
      <c r="B111" s="16" t="s">
        <v>274</v>
      </c>
      <c r="C111" s="6"/>
      <c r="D111" s="6"/>
      <c r="E111" s="6"/>
      <c r="F111" s="6"/>
      <c r="G111" s="6"/>
      <c r="H111" s="6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>
        <f t="shared" si="23"/>
        <v>0</v>
      </c>
    </row>
    <row r="112" spans="1:27" ht="15">
      <c r="A112" s="6" t="s">
        <v>900</v>
      </c>
      <c r="B112" s="17" t="s">
        <v>275</v>
      </c>
      <c r="C112" s="6"/>
      <c r="D112" s="6"/>
      <c r="E112" s="6"/>
      <c r="F112" s="6"/>
      <c r="G112" s="6"/>
      <c r="H112" s="6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273"/>
      <c r="AA112" s="48">
        <f t="shared" si="23"/>
        <v>0</v>
      </c>
    </row>
    <row r="113" spans="1:27" ht="15">
      <c r="A113" s="6" t="s">
        <v>900</v>
      </c>
      <c r="B113" s="17" t="s">
        <v>276</v>
      </c>
      <c r="C113" s="6"/>
      <c r="D113" s="6"/>
      <c r="E113" s="6"/>
      <c r="F113" s="6"/>
      <c r="G113" s="6"/>
      <c r="H113" s="6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273"/>
      <c r="AA113" s="48">
        <f t="shared" si="23"/>
        <v>0</v>
      </c>
    </row>
    <row r="114" spans="1:27" ht="15">
      <c r="A114" s="6" t="s">
        <v>900</v>
      </c>
      <c r="B114" s="17" t="s">
        <v>277</v>
      </c>
      <c r="C114" s="6"/>
      <c r="D114" s="6"/>
      <c r="E114" s="6"/>
      <c r="F114" s="6"/>
      <c r="G114" s="6"/>
      <c r="H114" s="6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286">
        <v>2199000</v>
      </c>
      <c r="AA114" s="48">
        <f t="shared" si="23"/>
        <v>2199000</v>
      </c>
    </row>
    <row r="115" spans="1:27" ht="15">
      <c r="A115" s="6" t="s">
        <v>900</v>
      </c>
      <c r="B115" s="17" t="s">
        <v>278</v>
      </c>
      <c r="C115" s="6"/>
      <c r="D115" s="6"/>
      <c r="E115" s="6"/>
      <c r="F115" s="6"/>
      <c r="G115" s="6"/>
      <c r="H115" s="6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286"/>
      <c r="AA115" s="48">
        <f t="shared" si="23"/>
        <v>0</v>
      </c>
    </row>
    <row r="116" spans="1:27" ht="15">
      <c r="A116" s="6" t="s">
        <v>900</v>
      </c>
      <c r="B116" s="17" t="s">
        <v>973</v>
      </c>
      <c r="C116" s="6"/>
      <c r="D116" s="6"/>
      <c r="E116" s="6"/>
      <c r="F116" s="6"/>
      <c r="G116" s="6"/>
      <c r="H116" s="6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286">
        <v>4143957</v>
      </c>
      <c r="AA116" s="48">
        <f t="shared" si="23"/>
        <v>4143957</v>
      </c>
    </row>
    <row r="117" spans="1:27" ht="15">
      <c r="A117" s="6" t="s">
        <v>900</v>
      </c>
      <c r="B117" s="17" t="s">
        <v>279</v>
      </c>
      <c r="C117" s="6"/>
      <c r="D117" s="6"/>
      <c r="E117" s="6"/>
      <c r="F117" s="6"/>
      <c r="G117" s="6"/>
      <c r="H117" s="6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286"/>
      <c r="AA117" s="48">
        <f t="shared" si="23"/>
        <v>0</v>
      </c>
    </row>
    <row r="118" spans="1:27" ht="15">
      <c r="A118" s="6" t="s">
        <v>900</v>
      </c>
      <c r="B118" s="17" t="s">
        <v>280</v>
      </c>
      <c r="C118" s="6"/>
      <c r="D118" s="6"/>
      <c r="E118" s="6"/>
      <c r="F118" s="6"/>
      <c r="G118" s="6"/>
      <c r="H118" s="6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286">
        <v>157988</v>
      </c>
      <c r="AA118" s="48">
        <f t="shared" si="23"/>
        <v>157988</v>
      </c>
    </row>
    <row r="119" spans="1:27" ht="15">
      <c r="A119" s="6" t="s">
        <v>900</v>
      </c>
      <c r="B119" s="17" t="s">
        <v>281</v>
      </c>
      <c r="C119" s="6"/>
      <c r="D119" s="6"/>
      <c r="E119" s="6"/>
      <c r="F119" s="6"/>
      <c r="G119" s="6"/>
      <c r="H119" s="6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286"/>
      <c r="AA119" s="48">
        <f t="shared" si="23"/>
        <v>0</v>
      </c>
    </row>
    <row r="120" spans="1:27" ht="30">
      <c r="A120" s="6" t="s">
        <v>900</v>
      </c>
      <c r="B120" s="17" t="s">
        <v>282</v>
      </c>
      <c r="C120" s="6"/>
      <c r="D120" s="6"/>
      <c r="E120" s="6"/>
      <c r="F120" s="6"/>
      <c r="G120" s="6"/>
      <c r="H120" s="6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286"/>
      <c r="AA120" s="48">
        <f t="shared" si="23"/>
        <v>0</v>
      </c>
    </row>
    <row r="121" spans="1:27" ht="15" customHeight="1">
      <c r="A121" s="6" t="s">
        <v>900</v>
      </c>
      <c r="B121" s="17" t="s">
        <v>283</v>
      </c>
      <c r="C121" s="6"/>
      <c r="D121" s="6"/>
      <c r="E121" s="6"/>
      <c r="F121" s="6"/>
      <c r="G121" s="6"/>
      <c r="H121" s="6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286"/>
      <c r="AA121" s="48">
        <f t="shared" si="23"/>
        <v>0</v>
      </c>
    </row>
    <row r="122" spans="1:27" ht="15" customHeight="1">
      <c r="A122" s="18" t="s">
        <v>900</v>
      </c>
      <c r="B122" s="15" t="s">
        <v>284</v>
      </c>
      <c r="C122" s="6"/>
      <c r="D122" s="10">
        <f>SUM(D110:D121)</f>
        <v>0</v>
      </c>
      <c r="E122" s="10">
        <f aca="true" t="shared" si="24" ref="E122:Y122">SUM(E110:E121)</f>
        <v>0</v>
      </c>
      <c r="F122" s="10">
        <f t="shared" si="24"/>
        <v>0</v>
      </c>
      <c r="G122" s="10">
        <f t="shared" si="24"/>
        <v>0</v>
      </c>
      <c r="H122" s="10">
        <f t="shared" si="24"/>
        <v>0</v>
      </c>
      <c r="I122" s="10">
        <f t="shared" si="24"/>
        <v>0</v>
      </c>
      <c r="J122" s="10">
        <f t="shared" si="24"/>
        <v>0</v>
      </c>
      <c r="K122" s="10">
        <f t="shared" si="24"/>
        <v>0</v>
      </c>
      <c r="L122" s="10">
        <f t="shared" si="24"/>
        <v>0</v>
      </c>
      <c r="M122" s="6">
        <f t="shared" si="24"/>
        <v>0</v>
      </c>
      <c r="N122" s="6">
        <f t="shared" si="24"/>
        <v>0</v>
      </c>
      <c r="O122" s="6">
        <f t="shared" si="24"/>
        <v>0</v>
      </c>
      <c r="P122" s="6">
        <f t="shared" si="24"/>
        <v>0</v>
      </c>
      <c r="Q122" s="6">
        <v>6270</v>
      </c>
      <c r="R122" s="6">
        <f t="shared" si="24"/>
        <v>0</v>
      </c>
      <c r="S122" s="6">
        <f t="shared" si="24"/>
        <v>0</v>
      </c>
      <c r="T122" s="6">
        <f t="shared" si="24"/>
        <v>0</v>
      </c>
      <c r="U122" s="6">
        <f t="shared" si="24"/>
        <v>0</v>
      </c>
      <c r="V122" s="6">
        <f t="shared" si="24"/>
        <v>0</v>
      </c>
      <c r="W122" s="6">
        <f t="shared" si="24"/>
        <v>0</v>
      </c>
      <c r="X122" s="6">
        <f t="shared" si="24"/>
        <v>0</v>
      </c>
      <c r="Y122" s="6">
        <f t="shared" si="24"/>
        <v>0</v>
      </c>
      <c r="Z122" s="44">
        <v>6892115</v>
      </c>
      <c r="AA122" s="6">
        <v>6892115</v>
      </c>
    </row>
    <row r="123" spans="1:27" ht="15.75">
      <c r="A123" s="12" t="s">
        <v>901</v>
      </c>
      <c r="B123" s="23" t="s">
        <v>285</v>
      </c>
      <c r="C123" s="10"/>
      <c r="D123" s="10">
        <f>D122+D109+D106+D99+D97+D90+D86+D69</f>
        <v>0</v>
      </c>
      <c r="E123" s="10">
        <f aca="true" t="shared" si="25" ref="E123:AA123">E122+E109+E106+E99+E97+E90+E86+E69</f>
        <v>0</v>
      </c>
      <c r="F123" s="10">
        <f t="shared" si="25"/>
        <v>0</v>
      </c>
      <c r="G123" s="10">
        <f t="shared" si="25"/>
        <v>0</v>
      </c>
      <c r="H123" s="10">
        <f t="shared" si="25"/>
        <v>0</v>
      </c>
      <c r="I123" s="10">
        <f t="shared" si="25"/>
        <v>0</v>
      </c>
      <c r="J123" s="10">
        <f t="shared" si="25"/>
        <v>0</v>
      </c>
      <c r="K123" s="10">
        <f t="shared" si="25"/>
        <v>0</v>
      </c>
      <c r="L123" s="10">
        <f t="shared" si="25"/>
        <v>0</v>
      </c>
      <c r="M123" s="10">
        <f t="shared" si="25"/>
        <v>0</v>
      </c>
      <c r="N123" s="10">
        <f t="shared" si="25"/>
        <v>0</v>
      </c>
      <c r="O123" s="10">
        <f t="shared" si="25"/>
        <v>285000</v>
      </c>
      <c r="P123" s="10">
        <f t="shared" si="25"/>
        <v>0</v>
      </c>
      <c r="Q123" s="10">
        <f t="shared" si="25"/>
        <v>6270</v>
      </c>
      <c r="R123" s="10">
        <f t="shared" si="25"/>
        <v>0</v>
      </c>
      <c r="S123" s="10">
        <f t="shared" si="25"/>
        <v>0</v>
      </c>
      <c r="T123" s="10">
        <f t="shared" si="25"/>
        <v>0</v>
      </c>
      <c r="U123" s="10">
        <f t="shared" si="25"/>
        <v>0</v>
      </c>
      <c r="V123" s="10">
        <f t="shared" si="25"/>
        <v>0</v>
      </c>
      <c r="W123" s="10">
        <f t="shared" si="25"/>
        <v>0</v>
      </c>
      <c r="X123" s="10">
        <f t="shared" si="25"/>
        <v>0</v>
      </c>
      <c r="Y123" s="10">
        <f t="shared" si="25"/>
        <v>0</v>
      </c>
      <c r="Z123" s="18">
        <f t="shared" si="25"/>
        <v>6892115</v>
      </c>
      <c r="AA123" s="10">
        <f t="shared" si="25"/>
        <v>7177115</v>
      </c>
    </row>
    <row r="124" spans="1:27" ht="15">
      <c r="A124" s="10" t="s">
        <v>902</v>
      </c>
      <c r="B124" s="15" t="s">
        <v>286</v>
      </c>
      <c r="C124" s="6"/>
      <c r="D124" s="6"/>
      <c r="E124" s="6"/>
      <c r="F124" s="6"/>
      <c r="G124" s="6"/>
      <c r="H124" s="6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286"/>
      <c r="AA124" s="48">
        <f aca="true" t="shared" si="26" ref="AA124:AA137">SUM(D124:Z124)</f>
        <v>0</v>
      </c>
    </row>
    <row r="125" spans="1:27" ht="15">
      <c r="A125" s="8" t="s">
        <v>902</v>
      </c>
      <c r="B125" s="24" t="s">
        <v>908</v>
      </c>
      <c r="C125" s="6"/>
      <c r="D125" s="6"/>
      <c r="E125" s="6"/>
      <c r="F125" s="6"/>
      <c r="G125" s="6"/>
      <c r="H125" s="6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>
        <f t="shared" si="26"/>
        <v>0</v>
      </c>
    </row>
    <row r="126" spans="1:27" ht="15">
      <c r="A126" s="10" t="s">
        <v>910</v>
      </c>
      <c r="B126" s="15" t="s">
        <v>909</v>
      </c>
      <c r="C126" s="6"/>
      <c r="D126" s="6"/>
      <c r="E126" s="6"/>
      <c r="F126" s="6"/>
      <c r="G126" s="6"/>
      <c r="H126" s="6"/>
      <c r="I126" s="48"/>
      <c r="J126" s="48">
        <v>4185704</v>
      </c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>
        <f t="shared" si="26"/>
        <v>4185704</v>
      </c>
    </row>
    <row r="127" spans="1:27" ht="25.5">
      <c r="A127" s="10" t="s">
        <v>912</v>
      </c>
      <c r="B127" s="15" t="s">
        <v>911</v>
      </c>
      <c r="C127" s="6"/>
      <c r="D127" s="6"/>
      <c r="E127" s="6"/>
      <c r="F127" s="6"/>
      <c r="G127" s="6"/>
      <c r="H127" s="6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>
        <f t="shared" si="26"/>
        <v>0</v>
      </c>
    </row>
    <row r="128" spans="1:27" ht="15">
      <c r="A128" s="6" t="s">
        <v>913</v>
      </c>
      <c r="B128" s="17" t="s">
        <v>484</v>
      </c>
      <c r="C128" s="6"/>
      <c r="D128" s="6"/>
      <c r="E128" s="6"/>
      <c r="F128" s="6"/>
      <c r="G128" s="6"/>
      <c r="H128" s="6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>
        <f t="shared" si="26"/>
        <v>0</v>
      </c>
    </row>
    <row r="129" spans="1:27" ht="15">
      <c r="A129" s="6" t="s">
        <v>913</v>
      </c>
      <c r="B129" s="17" t="s">
        <v>485</v>
      </c>
      <c r="C129" s="6"/>
      <c r="D129" s="6"/>
      <c r="E129" s="6"/>
      <c r="F129" s="6"/>
      <c r="G129" s="6"/>
      <c r="H129" s="6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>
        <f t="shared" si="26"/>
        <v>0</v>
      </c>
    </row>
    <row r="130" spans="1:27" ht="30">
      <c r="A130" s="6" t="s">
        <v>913</v>
      </c>
      <c r="B130" s="17" t="s">
        <v>486</v>
      </c>
      <c r="C130" s="6"/>
      <c r="D130" s="6"/>
      <c r="E130" s="6"/>
      <c r="F130" s="6"/>
      <c r="G130" s="6"/>
      <c r="H130" s="6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>
        <f t="shared" si="26"/>
        <v>0</v>
      </c>
    </row>
    <row r="131" spans="1:27" ht="15">
      <c r="A131" s="6" t="s">
        <v>913</v>
      </c>
      <c r="B131" s="17" t="s">
        <v>487</v>
      </c>
      <c r="C131" s="6"/>
      <c r="D131" s="6"/>
      <c r="E131" s="6"/>
      <c r="F131" s="6"/>
      <c r="G131" s="6"/>
      <c r="H131" s="6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>
        <f t="shared" si="26"/>
        <v>0</v>
      </c>
    </row>
    <row r="132" spans="1:27" ht="15">
      <c r="A132" s="6" t="s">
        <v>913</v>
      </c>
      <c r="B132" s="17" t="s">
        <v>488</v>
      </c>
      <c r="C132" s="6"/>
      <c r="D132" s="6"/>
      <c r="E132" s="6"/>
      <c r="F132" s="6"/>
      <c r="G132" s="6"/>
      <c r="H132" s="6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>
        <f t="shared" si="26"/>
        <v>0</v>
      </c>
    </row>
    <row r="133" spans="1:27" ht="15">
      <c r="A133" s="6" t="s">
        <v>913</v>
      </c>
      <c r="B133" s="17" t="s">
        <v>489</v>
      </c>
      <c r="C133" s="6"/>
      <c r="D133" s="6"/>
      <c r="E133" s="6"/>
      <c r="F133" s="6"/>
      <c r="G133" s="6"/>
      <c r="H133" s="6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>
        <f t="shared" si="26"/>
        <v>0</v>
      </c>
    </row>
    <row r="134" spans="1:27" ht="15">
      <c r="A134" s="6" t="s">
        <v>913</v>
      </c>
      <c r="B134" s="17" t="s">
        <v>490</v>
      </c>
      <c r="C134" s="6"/>
      <c r="D134" s="6"/>
      <c r="E134" s="6"/>
      <c r="F134" s="6"/>
      <c r="G134" s="6"/>
      <c r="H134" s="6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>
        <f t="shared" si="26"/>
        <v>0</v>
      </c>
    </row>
    <row r="135" spans="1:27" ht="15">
      <c r="A135" s="6" t="s">
        <v>913</v>
      </c>
      <c r="B135" s="17" t="s">
        <v>491</v>
      </c>
      <c r="C135" s="6"/>
      <c r="D135" s="6"/>
      <c r="E135" s="6"/>
      <c r="F135" s="6"/>
      <c r="G135" s="6"/>
      <c r="H135" s="6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>
        <f t="shared" si="26"/>
        <v>0</v>
      </c>
    </row>
    <row r="136" spans="1:27" ht="15">
      <c r="A136" s="6" t="s">
        <v>913</v>
      </c>
      <c r="B136" s="17" t="s">
        <v>492</v>
      </c>
      <c r="C136" s="6"/>
      <c r="D136" s="6"/>
      <c r="E136" s="6"/>
      <c r="F136" s="6"/>
      <c r="G136" s="6"/>
      <c r="H136" s="6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>
        <f t="shared" si="26"/>
        <v>0</v>
      </c>
    </row>
    <row r="137" spans="1:27" ht="15">
      <c r="A137" s="6" t="s">
        <v>913</v>
      </c>
      <c r="B137" s="17" t="s">
        <v>493</v>
      </c>
      <c r="C137" s="6"/>
      <c r="D137" s="6"/>
      <c r="E137" s="6"/>
      <c r="F137" s="6"/>
      <c r="G137" s="6"/>
      <c r="H137" s="6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>
        <f t="shared" si="26"/>
        <v>0</v>
      </c>
    </row>
    <row r="138" spans="1:27" ht="25.5">
      <c r="A138" s="10" t="s">
        <v>913</v>
      </c>
      <c r="B138" s="15" t="s">
        <v>287</v>
      </c>
      <c r="C138" s="6"/>
      <c r="D138" s="10">
        <f>SUM(D128:D137)</f>
        <v>0</v>
      </c>
      <c r="E138" s="10">
        <f aca="true" t="shared" si="27" ref="E138:AA138">SUM(E128:E137)</f>
        <v>0</v>
      </c>
      <c r="F138" s="10">
        <f t="shared" si="27"/>
        <v>0</v>
      </c>
      <c r="G138" s="10">
        <f t="shared" si="27"/>
        <v>0</v>
      </c>
      <c r="H138" s="10">
        <f t="shared" si="27"/>
        <v>0</v>
      </c>
      <c r="I138" s="10">
        <f t="shared" si="27"/>
        <v>0</v>
      </c>
      <c r="J138" s="10">
        <f t="shared" si="27"/>
        <v>0</v>
      </c>
      <c r="K138" s="10">
        <f t="shared" si="27"/>
        <v>0</v>
      </c>
      <c r="L138" s="10">
        <f t="shared" si="27"/>
        <v>0</v>
      </c>
      <c r="M138" s="6">
        <f t="shared" si="27"/>
        <v>0</v>
      </c>
      <c r="N138" s="6">
        <f t="shared" si="27"/>
        <v>0</v>
      </c>
      <c r="O138" s="6">
        <f t="shared" si="27"/>
        <v>0</v>
      </c>
      <c r="P138" s="6">
        <f t="shared" si="27"/>
        <v>0</v>
      </c>
      <c r="Q138" s="6">
        <f t="shared" si="27"/>
        <v>0</v>
      </c>
      <c r="R138" s="6">
        <f t="shared" si="27"/>
        <v>0</v>
      </c>
      <c r="S138" s="6">
        <f t="shared" si="27"/>
        <v>0</v>
      </c>
      <c r="T138" s="6">
        <f t="shared" si="27"/>
        <v>0</v>
      </c>
      <c r="U138" s="6">
        <f t="shared" si="27"/>
        <v>0</v>
      </c>
      <c r="V138" s="6">
        <f t="shared" si="27"/>
        <v>0</v>
      </c>
      <c r="W138" s="6">
        <f t="shared" si="27"/>
        <v>0</v>
      </c>
      <c r="X138" s="6">
        <f t="shared" si="27"/>
        <v>0</v>
      </c>
      <c r="Y138" s="6">
        <f t="shared" si="27"/>
        <v>0</v>
      </c>
      <c r="Z138" s="6">
        <f t="shared" si="27"/>
        <v>0</v>
      </c>
      <c r="AA138" s="6">
        <f t="shared" si="27"/>
        <v>0</v>
      </c>
    </row>
    <row r="139" spans="1:27" ht="15">
      <c r="A139" s="6" t="s">
        <v>914</v>
      </c>
      <c r="B139" s="17" t="s">
        <v>484</v>
      </c>
      <c r="C139" s="6"/>
      <c r="D139" s="6"/>
      <c r="E139" s="6"/>
      <c r="F139" s="6"/>
      <c r="G139" s="6"/>
      <c r="H139" s="6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>
        <f aca="true" t="shared" si="28" ref="AA139:AA148">SUM(D139:Z139)</f>
        <v>0</v>
      </c>
    </row>
    <row r="140" spans="1:27" ht="15">
      <c r="A140" s="6" t="s">
        <v>914</v>
      </c>
      <c r="B140" s="17" t="s">
        <v>485</v>
      </c>
      <c r="C140" s="6"/>
      <c r="D140" s="6"/>
      <c r="E140" s="6"/>
      <c r="F140" s="6"/>
      <c r="G140" s="6"/>
      <c r="H140" s="6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>
        <f t="shared" si="28"/>
        <v>0</v>
      </c>
    </row>
    <row r="141" spans="1:27" ht="30">
      <c r="A141" s="6" t="s">
        <v>914</v>
      </c>
      <c r="B141" s="17" t="s">
        <v>486</v>
      </c>
      <c r="C141" s="6"/>
      <c r="D141" s="6"/>
      <c r="E141" s="6"/>
      <c r="F141" s="6"/>
      <c r="G141" s="6"/>
      <c r="H141" s="6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>
        <f t="shared" si="28"/>
        <v>0</v>
      </c>
    </row>
    <row r="142" spans="1:27" ht="15">
      <c r="A142" s="6" t="s">
        <v>914</v>
      </c>
      <c r="B142" s="17" t="s">
        <v>487</v>
      </c>
      <c r="C142" s="6"/>
      <c r="D142" s="6"/>
      <c r="E142" s="6"/>
      <c r="F142" s="6"/>
      <c r="G142" s="6"/>
      <c r="H142" s="6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>
        <f t="shared" si="28"/>
        <v>0</v>
      </c>
    </row>
    <row r="143" spans="1:27" ht="15">
      <c r="A143" s="6" t="s">
        <v>914</v>
      </c>
      <c r="B143" s="17" t="s">
        <v>488</v>
      </c>
      <c r="C143" s="6"/>
      <c r="D143" s="6"/>
      <c r="E143" s="6"/>
      <c r="F143" s="6"/>
      <c r="G143" s="6"/>
      <c r="H143" s="6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>
        <f t="shared" si="28"/>
        <v>0</v>
      </c>
    </row>
    <row r="144" spans="1:27" ht="15">
      <c r="A144" s="6" t="s">
        <v>914</v>
      </c>
      <c r="B144" s="17" t="s">
        <v>489</v>
      </c>
      <c r="C144" s="6"/>
      <c r="D144" s="6"/>
      <c r="E144" s="6"/>
      <c r="F144" s="6"/>
      <c r="G144" s="6"/>
      <c r="H144" s="6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>
        <f t="shared" si="28"/>
        <v>0</v>
      </c>
    </row>
    <row r="145" spans="1:27" ht="15">
      <c r="A145" s="6" t="s">
        <v>914</v>
      </c>
      <c r="B145" s="17" t="s">
        <v>490</v>
      </c>
      <c r="C145" s="6"/>
      <c r="D145" s="6"/>
      <c r="E145" s="6"/>
      <c r="F145" s="6"/>
      <c r="G145" s="6"/>
      <c r="H145" s="6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>
        <f t="shared" si="28"/>
        <v>0</v>
      </c>
    </row>
    <row r="146" spans="1:27" ht="15">
      <c r="A146" s="6" t="s">
        <v>914</v>
      </c>
      <c r="B146" s="17" t="s">
        <v>491</v>
      </c>
      <c r="C146" s="6"/>
      <c r="D146" s="6"/>
      <c r="E146" s="6"/>
      <c r="F146" s="6"/>
      <c r="G146" s="6"/>
      <c r="H146" s="6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>
        <f t="shared" si="28"/>
        <v>0</v>
      </c>
    </row>
    <row r="147" spans="1:27" ht="15">
      <c r="A147" s="6" t="s">
        <v>914</v>
      </c>
      <c r="B147" s="17" t="s">
        <v>492</v>
      </c>
      <c r="C147" s="6"/>
      <c r="D147" s="6"/>
      <c r="E147" s="6"/>
      <c r="F147" s="6"/>
      <c r="G147" s="6"/>
      <c r="H147" s="6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>
        <f t="shared" si="28"/>
        <v>0</v>
      </c>
    </row>
    <row r="148" spans="1:27" ht="15">
      <c r="A148" s="6" t="s">
        <v>914</v>
      </c>
      <c r="B148" s="17" t="s">
        <v>493</v>
      </c>
      <c r="C148" s="6"/>
      <c r="D148" s="6"/>
      <c r="E148" s="6"/>
      <c r="F148" s="6"/>
      <c r="G148" s="6"/>
      <c r="H148" s="6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>
        <f t="shared" si="28"/>
        <v>0</v>
      </c>
    </row>
    <row r="149" spans="1:27" ht="25.5">
      <c r="A149" s="10" t="s">
        <v>914</v>
      </c>
      <c r="B149" s="15" t="s">
        <v>288</v>
      </c>
      <c r="C149" s="6"/>
      <c r="D149" s="10">
        <f>SUM(D139:D148)</f>
        <v>0</v>
      </c>
      <c r="E149" s="10">
        <f aca="true" t="shared" si="29" ref="E149:AA149">SUM(E139:E148)</f>
        <v>0</v>
      </c>
      <c r="F149" s="10">
        <f t="shared" si="29"/>
        <v>0</v>
      </c>
      <c r="G149" s="10">
        <f t="shared" si="29"/>
        <v>0</v>
      </c>
      <c r="H149" s="10">
        <f t="shared" si="29"/>
        <v>0</v>
      </c>
      <c r="I149" s="10">
        <f t="shared" si="29"/>
        <v>0</v>
      </c>
      <c r="J149" s="10">
        <f t="shared" si="29"/>
        <v>0</v>
      </c>
      <c r="K149" s="10">
        <f t="shared" si="29"/>
        <v>0</v>
      </c>
      <c r="L149" s="10">
        <f t="shared" si="29"/>
        <v>0</v>
      </c>
      <c r="M149" s="6">
        <f t="shared" si="29"/>
        <v>0</v>
      </c>
      <c r="N149" s="6">
        <f t="shared" si="29"/>
        <v>0</v>
      </c>
      <c r="O149" s="6">
        <f t="shared" si="29"/>
        <v>0</v>
      </c>
      <c r="P149" s="6">
        <f t="shared" si="29"/>
        <v>0</v>
      </c>
      <c r="Q149" s="6">
        <f t="shared" si="29"/>
        <v>0</v>
      </c>
      <c r="R149" s="6">
        <f t="shared" si="29"/>
        <v>0</v>
      </c>
      <c r="S149" s="6">
        <f t="shared" si="29"/>
        <v>0</v>
      </c>
      <c r="T149" s="6">
        <f t="shared" si="29"/>
        <v>0</v>
      </c>
      <c r="U149" s="6">
        <f t="shared" si="29"/>
        <v>0</v>
      </c>
      <c r="V149" s="6">
        <f t="shared" si="29"/>
        <v>0</v>
      </c>
      <c r="W149" s="6">
        <f t="shared" si="29"/>
        <v>0</v>
      </c>
      <c r="X149" s="6">
        <f t="shared" si="29"/>
        <v>0</v>
      </c>
      <c r="Y149" s="6">
        <f t="shared" si="29"/>
        <v>0</v>
      </c>
      <c r="Z149" s="6">
        <f t="shared" si="29"/>
        <v>0</v>
      </c>
      <c r="AA149" s="6">
        <f t="shared" si="29"/>
        <v>0</v>
      </c>
    </row>
    <row r="150" spans="1:27" ht="15">
      <c r="A150" s="6" t="s">
        <v>915</v>
      </c>
      <c r="B150" s="17" t="s">
        <v>484</v>
      </c>
      <c r="C150" s="6"/>
      <c r="D150" s="6"/>
      <c r="E150" s="6"/>
      <c r="F150" s="6"/>
      <c r="G150" s="6"/>
      <c r="H150" s="6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>
        <f aca="true" t="shared" si="30" ref="AA150:AA159">SUM(D150:Z150)</f>
        <v>0</v>
      </c>
    </row>
    <row r="151" spans="1:27" ht="15">
      <c r="A151" s="6" t="s">
        <v>915</v>
      </c>
      <c r="B151" s="17" t="s">
        <v>485</v>
      </c>
      <c r="C151" s="6"/>
      <c r="D151" s="6"/>
      <c r="E151" s="6"/>
      <c r="F151" s="6"/>
      <c r="G151" s="6"/>
      <c r="H151" s="6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>
        <f t="shared" si="30"/>
        <v>0</v>
      </c>
    </row>
    <row r="152" spans="1:27" ht="30">
      <c r="A152" s="6" t="s">
        <v>915</v>
      </c>
      <c r="B152" s="17" t="s">
        <v>486</v>
      </c>
      <c r="C152" s="6"/>
      <c r="D152" s="6"/>
      <c r="E152" s="6"/>
      <c r="F152" s="6"/>
      <c r="G152" s="6"/>
      <c r="H152" s="6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>
        <f t="shared" si="30"/>
        <v>0</v>
      </c>
    </row>
    <row r="153" spans="1:27" ht="15">
      <c r="A153" s="6" t="s">
        <v>915</v>
      </c>
      <c r="B153" s="17" t="s">
        <v>487</v>
      </c>
      <c r="C153" s="6"/>
      <c r="D153" s="6"/>
      <c r="E153" s="6"/>
      <c r="F153" s="6"/>
      <c r="G153" s="6"/>
      <c r="H153" s="6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>
        <f t="shared" si="30"/>
        <v>0</v>
      </c>
    </row>
    <row r="154" spans="1:27" ht="15">
      <c r="A154" s="6" t="s">
        <v>915</v>
      </c>
      <c r="B154" s="17" t="s">
        <v>488</v>
      </c>
      <c r="C154" s="6"/>
      <c r="D154" s="6"/>
      <c r="E154" s="6"/>
      <c r="F154" s="6"/>
      <c r="G154" s="6"/>
      <c r="H154" s="6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>
        <f t="shared" si="30"/>
        <v>0</v>
      </c>
    </row>
    <row r="155" spans="1:27" ht="15">
      <c r="A155" s="6" t="s">
        <v>915</v>
      </c>
      <c r="B155" s="17" t="s">
        <v>489</v>
      </c>
      <c r="C155" s="6"/>
      <c r="D155" s="6"/>
      <c r="E155" s="6"/>
      <c r="F155" s="6"/>
      <c r="G155" s="6"/>
      <c r="H155" s="6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>
        <f t="shared" si="30"/>
        <v>0</v>
      </c>
    </row>
    <row r="156" spans="1:27" ht="15">
      <c r="A156" s="6" t="s">
        <v>915</v>
      </c>
      <c r="B156" s="17" t="s">
        <v>490</v>
      </c>
      <c r="C156" s="6"/>
      <c r="D156" s="6"/>
      <c r="E156" s="6"/>
      <c r="F156" s="6"/>
      <c r="G156" s="6"/>
      <c r="H156" s="6"/>
      <c r="I156" s="48"/>
      <c r="J156" s="48"/>
      <c r="K156" s="48"/>
      <c r="L156" s="48"/>
      <c r="M156" s="48">
        <v>13804000</v>
      </c>
      <c r="N156" s="48"/>
      <c r="O156" s="48"/>
      <c r="P156" s="48"/>
      <c r="Q156" s="48">
        <v>14010646</v>
      </c>
      <c r="R156" s="48"/>
      <c r="S156" s="48"/>
      <c r="T156" s="48"/>
      <c r="U156" s="48">
        <v>4637440</v>
      </c>
      <c r="V156" s="48"/>
      <c r="W156" s="48"/>
      <c r="X156" s="48"/>
      <c r="Y156" s="48"/>
      <c r="Z156" s="48"/>
      <c r="AA156" s="48">
        <f t="shared" si="30"/>
        <v>32452086</v>
      </c>
    </row>
    <row r="157" spans="1:27" ht="15">
      <c r="A157" s="6" t="s">
        <v>915</v>
      </c>
      <c r="B157" s="17" t="s">
        <v>491</v>
      </c>
      <c r="C157" s="6"/>
      <c r="D157" s="6"/>
      <c r="E157" s="6"/>
      <c r="F157" s="6"/>
      <c r="G157" s="6"/>
      <c r="H157" s="6"/>
      <c r="I157" s="48"/>
      <c r="J157" s="48"/>
      <c r="K157" s="48"/>
      <c r="L157" s="48"/>
      <c r="M157" s="48">
        <v>1552000</v>
      </c>
      <c r="N157" s="48"/>
      <c r="O157" s="48"/>
      <c r="P157" s="48"/>
      <c r="Q157" s="48">
        <v>34411396</v>
      </c>
      <c r="R157" s="48"/>
      <c r="S157" s="48"/>
      <c r="T157" s="48"/>
      <c r="U157" s="48"/>
      <c r="V157" s="48"/>
      <c r="W157" s="48"/>
      <c r="X157" s="48"/>
      <c r="Y157" s="48"/>
      <c r="Z157" s="48"/>
      <c r="AA157" s="48">
        <f t="shared" si="30"/>
        <v>35963396</v>
      </c>
    </row>
    <row r="158" spans="1:27" ht="15">
      <c r="A158" s="6" t="s">
        <v>915</v>
      </c>
      <c r="B158" s="17" t="s">
        <v>492</v>
      </c>
      <c r="C158" s="6"/>
      <c r="D158" s="6"/>
      <c r="E158" s="6"/>
      <c r="F158" s="6"/>
      <c r="G158" s="6"/>
      <c r="H158" s="6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>
        <f t="shared" si="30"/>
        <v>0</v>
      </c>
    </row>
    <row r="159" spans="1:27" ht="15">
      <c r="A159" s="6" t="s">
        <v>915</v>
      </c>
      <c r="B159" s="17" t="s">
        <v>493</v>
      </c>
      <c r="C159" s="6"/>
      <c r="D159" s="6"/>
      <c r="E159" s="6"/>
      <c r="F159" s="6"/>
      <c r="G159" s="6"/>
      <c r="H159" s="6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>
        <f t="shared" si="30"/>
        <v>0</v>
      </c>
    </row>
    <row r="160" spans="1:27" ht="15">
      <c r="A160" s="10" t="s">
        <v>915</v>
      </c>
      <c r="B160" s="15" t="s">
        <v>289</v>
      </c>
      <c r="C160" s="6"/>
      <c r="D160" s="6">
        <f>SUM(D150:D159)</f>
        <v>0</v>
      </c>
      <c r="E160" s="6">
        <f aca="true" t="shared" si="31" ref="E160:AA160">SUM(E150:E159)</f>
        <v>0</v>
      </c>
      <c r="F160" s="6">
        <f t="shared" si="31"/>
        <v>0</v>
      </c>
      <c r="G160" s="6">
        <f t="shared" si="31"/>
        <v>0</v>
      </c>
      <c r="H160" s="6">
        <f t="shared" si="31"/>
        <v>0</v>
      </c>
      <c r="I160" s="6">
        <f t="shared" si="31"/>
        <v>0</v>
      </c>
      <c r="J160" s="6">
        <f t="shared" si="31"/>
        <v>0</v>
      </c>
      <c r="K160" s="6">
        <f t="shared" si="31"/>
        <v>0</v>
      </c>
      <c r="L160" s="6">
        <f t="shared" si="31"/>
        <v>0</v>
      </c>
      <c r="M160" s="10">
        <f t="shared" si="31"/>
        <v>15356000</v>
      </c>
      <c r="N160" s="10">
        <f t="shared" si="31"/>
        <v>0</v>
      </c>
      <c r="O160" s="10">
        <f t="shared" si="31"/>
        <v>0</v>
      </c>
      <c r="P160" s="10">
        <f t="shared" si="31"/>
        <v>0</v>
      </c>
      <c r="Q160" s="10">
        <f t="shared" si="31"/>
        <v>48422042</v>
      </c>
      <c r="R160" s="10">
        <f t="shared" si="31"/>
        <v>0</v>
      </c>
      <c r="S160" s="10">
        <f t="shared" si="31"/>
        <v>0</v>
      </c>
      <c r="T160" s="10">
        <f t="shared" si="31"/>
        <v>0</v>
      </c>
      <c r="U160" s="10">
        <f t="shared" si="31"/>
        <v>4637440</v>
      </c>
      <c r="V160" s="10">
        <f t="shared" si="31"/>
        <v>0</v>
      </c>
      <c r="W160" s="10">
        <f t="shared" si="31"/>
        <v>0</v>
      </c>
      <c r="X160" s="10">
        <f t="shared" si="31"/>
        <v>0</v>
      </c>
      <c r="Y160" s="10">
        <f t="shared" si="31"/>
        <v>0</v>
      </c>
      <c r="Z160" s="10">
        <f t="shared" si="31"/>
        <v>0</v>
      </c>
      <c r="AA160" s="10">
        <f t="shared" si="31"/>
        <v>68415482</v>
      </c>
    </row>
    <row r="161" spans="1:27" ht="25.5">
      <c r="A161" s="10" t="s">
        <v>916</v>
      </c>
      <c r="B161" s="15" t="s">
        <v>290</v>
      </c>
      <c r="C161" s="6"/>
      <c r="D161" s="6"/>
      <c r="E161" s="6"/>
      <c r="F161" s="6"/>
      <c r="G161" s="6"/>
      <c r="H161" s="6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>
        <f aca="true" t="shared" si="32" ref="AA161:AA172">SUM(D161:Z161)</f>
        <v>0</v>
      </c>
    </row>
    <row r="162" spans="1:27" ht="27">
      <c r="A162" s="8" t="s">
        <v>916</v>
      </c>
      <c r="B162" s="24" t="s">
        <v>917</v>
      </c>
      <c r="C162" s="6"/>
      <c r="D162" s="6"/>
      <c r="E162" s="6"/>
      <c r="F162" s="6"/>
      <c r="G162" s="6"/>
      <c r="H162" s="6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>
        <f t="shared" si="32"/>
        <v>0</v>
      </c>
    </row>
    <row r="163" spans="1:27" ht="15">
      <c r="A163" s="5" t="s">
        <v>918</v>
      </c>
      <c r="B163" s="17" t="s">
        <v>494</v>
      </c>
      <c r="C163" s="5"/>
      <c r="D163" s="5"/>
      <c r="E163" s="5"/>
      <c r="F163" s="5"/>
      <c r="G163" s="5"/>
      <c r="H163" s="5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>
        <f t="shared" si="32"/>
        <v>0</v>
      </c>
    </row>
    <row r="164" spans="1:27" ht="15">
      <c r="A164" s="5" t="s">
        <v>918</v>
      </c>
      <c r="B164" s="17" t="s">
        <v>495</v>
      </c>
      <c r="C164" s="5"/>
      <c r="D164" s="5"/>
      <c r="E164" s="5"/>
      <c r="F164" s="5"/>
      <c r="G164" s="5"/>
      <c r="H164" s="5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>
        <f t="shared" si="32"/>
        <v>0</v>
      </c>
    </row>
    <row r="165" spans="1:27" ht="15">
      <c r="A165" s="5" t="s">
        <v>918</v>
      </c>
      <c r="B165" s="17" t="s">
        <v>496</v>
      </c>
      <c r="C165" s="5"/>
      <c r="D165" s="5"/>
      <c r="E165" s="5"/>
      <c r="F165" s="5"/>
      <c r="G165" s="5"/>
      <c r="H165" s="5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>
        <f t="shared" si="32"/>
        <v>0</v>
      </c>
    </row>
    <row r="166" spans="1:27" ht="15">
      <c r="A166" s="5" t="s">
        <v>918</v>
      </c>
      <c r="B166" s="5" t="s">
        <v>497</v>
      </c>
      <c r="C166" s="5"/>
      <c r="D166" s="5"/>
      <c r="E166" s="5"/>
      <c r="F166" s="5"/>
      <c r="G166" s="5"/>
      <c r="H166" s="5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>
        <f t="shared" si="32"/>
        <v>0</v>
      </c>
    </row>
    <row r="167" spans="1:27" ht="15">
      <c r="A167" s="5" t="s">
        <v>918</v>
      </c>
      <c r="B167" s="5" t="s">
        <v>498</v>
      </c>
      <c r="C167" s="5"/>
      <c r="D167" s="5"/>
      <c r="E167" s="5"/>
      <c r="F167" s="5"/>
      <c r="G167" s="5"/>
      <c r="H167" s="5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>
        <f t="shared" si="32"/>
        <v>0</v>
      </c>
    </row>
    <row r="168" spans="1:27" ht="15">
      <c r="A168" s="5" t="s">
        <v>918</v>
      </c>
      <c r="B168" s="5" t="s">
        <v>499</v>
      </c>
      <c r="C168" s="5"/>
      <c r="D168" s="5"/>
      <c r="E168" s="5"/>
      <c r="F168" s="5"/>
      <c r="G168" s="5"/>
      <c r="H168" s="5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>
        <f t="shared" si="32"/>
        <v>0</v>
      </c>
    </row>
    <row r="169" spans="1:27" ht="15">
      <c r="A169" s="5" t="s">
        <v>918</v>
      </c>
      <c r="B169" s="17" t="s">
        <v>500</v>
      </c>
      <c r="C169" s="5"/>
      <c r="D169" s="5"/>
      <c r="E169" s="5"/>
      <c r="F169" s="5"/>
      <c r="G169" s="5"/>
      <c r="H169" s="5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>
        <f t="shared" si="32"/>
        <v>0</v>
      </c>
    </row>
    <row r="170" spans="1:27" ht="15">
      <c r="A170" s="5" t="s">
        <v>918</v>
      </c>
      <c r="B170" s="17" t="s">
        <v>501</v>
      </c>
      <c r="C170" s="5"/>
      <c r="D170" s="5"/>
      <c r="E170" s="5"/>
      <c r="F170" s="5"/>
      <c r="G170" s="5"/>
      <c r="H170" s="5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>
        <f t="shared" si="32"/>
        <v>0</v>
      </c>
    </row>
    <row r="171" spans="1:27" ht="15">
      <c r="A171" s="5" t="s">
        <v>918</v>
      </c>
      <c r="B171" s="17" t="s">
        <v>502</v>
      </c>
      <c r="C171" s="5"/>
      <c r="D171" s="5"/>
      <c r="E171" s="5"/>
      <c r="F171" s="5"/>
      <c r="G171" s="5"/>
      <c r="H171" s="5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>
        <f t="shared" si="32"/>
        <v>0</v>
      </c>
    </row>
    <row r="172" spans="1:27" ht="15">
      <c r="A172" s="5" t="s">
        <v>918</v>
      </c>
      <c r="B172" s="17" t="s">
        <v>503</v>
      </c>
      <c r="C172" s="5"/>
      <c r="D172" s="5"/>
      <c r="E172" s="5"/>
      <c r="F172" s="5"/>
      <c r="G172" s="5"/>
      <c r="H172" s="5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>
        <f t="shared" si="32"/>
        <v>0</v>
      </c>
    </row>
    <row r="173" spans="1:27" ht="25.5">
      <c r="A173" s="10" t="s">
        <v>918</v>
      </c>
      <c r="B173" s="15" t="s">
        <v>291</v>
      </c>
      <c r="C173" s="5"/>
      <c r="D173" s="5">
        <f>SUM(D163:D172)</f>
        <v>0</v>
      </c>
      <c r="E173" s="5">
        <f aca="true" t="shared" si="33" ref="E173:AA173">SUM(E163:E172)</f>
        <v>0</v>
      </c>
      <c r="F173" s="5">
        <f t="shared" si="33"/>
        <v>0</v>
      </c>
      <c r="G173" s="5">
        <f t="shared" si="33"/>
        <v>0</v>
      </c>
      <c r="H173" s="5">
        <f t="shared" si="33"/>
        <v>0</v>
      </c>
      <c r="I173" s="5">
        <f t="shared" si="33"/>
        <v>0</v>
      </c>
      <c r="J173" s="5">
        <f t="shared" si="33"/>
        <v>0</v>
      </c>
      <c r="K173" s="5">
        <f t="shared" si="33"/>
        <v>0</v>
      </c>
      <c r="L173" s="5">
        <f t="shared" si="33"/>
        <v>0</v>
      </c>
      <c r="M173" s="5">
        <f t="shared" si="33"/>
        <v>0</v>
      </c>
      <c r="N173" s="5">
        <f t="shared" si="33"/>
        <v>0</v>
      </c>
      <c r="O173" s="5">
        <f t="shared" si="33"/>
        <v>0</v>
      </c>
      <c r="P173" s="5">
        <f t="shared" si="33"/>
        <v>0</v>
      </c>
      <c r="Q173" s="5">
        <f t="shared" si="33"/>
        <v>0</v>
      </c>
      <c r="R173" s="5">
        <f t="shared" si="33"/>
        <v>0</v>
      </c>
      <c r="S173" s="5">
        <f t="shared" si="33"/>
        <v>0</v>
      </c>
      <c r="T173" s="5">
        <f t="shared" si="33"/>
        <v>0</v>
      </c>
      <c r="U173" s="5">
        <f t="shared" si="33"/>
        <v>0</v>
      </c>
      <c r="V173" s="5">
        <f t="shared" si="33"/>
        <v>0</v>
      </c>
      <c r="W173" s="5">
        <f t="shared" si="33"/>
        <v>0</v>
      </c>
      <c r="X173" s="5">
        <f t="shared" si="33"/>
        <v>0</v>
      </c>
      <c r="Y173" s="5">
        <f t="shared" si="33"/>
        <v>0</v>
      </c>
      <c r="Z173" s="5">
        <f t="shared" si="33"/>
        <v>0</v>
      </c>
      <c r="AA173" s="5">
        <f t="shared" si="33"/>
        <v>0</v>
      </c>
    </row>
    <row r="174" spans="1:27" ht="15">
      <c r="A174" s="10" t="s">
        <v>920</v>
      </c>
      <c r="B174" s="15" t="s">
        <v>919</v>
      </c>
      <c r="C174" s="6"/>
      <c r="D174" s="6"/>
      <c r="E174" s="6"/>
      <c r="F174" s="6"/>
      <c r="G174" s="6"/>
      <c r="H174" s="6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>
        <f aca="true" t="shared" si="34" ref="AA174:AA185">SUM(D174:Z174)</f>
        <v>0</v>
      </c>
    </row>
    <row r="175" spans="1:27" ht="15">
      <c r="A175" s="10" t="s">
        <v>922</v>
      </c>
      <c r="B175" s="15" t="s">
        <v>921</v>
      </c>
      <c r="C175" s="6"/>
      <c r="D175" s="6"/>
      <c r="E175" s="6"/>
      <c r="F175" s="6"/>
      <c r="G175" s="6"/>
      <c r="H175" s="6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>
        <f t="shared" si="34"/>
        <v>0</v>
      </c>
    </row>
    <row r="176" spans="1:27" ht="15">
      <c r="A176" s="5" t="s">
        <v>923</v>
      </c>
      <c r="B176" s="17" t="s">
        <v>494</v>
      </c>
      <c r="C176" s="5"/>
      <c r="D176" s="5"/>
      <c r="E176" s="5"/>
      <c r="F176" s="5"/>
      <c r="G176" s="5"/>
      <c r="H176" s="5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>
        <f t="shared" si="34"/>
        <v>0</v>
      </c>
    </row>
    <row r="177" spans="1:27" ht="15">
      <c r="A177" s="5" t="s">
        <v>923</v>
      </c>
      <c r="B177" s="17" t="s">
        <v>495</v>
      </c>
      <c r="C177" s="5"/>
      <c r="D177" s="5"/>
      <c r="E177" s="5"/>
      <c r="F177" s="5"/>
      <c r="G177" s="5"/>
      <c r="H177" s="5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>
        <f t="shared" si="34"/>
        <v>0</v>
      </c>
    </row>
    <row r="178" spans="1:27" ht="15">
      <c r="A178" s="5" t="s">
        <v>923</v>
      </c>
      <c r="B178" s="17" t="s">
        <v>496</v>
      </c>
      <c r="C178" s="5"/>
      <c r="D178" s="5"/>
      <c r="E178" s="5"/>
      <c r="F178" s="5"/>
      <c r="G178" s="5"/>
      <c r="H178" s="5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>
        <f t="shared" si="34"/>
        <v>0</v>
      </c>
    </row>
    <row r="179" spans="1:27" ht="15">
      <c r="A179" s="5" t="s">
        <v>923</v>
      </c>
      <c r="B179" s="5" t="s">
        <v>497</v>
      </c>
      <c r="C179" s="5"/>
      <c r="D179" s="5"/>
      <c r="E179" s="5"/>
      <c r="F179" s="5"/>
      <c r="G179" s="5"/>
      <c r="H179" s="5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>
        <f t="shared" si="34"/>
        <v>0</v>
      </c>
    </row>
    <row r="180" spans="1:27" ht="15">
      <c r="A180" s="5" t="s">
        <v>923</v>
      </c>
      <c r="B180" s="5" t="s">
        <v>498</v>
      </c>
      <c r="C180" s="5"/>
      <c r="D180" s="5"/>
      <c r="E180" s="5"/>
      <c r="F180" s="5"/>
      <c r="G180" s="5"/>
      <c r="H180" s="5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>
        <f t="shared" si="34"/>
        <v>0</v>
      </c>
    </row>
    <row r="181" spans="1:27" ht="15">
      <c r="A181" s="5" t="s">
        <v>923</v>
      </c>
      <c r="B181" s="5" t="s">
        <v>499</v>
      </c>
      <c r="C181" s="5"/>
      <c r="D181" s="5"/>
      <c r="E181" s="5"/>
      <c r="F181" s="5"/>
      <c r="G181" s="5"/>
      <c r="H181" s="5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>
        <f t="shared" si="34"/>
        <v>0</v>
      </c>
    </row>
    <row r="182" spans="1:27" ht="15">
      <c r="A182" s="5" t="s">
        <v>923</v>
      </c>
      <c r="B182" s="17" t="s">
        <v>500</v>
      </c>
      <c r="C182" s="5"/>
      <c r="D182" s="5"/>
      <c r="E182" s="5"/>
      <c r="F182" s="5"/>
      <c r="G182" s="5"/>
      <c r="H182" s="5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>
        <f t="shared" si="34"/>
        <v>0</v>
      </c>
    </row>
    <row r="183" spans="1:27" ht="15">
      <c r="A183" s="5" t="s">
        <v>923</v>
      </c>
      <c r="B183" s="17" t="s">
        <v>504</v>
      </c>
      <c r="C183" s="5"/>
      <c r="D183" s="5"/>
      <c r="E183" s="5"/>
      <c r="F183" s="5"/>
      <c r="G183" s="5"/>
      <c r="H183" s="5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>
        <f t="shared" si="34"/>
        <v>0</v>
      </c>
    </row>
    <row r="184" spans="1:27" ht="15">
      <c r="A184" s="5" t="s">
        <v>923</v>
      </c>
      <c r="B184" s="17" t="s">
        <v>502</v>
      </c>
      <c r="C184" s="5"/>
      <c r="D184" s="5"/>
      <c r="E184" s="5"/>
      <c r="F184" s="5"/>
      <c r="G184" s="5"/>
      <c r="H184" s="5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>
        <f t="shared" si="34"/>
        <v>0</v>
      </c>
    </row>
    <row r="185" spans="1:27" ht="15">
      <c r="A185" s="5" t="s">
        <v>923</v>
      </c>
      <c r="B185" s="17" t="s">
        <v>503</v>
      </c>
      <c r="C185" s="5"/>
      <c r="D185" s="5"/>
      <c r="E185" s="5"/>
      <c r="F185" s="5"/>
      <c r="G185" s="5"/>
      <c r="H185" s="5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>
        <f t="shared" si="34"/>
        <v>0</v>
      </c>
    </row>
    <row r="186" spans="1:27" ht="15">
      <c r="A186" s="10" t="s">
        <v>923</v>
      </c>
      <c r="B186" s="20" t="s">
        <v>292</v>
      </c>
      <c r="C186" s="5"/>
      <c r="D186" s="5">
        <f>SUM(D176:D185)</f>
        <v>0</v>
      </c>
      <c r="E186" s="5">
        <f aca="true" t="shared" si="35" ref="E186:AA186">SUM(E176:E185)</f>
        <v>0</v>
      </c>
      <c r="F186" s="5">
        <f t="shared" si="35"/>
        <v>0</v>
      </c>
      <c r="G186" s="5">
        <f t="shared" si="35"/>
        <v>0</v>
      </c>
      <c r="H186" s="5">
        <f t="shared" si="35"/>
        <v>0</v>
      </c>
      <c r="I186" s="5">
        <f t="shared" si="35"/>
        <v>0</v>
      </c>
      <c r="J186" s="5">
        <f t="shared" si="35"/>
        <v>0</v>
      </c>
      <c r="K186" s="5">
        <f t="shared" si="35"/>
        <v>0</v>
      </c>
      <c r="L186" s="5">
        <f t="shared" si="35"/>
        <v>0</v>
      </c>
      <c r="M186" s="5">
        <f t="shared" si="35"/>
        <v>0</v>
      </c>
      <c r="N186" s="5">
        <f t="shared" si="35"/>
        <v>0</v>
      </c>
      <c r="O186" s="5">
        <f t="shared" si="35"/>
        <v>0</v>
      </c>
      <c r="P186" s="5">
        <f t="shared" si="35"/>
        <v>0</v>
      </c>
      <c r="Q186" s="5">
        <v>59211615</v>
      </c>
      <c r="R186" s="5">
        <f t="shared" si="35"/>
        <v>0</v>
      </c>
      <c r="S186" s="5">
        <f t="shared" si="35"/>
        <v>0</v>
      </c>
      <c r="T186" s="5">
        <f t="shared" si="35"/>
        <v>0</v>
      </c>
      <c r="U186" s="5">
        <f t="shared" si="35"/>
        <v>0</v>
      </c>
      <c r="V186" s="5">
        <f t="shared" si="35"/>
        <v>0</v>
      </c>
      <c r="W186" s="5">
        <f t="shared" si="35"/>
        <v>0</v>
      </c>
      <c r="X186" s="5">
        <f t="shared" si="35"/>
        <v>0</v>
      </c>
      <c r="Y186" s="5">
        <f t="shared" si="35"/>
        <v>0</v>
      </c>
      <c r="Z186" s="5">
        <f t="shared" si="35"/>
        <v>0</v>
      </c>
      <c r="AA186" s="5">
        <f t="shared" si="35"/>
        <v>0</v>
      </c>
    </row>
    <row r="187" spans="1:27" ht="15">
      <c r="A187" s="10" t="s">
        <v>924</v>
      </c>
      <c r="B187" s="20" t="s">
        <v>534</v>
      </c>
      <c r="C187" s="5"/>
      <c r="D187" s="5"/>
      <c r="E187" s="5"/>
      <c r="F187" s="5"/>
      <c r="G187" s="5"/>
      <c r="H187" s="5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>
        <f>SUM(D187:Z187)</f>
        <v>0</v>
      </c>
    </row>
    <row r="188" spans="1:27" ht="15">
      <c r="A188" s="10" t="s">
        <v>924</v>
      </c>
      <c r="B188" s="20" t="s">
        <v>535</v>
      </c>
      <c r="C188" s="6"/>
      <c r="D188" s="6"/>
      <c r="E188" s="6"/>
      <c r="F188" s="6"/>
      <c r="G188" s="6"/>
      <c r="H188" s="6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>
        <f>SUM(D188:Z188)</f>
        <v>0</v>
      </c>
    </row>
    <row r="189" spans="1:27" ht="15.75">
      <c r="A189" s="12" t="s">
        <v>925</v>
      </c>
      <c r="B189" s="23" t="s">
        <v>293</v>
      </c>
      <c r="C189" s="10"/>
      <c r="D189" s="10">
        <f>D188+D187+D186+D175+D174+D173+D161+D160+D149+D138+D127+D126+D124</f>
        <v>0</v>
      </c>
      <c r="E189" s="10">
        <f aca="true" t="shared" si="36" ref="E189:AA189">E188+E187+E186+E175+E174+E173+E161+E160+E149+E138+E127+E126+E124</f>
        <v>0</v>
      </c>
      <c r="F189" s="10">
        <f t="shared" si="36"/>
        <v>0</v>
      </c>
      <c r="G189" s="10">
        <f t="shared" si="36"/>
        <v>0</v>
      </c>
      <c r="H189" s="10">
        <f t="shared" si="36"/>
        <v>0</v>
      </c>
      <c r="I189" s="10">
        <f t="shared" si="36"/>
        <v>0</v>
      </c>
      <c r="J189" s="10">
        <f t="shared" si="36"/>
        <v>4185704</v>
      </c>
      <c r="K189" s="10">
        <f t="shared" si="36"/>
        <v>0</v>
      </c>
      <c r="L189" s="10">
        <f t="shared" si="36"/>
        <v>0</v>
      </c>
      <c r="M189" s="10">
        <f t="shared" si="36"/>
        <v>15356000</v>
      </c>
      <c r="N189" s="10">
        <f t="shared" si="36"/>
        <v>0</v>
      </c>
      <c r="O189" s="10">
        <f t="shared" si="36"/>
        <v>0</v>
      </c>
      <c r="P189" s="10">
        <f t="shared" si="36"/>
        <v>0</v>
      </c>
      <c r="Q189" s="10">
        <f t="shared" si="36"/>
        <v>107633657</v>
      </c>
      <c r="R189" s="10">
        <f t="shared" si="36"/>
        <v>0</v>
      </c>
      <c r="S189" s="10">
        <f t="shared" si="36"/>
        <v>0</v>
      </c>
      <c r="T189" s="10">
        <f t="shared" si="36"/>
        <v>0</v>
      </c>
      <c r="U189" s="10">
        <f t="shared" si="36"/>
        <v>4637440</v>
      </c>
      <c r="V189" s="10">
        <f t="shared" si="36"/>
        <v>0</v>
      </c>
      <c r="W189" s="10">
        <f t="shared" si="36"/>
        <v>0</v>
      </c>
      <c r="X189" s="10">
        <f t="shared" si="36"/>
        <v>0</v>
      </c>
      <c r="Y189" s="10">
        <f t="shared" si="36"/>
        <v>0</v>
      </c>
      <c r="Z189" s="10">
        <f t="shared" si="36"/>
        <v>0</v>
      </c>
      <c r="AA189" s="10">
        <f t="shared" si="36"/>
        <v>72601186</v>
      </c>
    </row>
    <row r="190" spans="1:27" ht="15">
      <c r="A190" s="6" t="s">
        <v>927</v>
      </c>
      <c r="B190" s="17" t="s">
        <v>926</v>
      </c>
      <c r="C190" s="6"/>
      <c r="D190" s="6"/>
      <c r="E190" s="6"/>
      <c r="F190" s="6"/>
      <c r="G190" s="6"/>
      <c r="H190" s="6"/>
      <c r="I190" s="48"/>
      <c r="J190" s="48"/>
      <c r="K190" s="48"/>
      <c r="L190" s="48"/>
      <c r="M190" s="48"/>
      <c r="N190" s="48"/>
      <c r="O190" s="48"/>
      <c r="P190" s="48"/>
      <c r="Q190" s="48">
        <v>31411359</v>
      </c>
      <c r="R190" s="48"/>
      <c r="S190" s="48"/>
      <c r="T190" s="48"/>
      <c r="U190" s="48"/>
      <c r="V190" s="48"/>
      <c r="W190" s="48"/>
      <c r="X190" s="48"/>
      <c r="Y190" s="48"/>
      <c r="Z190" s="48"/>
      <c r="AA190" s="48">
        <f aca="true" t="shared" si="37" ref="AA190:AA197">SUM(D190:Z190)</f>
        <v>31411359</v>
      </c>
    </row>
    <row r="191" spans="1:27" ht="15">
      <c r="A191" s="6" t="s">
        <v>928</v>
      </c>
      <c r="B191" s="17" t="s">
        <v>294</v>
      </c>
      <c r="C191" s="6"/>
      <c r="D191" s="6"/>
      <c r="E191" s="6"/>
      <c r="F191" s="6"/>
      <c r="G191" s="6"/>
      <c r="H191" s="6"/>
      <c r="I191" s="48"/>
      <c r="J191" s="48"/>
      <c r="K191" s="48"/>
      <c r="L191" s="48"/>
      <c r="M191" s="48"/>
      <c r="N191" s="48"/>
      <c r="O191" s="48"/>
      <c r="P191" s="48"/>
      <c r="Q191" s="48">
        <v>36565679</v>
      </c>
      <c r="R191" s="48"/>
      <c r="S191" s="48"/>
      <c r="T191" s="48"/>
      <c r="U191" s="48"/>
      <c r="V191" s="48"/>
      <c r="W191" s="48"/>
      <c r="X191" s="48"/>
      <c r="Y191" s="48"/>
      <c r="Z191" s="48"/>
      <c r="AA191" s="48">
        <f t="shared" si="37"/>
        <v>36565679</v>
      </c>
    </row>
    <row r="192" spans="1:27" ht="15">
      <c r="A192" s="8" t="s">
        <v>928</v>
      </c>
      <c r="B192" s="25" t="s">
        <v>929</v>
      </c>
      <c r="C192" s="6"/>
      <c r="D192" s="6"/>
      <c r="E192" s="6"/>
      <c r="F192" s="6"/>
      <c r="G192" s="6"/>
      <c r="H192" s="6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>
        <f t="shared" si="37"/>
        <v>0</v>
      </c>
    </row>
    <row r="193" spans="1:27" ht="15">
      <c r="A193" s="6" t="s">
        <v>931</v>
      </c>
      <c r="B193" s="5" t="s">
        <v>930</v>
      </c>
      <c r="C193" s="6"/>
      <c r="D193" s="6"/>
      <c r="E193" s="6"/>
      <c r="F193" s="6"/>
      <c r="G193" s="6"/>
      <c r="H193" s="6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>
        <v>1786447</v>
      </c>
      <c r="V193" s="48"/>
      <c r="W193" s="48"/>
      <c r="X193" s="48"/>
      <c r="Y193" s="48"/>
      <c r="Z193" s="48"/>
      <c r="AA193" s="48">
        <f t="shared" si="37"/>
        <v>1786447</v>
      </c>
    </row>
    <row r="194" spans="1:27" ht="15">
      <c r="A194" s="6" t="s">
        <v>933</v>
      </c>
      <c r="B194" s="17" t="s">
        <v>932</v>
      </c>
      <c r="C194" s="6"/>
      <c r="D194" s="6">
        <v>765157</v>
      </c>
      <c r="E194" s="6"/>
      <c r="F194" s="6"/>
      <c r="G194" s="6"/>
      <c r="H194" s="6">
        <v>137758</v>
      </c>
      <c r="I194" s="48">
        <v>783825</v>
      </c>
      <c r="J194" s="48"/>
      <c r="K194" s="48"/>
      <c r="L194" s="48"/>
      <c r="M194" s="48"/>
      <c r="N194" s="48">
        <v>288708</v>
      </c>
      <c r="O194" s="48"/>
      <c r="P194" s="48"/>
      <c r="Q194" s="48">
        <v>1246816</v>
      </c>
      <c r="R194" s="48"/>
      <c r="S194" s="48"/>
      <c r="T194" s="48">
        <v>123361</v>
      </c>
      <c r="U194" s="48">
        <v>800801</v>
      </c>
      <c r="V194" s="48"/>
      <c r="W194" s="48"/>
      <c r="X194" s="48"/>
      <c r="Y194" s="48"/>
      <c r="Z194" s="48"/>
      <c r="AA194" s="48">
        <f t="shared" si="37"/>
        <v>4146426</v>
      </c>
    </row>
    <row r="195" spans="1:27" ht="15">
      <c r="A195" s="6" t="s">
        <v>935</v>
      </c>
      <c r="B195" s="17" t="s">
        <v>934</v>
      </c>
      <c r="C195" s="6"/>
      <c r="D195" s="6"/>
      <c r="E195" s="6"/>
      <c r="F195" s="6"/>
      <c r="G195" s="6"/>
      <c r="H195" s="6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>
        <f t="shared" si="37"/>
        <v>0</v>
      </c>
    </row>
    <row r="196" spans="1:27" ht="15">
      <c r="A196" s="6" t="s">
        <v>937</v>
      </c>
      <c r="B196" s="5" t="s">
        <v>936</v>
      </c>
      <c r="C196" s="6"/>
      <c r="D196" s="6"/>
      <c r="E196" s="6"/>
      <c r="F196" s="6"/>
      <c r="G196" s="6"/>
      <c r="H196" s="6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>
        <f t="shared" si="37"/>
        <v>0</v>
      </c>
    </row>
    <row r="197" spans="1:27" ht="15">
      <c r="A197" s="6" t="s">
        <v>939</v>
      </c>
      <c r="B197" s="5" t="s">
        <v>938</v>
      </c>
      <c r="C197" s="6"/>
      <c r="D197" s="6">
        <v>141792</v>
      </c>
      <c r="E197" s="6"/>
      <c r="F197" s="6"/>
      <c r="G197" s="6"/>
      <c r="H197" s="6">
        <v>37195</v>
      </c>
      <c r="I197" s="48">
        <v>177345</v>
      </c>
      <c r="J197" s="48"/>
      <c r="K197" s="48"/>
      <c r="L197" s="48"/>
      <c r="M197" s="48"/>
      <c r="N197" s="48">
        <v>77952</v>
      </c>
      <c r="O197" s="48"/>
      <c r="P197" s="48"/>
      <c r="Q197" s="48">
        <v>13658655</v>
      </c>
      <c r="R197" s="48"/>
      <c r="S197" s="48"/>
      <c r="T197" s="48">
        <v>33308</v>
      </c>
      <c r="U197" s="48">
        <v>690457</v>
      </c>
      <c r="V197" s="48"/>
      <c r="W197" s="48"/>
      <c r="X197" s="48"/>
      <c r="Y197" s="48"/>
      <c r="Z197" s="48"/>
      <c r="AA197" s="48">
        <f t="shared" si="37"/>
        <v>14816704</v>
      </c>
    </row>
    <row r="198" spans="1:27" ht="15.75">
      <c r="A198" s="12" t="s">
        <v>940</v>
      </c>
      <c r="B198" s="26" t="s">
        <v>295</v>
      </c>
      <c r="C198" s="10"/>
      <c r="D198" s="10">
        <f>D190+D191+D193+D194+D195+D196+D197</f>
        <v>906949</v>
      </c>
      <c r="E198" s="10">
        <f aca="true" t="shared" si="38" ref="E198:AA198">E190+E191+E193+E194+E195+E196+E197</f>
        <v>0</v>
      </c>
      <c r="F198" s="10">
        <f t="shared" si="38"/>
        <v>0</v>
      </c>
      <c r="G198" s="10">
        <f t="shared" si="38"/>
        <v>0</v>
      </c>
      <c r="H198" s="10">
        <f t="shared" si="38"/>
        <v>174953</v>
      </c>
      <c r="I198" s="10">
        <f>I190+I191+I193+I194+I195+I196+I197</f>
        <v>961170</v>
      </c>
      <c r="J198" s="10">
        <f t="shared" si="38"/>
        <v>0</v>
      </c>
      <c r="K198" s="10">
        <f t="shared" si="38"/>
        <v>0</v>
      </c>
      <c r="L198" s="10">
        <f t="shared" si="38"/>
        <v>0</v>
      </c>
      <c r="M198" s="10">
        <f t="shared" si="38"/>
        <v>0</v>
      </c>
      <c r="N198" s="10">
        <f t="shared" si="38"/>
        <v>366660</v>
      </c>
      <c r="O198" s="10">
        <f t="shared" si="38"/>
        <v>0</v>
      </c>
      <c r="P198" s="10">
        <f t="shared" si="38"/>
        <v>0</v>
      </c>
      <c r="Q198" s="10">
        <f t="shared" si="38"/>
        <v>82882509</v>
      </c>
      <c r="R198" s="10">
        <f t="shared" si="38"/>
        <v>0</v>
      </c>
      <c r="S198" s="10">
        <f t="shared" si="38"/>
        <v>0</v>
      </c>
      <c r="T198" s="10">
        <f t="shared" si="38"/>
        <v>156669</v>
      </c>
      <c r="U198" s="10">
        <f t="shared" si="38"/>
        <v>3277705</v>
      </c>
      <c r="V198" s="10">
        <f t="shared" si="38"/>
        <v>0</v>
      </c>
      <c r="W198" s="10">
        <f t="shared" si="38"/>
        <v>0</v>
      </c>
      <c r="X198" s="10">
        <f t="shared" si="38"/>
        <v>0</v>
      </c>
      <c r="Y198" s="10">
        <f t="shared" si="38"/>
        <v>0</v>
      </c>
      <c r="Z198" s="10">
        <f t="shared" si="38"/>
        <v>0</v>
      </c>
      <c r="AA198" s="10">
        <f t="shared" si="38"/>
        <v>88726615</v>
      </c>
    </row>
    <row r="199" spans="1:27" ht="15">
      <c r="A199" s="6" t="s">
        <v>942</v>
      </c>
      <c r="B199" s="17" t="s">
        <v>941</v>
      </c>
      <c r="C199" s="6"/>
      <c r="D199" s="6"/>
      <c r="E199" s="6"/>
      <c r="F199" s="6"/>
      <c r="G199" s="6"/>
      <c r="H199" s="6"/>
      <c r="I199" s="48"/>
      <c r="J199" s="48"/>
      <c r="K199" s="48"/>
      <c r="L199" s="48"/>
      <c r="M199" s="48"/>
      <c r="N199" s="48"/>
      <c r="O199" s="48"/>
      <c r="P199" s="48"/>
      <c r="Q199" s="48">
        <v>33388303</v>
      </c>
      <c r="R199" s="48"/>
      <c r="S199" s="48"/>
      <c r="T199" s="48"/>
      <c r="U199" s="48"/>
      <c r="V199" s="48"/>
      <c r="W199" s="48"/>
      <c r="X199" s="48"/>
      <c r="Y199" s="48"/>
      <c r="Z199" s="48"/>
      <c r="AA199" s="48">
        <f aca="true" t="shared" si="39" ref="AA199:AA230">SUM(D199:Z199)</f>
        <v>33388303</v>
      </c>
    </row>
    <row r="200" spans="1:27" ht="15">
      <c r="A200" s="6" t="s">
        <v>944</v>
      </c>
      <c r="B200" s="17" t="s">
        <v>943</v>
      </c>
      <c r="C200" s="6"/>
      <c r="D200" s="6"/>
      <c r="E200" s="6"/>
      <c r="F200" s="6"/>
      <c r="G200" s="6"/>
      <c r="H200" s="6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>
        <f t="shared" si="39"/>
        <v>0</v>
      </c>
    </row>
    <row r="201" spans="1:27" ht="15">
      <c r="A201" s="6" t="s">
        <v>946</v>
      </c>
      <c r="B201" s="17" t="s">
        <v>945</v>
      </c>
      <c r="C201" s="6"/>
      <c r="D201" s="6"/>
      <c r="E201" s="6"/>
      <c r="F201" s="6"/>
      <c r="G201" s="6"/>
      <c r="H201" s="6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>
        <f t="shared" si="39"/>
        <v>0</v>
      </c>
    </row>
    <row r="202" spans="1:27" ht="15">
      <c r="A202" s="6" t="s">
        <v>1</v>
      </c>
      <c r="B202" s="17" t="s">
        <v>0</v>
      </c>
      <c r="C202" s="6"/>
      <c r="D202" s="6"/>
      <c r="E202" s="6"/>
      <c r="F202" s="6"/>
      <c r="G202" s="6"/>
      <c r="H202" s="6"/>
      <c r="I202" s="48"/>
      <c r="J202" s="48"/>
      <c r="K202" s="48"/>
      <c r="L202" s="48"/>
      <c r="M202" s="48"/>
      <c r="N202" s="48"/>
      <c r="O202" s="48"/>
      <c r="P202" s="48"/>
      <c r="Q202" s="48">
        <v>8462421</v>
      </c>
      <c r="R202" s="48"/>
      <c r="S202" s="48"/>
      <c r="T202" s="48"/>
      <c r="U202" s="48"/>
      <c r="V202" s="48"/>
      <c r="W202" s="48"/>
      <c r="X202" s="48"/>
      <c r="Y202" s="48"/>
      <c r="Z202" s="48"/>
      <c r="AA202" s="48">
        <f t="shared" si="39"/>
        <v>8462421</v>
      </c>
    </row>
    <row r="203" spans="1:27" ht="15.75">
      <c r="A203" s="12" t="s">
        <v>2</v>
      </c>
      <c r="B203" s="26" t="s">
        <v>296</v>
      </c>
      <c r="C203" s="10"/>
      <c r="D203" s="10">
        <f>SUM(D199:D202)</f>
        <v>0</v>
      </c>
      <c r="E203" s="10">
        <f aca="true" t="shared" si="40" ref="E203:Z203">SUM(E199:E202)</f>
        <v>0</v>
      </c>
      <c r="F203" s="10">
        <f t="shared" si="40"/>
        <v>0</v>
      </c>
      <c r="G203" s="10">
        <f t="shared" si="40"/>
        <v>0</v>
      </c>
      <c r="H203" s="10">
        <f t="shared" si="40"/>
        <v>0</v>
      </c>
      <c r="I203" s="10">
        <f t="shared" si="40"/>
        <v>0</v>
      </c>
      <c r="J203" s="10">
        <f t="shared" si="40"/>
        <v>0</v>
      </c>
      <c r="K203" s="10">
        <f t="shared" si="40"/>
        <v>0</v>
      </c>
      <c r="L203" s="10">
        <f t="shared" si="40"/>
        <v>0</v>
      </c>
      <c r="M203" s="10">
        <f t="shared" si="40"/>
        <v>0</v>
      </c>
      <c r="N203" s="10">
        <f t="shared" si="40"/>
        <v>0</v>
      </c>
      <c r="O203" s="10">
        <f t="shared" si="40"/>
        <v>0</v>
      </c>
      <c r="P203" s="10">
        <f t="shared" si="40"/>
        <v>0</v>
      </c>
      <c r="Q203" s="10">
        <f t="shared" si="40"/>
        <v>41850724</v>
      </c>
      <c r="R203" s="10">
        <f t="shared" si="40"/>
        <v>0</v>
      </c>
      <c r="S203" s="10">
        <f t="shared" si="40"/>
        <v>0</v>
      </c>
      <c r="T203" s="10">
        <f t="shared" si="40"/>
        <v>0</v>
      </c>
      <c r="U203" s="10">
        <f t="shared" si="40"/>
        <v>0</v>
      </c>
      <c r="V203" s="10">
        <f t="shared" si="40"/>
        <v>0</v>
      </c>
      <c r="W203" s="10">
        <f t="shared" si="40"/>
        <v>0</v>
      </c>
      <c r="X203" s="10">
        <f t="shared" si="40"/>
        <v>0</v>
      </c>
      <c r="Y203" s="10">
        <f t="shared" si="40"/>
        <v>0</v>
      </c>
      <c r="Z203" s="10">
        <f t="shared" si="40"/>
        <v>0</v>
      </c>
      <c r="AA203" s="48">
        <f t="shared" si="39"/>
        <v>41850724</v>
      </c>
    </row>
    <row r="204" spans="1:27" ht="25.5">
      <c r="A204" s="10" t="s">
        <v>4</v>
      </c>
      <c r="B204" s="15" t="s">
        <v>3</v>
      </c>
      <c r="C204" s="6"/>
      <c r="D204" s="6"/>
      <c r="E204" s="6"/>
      <c r="F204" s="6"/>
      <c r="G204" s="6"/>
      <c r="H204" s="6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>
        <f t="shared" si="39"/>
        <v>0</v>
      </c>
    </row>
    <row r="205" spans="1:27" ht="15">
      <c r="A205" s="6" t="s">
        <v>5</v>
      </c>
      <c r="B205" s="17" t="s">
        <v>484</v>
      </c>
      <c r="C205" s="6"/>
      <c r="D205" s="6"/>
      <c r="E205" s="6"/>
      <c r="F205" s="6"/>
      <c r="G205" s="6"/>
      <c r="H205" s="6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>
        <f t="shared" si="39"/>
        <v>0</v>
      </c>
    </row>
    <row r="206" spans="1:27" ht="15">
      <c r="A206" s="6" t="s">
        <v>5</v>
      </c>
      <c r="B206" s="17" t="s">
        <v>485</v>
      </c>
      <c r="C206" s="6"/>
      <c r="D206" s="6"/>
      <c r="E206" s="6"/>
      <c r="F206" s="6"/>
      <c r="G206" s="6"/>
      <c r="H206" s="6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>
        <f t="shared" si="39"/>
        <v>0</v>
      </c>
    </row>
    <row r="207" spans="1:27" ht="30">
      <c r="A207" s="6" t="s">
        <v>5</v>
      </c>
      <c r="B207" s="17" t="s">
        <v>486</v>
      </c>
      <c r="C207" s="6"/>
      <c r="D207" s="6"/>
      <c r="E207" s="6"/>
      <c r="F207" s="6"/>
      <c r="G207" s="6"/>
      <c r="H207" s="6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>
        <f t="shared" si="39"/>
        <v>0</v>
      </c>
    </row>
    <row r="208" spans="1:27" ht="15">
      <c r="A208" s="6" t="s">
        <v>5</v>
      </c>
      <c r="B208" s="17" t="s">
        <v>487</v>
      </c>
      <c r="C208" s="6"/>
      <c r="D208" s="6"/>
      <c r="E208" s="6"/>
      <c r="F208" s="6"/>
      <c r="G208" s="6"/>
      <c r="H208" s="6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>
        <f t="shared" si="39"/>
        <v>0</v>
      </c>
    </row>
    <row r="209" spans="1:27" ht="15">
      <c r="A209" s="6" t="s">
        <v>5</v>
      </c>
      <c r="B209" s="17" t="s">
        <v>488</v>
      </c>
      <c r="C209" s="6"/>
      <c r="D209" s="6"/>
      <c r="E209" s="6"/>
      <c r="F209" s="6"/>
      <c r="G209" s="6"/>
      <c r="H209" s="6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>
        <f t="shared" si="39"/>
        <v>0</v>
      </c>
    </row>
    <row r="210" spans="1:27" ht="15">
      <c r="A210" s="6" t="s">
        <v>5</v>
      </c>
      <c r="B210" s="17" t="s">
        <v>489</v>
      </c>
      <c r="C210" s="6"/>
      <c r="D210" s="6"/>
      <c r="E210" s="6"/>
      <c r="F210" s="6"/>
      <c r="G210" s="6"/>
      <c r="H210" s="6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>
        <f t="shared" si="39"/>
        <v>0</v>
      </c>
    </row>
    <row r="211" spans="1:27" ht="15">
      <c r="A211" s="6" t="s">
        <v>5</v>
      </c>
      <c r="B211" s="17" t="s">
        <v>490</v>
      </c>
      <c r="C211" s="6"/>
      <c r="D211" s="6"/>
      <c r="E211" s="6"/>
      <c r="F211" s="6"/>
      <c r="G211" s="6"/>
      <c r="H211" s="6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>
        <f t="shared" si="39"/>
        <v>0</v>
      </c>
    </row>
    <row r="212" spans="1:27" ht="15">
      <c r="A212" s="6" t="s">
        <v>5</v>
      </c>
      <c r="B212" s="17" t="s">
        <v>491</v>
      </c>
      <c r="C212" s="6"/>
      <c r="D212" s="6"/>
      <c r="E212" s="6"/>
      <c r="F212" s="6"/>
      <c r="G212" s="6"/>
      <c r="H212" s="6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>
        <f t="shared" si="39"/>
        <v>0</v>
      </c>
    </row>
    <row r="213" spans="1:27" ht="15">
      <c r="A213" s="6" t="s">
        <v>5</v>
      </c>
      <c r="B213" s="17" t="s">
        <v>492</v>
      </c>
      <c r="C213" s="6"/>
      <c r="D213" s="6"/>
      <c r="E213" s="6"/>
      <c r="F213" s="6"/>
      <c r="G213" s="6"/>
      <c r="H213" s="6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>
        <f t="shared" si="39"/>
        <v>0</v>
      </c>
    </row>
    <row r="214" spans="1:27" ht="15">
      <c r="A214" s="6" t="s">
        <v>5</v>
      </c>
      <c r="B214" s="17" t="s">
        <v>493</v>
      </c>
      <c r="C214" s="6"/>
      <c r="D214" s="6"/>
      <c r="E214" s="6"/>
      <c r="F214" s="6"/>
      <c r="G214" s="6"/>
      <c r="H214" s="6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>
        <f t="shared" si="39"/>
        <v>0</v>
      </c>
    </row>
    <row r="215" spans="1:27" ht="25.5">
      <c r="A215" s="10" t="s">
        <v>5</v>
      </c>
      <c r="B215" s="15" t="s">
        <v>303</v>
      </c>
      <c r="C215" s="6"/>
      <c r="D215" s="6"/>
      <c r="E215" s="6"/>
      <c r="F215" s="6"/>
      <c r="G215" s="6"/>
      <c r="H215" s="6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>
        <f t="shared" si="39"/>
        <v>0</v>
      </c>
    </row>
    <row r="216" spans="1:27" ht="15">
      <c r="A216" s="6" t="s">
        <v>6</v>
      </c>
      <c r="B216" s="17" t="s">
        <v>484</v>
      </c>
      <c r="C216" s="6"/>
      <c r="D216" s="6"/>
      <c r="E216" s="6"/>
      <c r="F216" s="6"/>
      <c r="G216" s="6"/>
      <c r="H216" s="6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>
        <f t="shared" si="39"/>
        <v>0</v>
      </c>
    </row>
    <row r="217" spans="1:27" ht="15">
      <c r="A217" s="6" t="s">
        <v>6</v>
      </c>
      <c r="B217" s="17" t="s">
        <v>485</v>
      </c>
      <c r="C217" s="6"/>
      <c r="D217" s="6"/>
      <c r="E217" s="6"/>
      <c r="F217" s="6"/>
      <c r="G217" s="6"/>
      <c r="H217" s="6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>
        <f t="shared" si="39"/>
        <v>0</v>
      </c>
    </row>
    <row r="218" spans="1:27" ht="30">
      <c r="A218" s="6" t="s">
        <v>6</v>
      </c>
      <c r="B218" s="17" t="s">
        <v>486</v>
      </c>
      <c r="C218" s="6"/>
      <c r="D218" s="6"/>
      <c r="E218" s="6"/>
      <c r="F218" s="6"/>
      <c r="G218" s="6"/>
      <c r="H218" s="6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>
        <f t="shared" si="39"/>
        <v>0</v>
      </c>
    </row>
    <row r="219" spans="1:27" ht="15">
      <c r="A219" s="6" t="s">
        <v>6</v>
      </c>
      <c r="B219" s="17" t="s">
        <v>487</v>
      </c>
      <c r="C219" s="6"/>
      <c r="D219" s="6"/>
      <c r="E219" s="6"/>
      <c r="F219" s="6"/>
      <c r="G219" s="6"/>
      <c r="H219" s="6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>
        <f t="shared" si="39"/>
        <v>0</v>
      </c>
    </row>
    <row r="220" spans="1:27" ht="15">
      <c r="A220" s="6" t="s">
        <v>6</v>
      </c>
      <c r="B220" s="17" t="s">
        <v>488</v>
      </c>
      <c r="C220" s="6"/>
      <c r="D220" s="6"/>
      <c r="E220" s="6"/>
      <c r="F220" s="6"/>
      <c r="G220" s="6"/>
      <c r="H220" s="6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>
        <f t="shared" si="39"/>
        <v>0</v>
      </c>
    </row>
    <row r="221" spans="1:27" ht="15">
      <c r="A221" s="6" t="s">
        <v>6</v>
      </c>
      <c r="B221" s="17" t="s">
        <v>489</v>
      </c>
      <c r="C221" s="6"/>
      <c r="D221" s="6"/>
      <c r="E221" s="6"/>
      <c r="F221" s="6"/>
      <c r="G221" s="6"/>
      <c r="H221" s="6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>
        <f t="shared" si="39"/>
        <v>0</v>
      </c>
    </row>
    <row r="222" spans="1:27" ht="15">
      <c r="A222" s="6" t="s">
        <v>6</v>
      </c>
      <c r="B222" s="17" t="s">
        <v>490</v>
      </c>
      <c r="C222" s="6"/>
      <c r="D222" s="6"/>
      <c r="E222" s="6"/>
      <c r="F222" s="6"/>
      <c r="G222" s="6"/>
      <c r="H222" s="6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>
        <f t="shared" si="39"/>
        <v>0</v>
      </c>
    </row>
    <row r="223" spans="1:27" ht="15">
      <c r="A223" s="6" t="s">
        <v>6</v>
      </c>
      <c r="B223" s="17" t="s">
        <v>491</v>
      </c>
      <c r="C223" s="6"/>
      <c r="D223" s="6"/>
      <c r="E223" s="6"/>
      <c r="F223" s="6"/>
      <c r="G223" s="6"/>
      <c r="H223" s="6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>
        <f t="shared" si="39"/>
        <v>0</v>
      </c>
    </row>
    <row r="224" spans="1:27" ht="15">
      <c r="A224" s="6" t="s">
        <v>6</v>
      </c>
      <c r="B224" s="17" t="s">
        <v>492</v>
      </c>
      <c r="C224" s="6"/>
      <c r="D224" s="6"/>
      <c r="E224" s="6"/>
      <c r="F224" s="6"/>
      <c r="G224" s="6"/>
      <c r="H224" s="6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>
        <f t="shared" si="39"/>
        <v>0</v>
      </c>
    </row>
    <row r="225" spans="1:27" ht="15">
      <c r="A225" s="6" t="s">
        <v>6</v>
      </c>
      <c r="B225" s="17" t="s">
        <v>493</v>
      </c>
      <c r="C225" s="6"/>
      <c r="D225" s="6"/>
      <c r="E225" s="6"/>
      <c r="F225" s="6"/>
      <c r="G225" s="6"/>
      <c r="H225" s="6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>
        <f t="shared" si="39"/>
        <v>0</v>
      </c>
    </row>
    <row r="226" spans="1:27" ht="25.5">
      <c r="A226" s="10" t="s">
        <v>6</v>
      </c>
      <c r="B226" s="15" t="s">
        <v>302</v>
      </c>
      <c r="C226" s="6"/>
      <c r="D226" s="6"/>
      <c r="E226" s="6"/>
      <c r="F226" s="6"/>
      <c r="G226" s="6"/>
      <c r="H226" s="6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>
        <f t="shared" si="39"/>
        <v>0</v>
      </c>
    </row>
    <row r="227" spans="1:27" ht="15">
      <c r="A227" s="6" t="s">
        <v>7</v>
      </c>
      <c r="B227" s="17" t="s">
        <v>484</v>
      </c>
      <c r="C227" s="6"/>
      <c r="D227" s="6"/>
      <c r="E227" s="6"/>
      <c r="F227" s="6"/>
      <c r="G227" s="6"/>
      <c r="H227" s="6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>
        <f t="shared" si="39"/>
        <v>0</v>
      </c>
    </row>
    <row r="228" spans="1:27" ht="15">
      <c r="A228" s="6" t="s">
        <v>7</v>
      </c>
      <c r="B228" s="17" t="s">
        <v>485</v>
      </c>
      <c r="C228" s="6"/>
      <c r="D228" s="6"/>
      <c r="E228" s="6"/>
      <c r="F228" s="6"/>
      <c r="G228" s="6"/>
      <c r="H228" s="6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>
        <f t="shared" si="39"/>
        <v>0</v>
      </c>
    </row>
    <row r="229" spans="1:27" ht="30">
      <c r="A229" s="6" t="s">
        <v>7</v>
      </c>
      <c r="B229" s="17" t="s">
        <v>486</v>
      </c>
      <c r="C229" s="6"/>
      <c r="D229" s="6"/>
      <c r="E229" s="6"/>
      <c r="F229" s="6"/>
      <c r="G229" s="6"/>
      <c r="H229" s="6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>
        <f t="shared" si="39"/>
        <v>0</v>
      </c>
    </row>
    <row r="230" spans="1:27" ht="15">
      <c r="A230" s="6" t="s">
        <v>7</v>
      </c>
      <c r="B230" s="17" t="s">
        <v>487</v>
      </c>
      <c r="C230" s="6"/>
      <c r="D230" s="6"/>
      <c r="E230" s="6"/>
      <c r="F230" s="6"/>
      <c r="G230" s="6"/>
      <c r="H230" s="6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>
        <f t="shared" si="39"/>
        <v>0</v>
      </c>
    </row>
    <row r="231" spans="1:27" ht="15">
      <c r="A231" s="6" t="s">
        <v>7</v>
      </c>
      <c r="B231" s="17" t="s">
        <v>488</v>
      </c>
      <c r="C231" s="6"/>
      <c r="D231" s="6"/>
      <c r="E231" s="6"/>
      <c r="F231" s="6"/>
      <c r="G231" s="6"/>
      <c r="H231" s="6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>
        <f aca="true" t="shared" si="41" ref="AA231:AA261">SUM(D231:Z231)</f>
        <v>0</v>
      </c>
    </row>
    <row r="232" spans="1:27" ht="15">
      <c r="A232" s="6" t="s">
        <v>7</v>
      </c>
      <c r="B232" s="17" t="s">
        <v>489</v>
      </c>
      <c r="C232" s="6"/>
      <c r="D232" s="6"/>
      <c r="E232" s="6"/>
      <c r="F232" s="6"/>
      <c r="G232" s="6"/>
      <c r="H232" s="6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>
        <f t="shared" si="41"/>
        <v>0</v>
      </c>
    </row>
    <row r="233" spans="1:27" ht="15">
      <c r="A233" s="6" t="s">
        <v>7</v>
      </c>
      <c r="B233" s="17" t="s">
        <v>490</v>
      </c>
      <c r="C233" s="6"/>
      <c r="D233" s="6"/>
      <c r="E233" s="6"/>
      <c r="F233" s="6"/>
      <c r="G233" s="6"/>
      <c r="H233" s="6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>
        <f t="shared" si="41"/>
        <v>0</v>
      </c>
    </row>
    <row r="234" spans="1:27" ht="15">
      <c r="A234" s="6" t="s">
        <v>7</v>
      </c>
      <c r="B234" s="17" t="s">
        <v>491</v>
      </c>
      <c r="C234" s="6"/>
      <c r="D234" s="6"/>
      <c r="E234" s="6"/>
      <c r="F234" s="6"/>
      <c r="G234" s="6"/>
      <c r="H234" s="6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>
        <f t="shared" si="41"/>
        <v>0</v>
      </c>
    </row>
    <row r="235" spans="1:27" ht="15">
      <c r="A235" s="6" t="s">
        <v>7</v>
      </c>
      <c r="B235" s="17" t="s">
        <v>492</v>
      </c>
      <c r="C235" s="6"/>
      <c r="D235" s="6"/>
      <c r="E235" s="6"/>
      <c r="F235" s="6"/>
      <c r="G235" s="6"/>
      <c r="H235" s="6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>
        <f t="shared" si="41"/>
        <v>0</v>
      </c>
    </row>
    <row r="236" spans="1:27" ht="15">
      <c r="A236" s="6" t="s">
        <v>7</v>
      </c>
      <c r="B236" s="17" t="s">
        <v>493</v>
      </c>
      <c r="C236" s="6"/>
      <c r="D236" s="6"/>
      <c r="E236" s="6"/>
      <c r="F236" s="6"/>
      <c r="G236" s="6"/>
      <c r="H236" s="6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>
        <f t="shared" si="41"/>
        <v>0</v>
      </c>
    </row>
    <row r="237" spans="1:27" ht="15">
      <c r="A237" s="10" t="s">
        <v>7</v>
      </c>
      <c r="B237" s="15" t="s">
        <v>301</v>
      </c>
      <c r="C237" s="6"/>
      <c r="D237" s="6"/>
      <c r="E237" s="6"/>
      <c r="F237" s="6"/>
      <c r="G237" s="6"/>
      <c r="H237" s="6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>
        <f t="shared" si="41"/>
        <v>0</v>
      </c>
    </row>
    <row r="238" spans="1:27" ht="25.5">
      <c r="A238" s="10" t="s">
        <v>8</v>
      </c>
      <c r="B238" s="15" t="s">
        <v>300</v>
      </c>
      <c r="C238" s="6"/>
      <c r="D238" s="6"/>
      <c r="E238" s="6"/>
      <c r="F238" s="6"/>
      <c r="G238" s="6"/>
      <c r="H238" s="6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>
        <f t="shared" si="41"/>
        <v>0</v>
      </c>
    </row>
    <row r="239" spans="1:27" ht="27">
      <c r="A239" s="8" t="s">
        <v>8</v>
      </c>
      <c r="B239" s="25" t="s">
        <v>917</v>
      </c>
      <c r="C239" s="6"/>
      <c r="D239" s="6"/>
      <c r="E239" s="6"/>
      <c r="F239" s="6"/>
      <c r="G239" s="6"/>
      <c r="H239" s="6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>
        <f t="shared" si="41"/>
        <v>0</v>
      </c>
    </row>
    <row r="240" spans="1:27" ht="15">
      <c r="A240" s="5" t="s">
        <v>9</v>
      </c>
      <c r="B240" s="17" t="s">
        <v>494</v>
      </c>
      <c r="C240" s="5"/>
      <c r="D240" s="5"/>
      <c r="E240" s="5"/>
      <c r="F240" s="5"/>
      <c r="G240" s="5"/>
      <c r="H240" s="5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>
        <f t="shared" si="41"/>
        <v>0</v>
      </c>
    </row>
    <row r="241" spans="1:27" ht="15">
      <c r="A241" s="6" t="s">
        <v>9</v>
      </c>
      <c r="B241" s="17" t="s">
        <v>495</v>
      </c>
      <c r="C241" s="6"/>
      <c r="D241" s="6"/>
      <c r="E241" s="6"/>
      <c r="F241" s="6"/>
      <c r="G241" s="6"/>
      <c r="H241" s="6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>
        <f t="shared" si="41"/>
        <v>0</v>
      </c>
    </row>
    <row r="242" spans="1:27" ht="15">
      <c r="A242" s="5" t="s">
        <v>9</v>
      </c>
      <c r="B242" s="17" t="s">
        <v>496</v>
      </c>
      <c r="C242" s="5"/>
      <c r="D242" s="5"/>
      <c r="E242" s="5"/>
      <c r="F242" s="5"/>
      <c r="G242" s="5"/>
      <c r="H242" s="5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>
        <f t="shared" si="41"/>
        <v>0</v>
      </c>
    </row>
    <row r="243" spans="1:27" ht="15">
      <c r="A243" s="6" t="s">
        <v>9</v>
      </c>
      <c r="B243" s="5" t="s">
        <v>497</v>
      </c>
      <c r="C243" s="6"/>
      <c r="D243" s="6"/>
      <c r="E243" s="6"/>
      <c r="F243" s="6"/>
      <c r="G243" s="6"/>
      <c r="H243" s="6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>
        <f t="shared" si="41"/>
        <v>0</v>
      </c>
    </row>
    <row r="244" spans="1:27" ht="15">
      <c r="A244" s="5" t="s">
        <v>9</v>
      </c>
      <c r="B244" s="5" t="s">
        <v>498</v>
      </c>
      <c r="C244" s="5"/>
      <c r="D244" s="5"/>
      <c r="E244" s="5"/>
      <c r="F244" s="5"/>
      <c r="G244" s="5"/>
      <c r="H244" s="5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>
        <f t="shared" si="41"/>
        <v>0</v>
      </c>
    </row>
    <row r="245" spans="1:27" ht="15">
      <c r="A245" s="6" t="s">
        <v>9</v>
      </c>
      <c r="B245" s="5" t="s">
        <v>499</v>
      </c>
      <c r="C245" s="6"/>
      <c r="D245" s="6"/>
      <c r="E245" s="6"/>
      <c r="F245" s="6"/>
      <c r="G245" s="6"/>
      <c r="H245" s="6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>
        <f t="shared" si="41"/>
        <v>0</v>
      </c>
    </row>
    <row r="246" spans="1:27" ht="15">
      <c r="A246" s="5" t="s">
        <v>9</v>
      </c>
      <c r="B246" s="17" t="s">
        <v>500</v>
      </c>
      <c r="C246" s="5"/>
      <c r="D246" s="5"/>
      <c r="E246" s="5"/>
      <c r="F246" s="5"/>
      <c r="G246" s="5"/>
      <c r="H246" s="5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>
        <f t="shared" si="41"/>
        <v>0</v>
      </c>
    </row>
    <row r="247" spans="1:27" ht="15">
      <c r="A247" s="6" t="s">
        <v>9</v>
      </c>
      <c r="B247" s="17" t="s">
        <v>504</v>
      </c>
      <c r="C247" s="6"/>
      <c r="D247" s="6"/>
      <c r="E247" s="6"/>
      <c r="F247" s="6"/>
      <c r="G247" s="6"/>
      <c r="H247" s="6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>
        <f t="shared" si="41"/>
        <v>0</v>
      </c>
    </row>
    <row r="248" spans="1:27" ht="15">
      <c r="A248" s="5" t="s">
        <v>9</v>
      </c>
      <c r="B248" s="17" t="s">
        <v>502</v>
      </c>
      <c r="C248" s="5"/>
      <c r="D248" s="5"/>
      <c r="E248" s="5"/>
      <c r="F248" s="5"/>
      <c r="G248" s="5"/>
      <c r="H248" s="5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>
        <f t="shared" si="41"/>
        <v>0</v>
      </c>
    </row>
    <row r="249" spans="1:27" ht="15">
      <c r="A249" s="6" t="s">
        <v>9</v>
      </c>
      <c r="B249" s="17" t="s">
        <v>503</v>
      </c>
      <c r="C249" s="6"/>
      <c r="D249" s="6"/>
      <c r="E249" s="6"/>
      <c r="F249" s="6"/>
      <c r="G249" s="6"/>
      <c r="H249" s="6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>
        <f t="shared" si="41"/>
        <v>0</v>
      </c>
    </row>
    <row r="250" spans="1:27" ht="25.5">
      <c r="A250" s="10" t="s">
        <v>9</v>
      </c>
      <c r="B250" s="15" t="s">
        <v>299</v>
      </c>
      <c r="C250" s="6"/>
      <c r="D250" s="6"/>
      <c r="E250" s="6"/>
      <c r="F250" s="6"/>
      <c r="G250" s="6"/>
      <c r="H250" s="6"/>
      <c r="I250" s="48"/>
      <c r="J250" s="48"/>
      <c r="K250" s="48"/>
      <c r="L250" s="48"/>
      <c r="M250" s="48"/>
      <c r="N250" s="48"/>
      <c r="O250" s="48"/>
      <c r="P250" s="48"/>
      <c r="Q250" s="169">
        <f>SUM(Q240:Q249)</f>
        <v>0</v>
      </c>
      <c r="R250" s="48"/>
      <c r="S250" s="48"/>
      <c r="T250" s="48"/>
      <c r="U250" s="48"/>
      <c r="V250" s="48"/>
      <c r="W250" s="48"/>
      <c r="X250" s="48"/>
      <c r="Y250" s="48"/>
      <c r="Z250" s="48"/>
      <c r="AA250" s="48">
        <f t="shared" si="41"/>
        <v>0</v>
      </c>
    </row>
    <row r="251" spans="1:27" ht="15">
      <c r="A251" s="10" t="s">
        <v>11</v>
      </c>
      <c r="B251" s="15" t="s">
        <v>10</v>
      </c>
      <c r="C251" s="6"/>
      <c r="D251" s="6"/>
      <c r="E251" s="6"/>
      <c r="F251" s="6"/>
      <c r="G251" s="6"/>
      <c r="H251" s="6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>
        <f t="shared" si="41"/>
        <v>0</v>
      </c>
    </row>
    <row r="252" spans="1:27" ht="15">
      <c r="A252" s="5" t="s">
        <v>971</v>
      </c>
      <c r="B252" s="17" t="s">
        <v>494</v>
      </c>
      <c r="C252" s="5"/>
      <c r="D252" s="5"/>
      <c r="E252" s="5"/>
      <c r="F252" s="5"/>
      <c r="G252" s="5"/>
      <c r="H252" s="5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>
        <f t="shared" si="41"/>
        <v>0</v>
      </c>
    </row>
    <row r="253" spans="1:27" ht="15">
      <c r="A253" s="5" t="s">
        <v>971</v>
      </c>
      <c r="B253" s="17" t="s">
        <v>495</v>
      </c>
      <c r="C253" s="5"/>
      <c r="D253" s="5"/>
      <c r="E253" s="5"/>
      <c r="F253" s="5"/>
      <c r="G253" s="5"/>
      <c r="H253" s="5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>
        <f t="shared" si="41"/>
        <v>0</v>
      </c>
    </row>
    <row r="254" spans="1:27" ht="15">
      <c r="A254" s="5" t="s">
        <v>971</v>
      </c>
      <c r="B254" s="17" t="s">
        <v>496</v>
      </c>
      <c r="C254" s="5"/>
      <c r="D254" s="5"/>
      <c r="E254" s="5"/>
      <c r="F254" s="5"/>
      <c r="G254" s="5"/>
      <c r="H254" s="5"/>
      <c r="I254" s="48"/>
      <c r="J254" s="48"/>
      <c r="K254" s="48"/>
      <c r="L254" s="48"/>
      <c r="M254" s="48"/>
      <c r="N254" s="48"/>
      <c r="O254" s="48"/>
      <c r="P254" s="48"/>
      <c r="Q254" s="48">
        <v>6000000</v>
      </c>
      <c r="R254" s="48"/>
      <c r="S254" s="48"/>
      <c r="T254" s="48"/>
      <c r="U254" s="48"/>
      <c r="V254" s="48"/>
      <c r="W254" s="48"/>
      <c r="X254" s="48"/>
      <c r="Y254" s="48"/>
      <c r="Z254" s="48"/>
      <c r="AA254" s="48">
        <f t="shared" si="41"/>
        <v>6000000</v>
      </c>
    </row>
    <row r="255" spans="1:27" ht="15">
      <c r="A255" s="5" t="s">
        <v>971</v>
      </c>
      <c r="B255" s="5" t="s">
        <v>497</v>
      </c>
      <c r="C255" s="5"/>
      <c r="D255" s="5"/>
      <c r="E255" s="5"/>
      <c r="F255" s="5"/>
      <c r="G255" s="5"/>
      <c r="H255" s="5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>
        <f t="shared" si="41"/>
        <v>0</v>
      </c>
    </row>
    <row r="256" spans="1:27" ht="15">
      <c r="A256" s="5" t="s">
        <v>971</v>
      </c>
      <c r="B256" s="5" t="s">
        <v>498</v>
      </c>
      <c r="C256" s="5"/>
      <c r="D256" s="5"/>
      <c r="E256" s="5"/>
      <c r="F256" s="5"/>
      <c r="G256" s="5"/>
      <c r="H256" s="5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>
        <f t="shared" si="41"/>
        <v>0</v>
      </c>
    </row>
    <row r="257" spans="1:27" ht="15">
      <c r="A257" s="5" t="s">
        <v>971</v>
      </c>
      <c r="B257" s="5" t="s">
        <v>499</v>
      </c>
      <c r="C257" s="5"/>
      <c r="D257" s="5"/>
      <c r="E257" s="5"/>
      <c r="F257" s="5"/>
      <c r="G257" s="5"/>
      <c r="H257" s="5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>
        <f t="shared" si="41"/>
        <v>0</v>
      </c>
    </row>
    <row r="258" spans="1:27" ht="15">
      <c r="A258" s="5" t="s">
        <v>971</v>
      </c>
      <c r="B258" s="17" t="s">
        <v>500</v>
      </c>
      <c r="C258" s="5"/>
      <c r="D258" s="5"/>
      <c r="E258" s="5"/>
      <c r="F258" s="5"/>
      <c r="G258" s="5"/>
      <c r="H258" s="5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>
        <f t="shared" si="41"/>
        <v>0</v>
      </c>
    </row>
    <row r="259" spans="1:27" ht="15">
      <c r="A259" s="5" t="s">
        <v>971</v>
      </c>
      <c r="B259" s="17" t="s">
        <v>504</v>
      </c>
      <c r="C259" s="5"/>
      <c r="D259" s="5"/>
      <c r="E259" s="5"/>
      <c r="F259" s="5"/>
      <c r="G259" s="5"/>
      <c r="H259" s="5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>
        <f t="shared" si="41"/>
        <v>0</v>
      </c>
    </row>
    <row r="260" spans="1:27" ht="15">
      <c r="A260" s="5" t="s">
        <v>971</v>
      </c>
      <c r="B260" s="17" t="s">
        <v>502</v>
      </c>
      <c r="C260" s="5"/>
      <c r="D260" s="5"/>
      <c r="E260" s="5"/>
      <c r="F260" s="5"/>
      <c r="G260" s="5"/>
      <c r="H260" s="5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>
        <f t="shared" si="41"/>
        <v>0</v>
      </c>
    </row>
    <row r="261" spans="1:27" ht="15">
      <c r="A261" s="5" t="s">
        <v>971</v>
      </c>
      <c r="B261" s="17" t="s">
        <v>503</v>
      </c>
      <c r="C261" s="5"/>
      <c r="D261" s="5"/>
      <c r="E261" s="5"/>
      <c r="F261" s="5"/>
      <c r="G261" s="5"/>
      <c r="H261" s="5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>
        <f t="shared" si="41"/>
        <v>0</v>
      </c>
    </row>
    <row r="262" spans="1:27" ht="15">
      <c r="A262" s="10" t="s">
        <v>971</v>
      </c>
      <c r="B262" s="20" t="s">
        <v>581</v>
      </c>
      <c r="C262" s="5"/>
      <c r="D262" s="5">
        <f>SUM(D252:D261)</f>
        <v>0</v>
      </c>
      <c r="E262" s="5">
        <f aca="true" t="shared" si="42" ref="E262:AA262">SUM(E252:E261)</f>
        <v>0</v>
      </c>
      <c r="F262" s="5">
        <f t="shared" si="42"/>
        <v>0</v>
      </c>
      <c r="G262" s="5">
        <f t="shared" si="42"/>
        <v>0</v>
      </c>
      <c r="H262" s="5">
        <f t="shared" si="42"/>
        <v>0</v>
      </c>
      <c r="I262" s="5">
        <f t="shared" si="42"/>
        <v>0</v>
      </c>
      <c r="J262" s="5">
        <f t="shared" si="42"/>
        <v>0</v>
      </c>
      <c r="K262" s="5">
        <f t="shared" si="42"/>
        <v>0</v>
      </c>
      <c r="L262" s="5">
        <f t="shared" si="42"/>
        <v>0</v>
      </c>
      <c r="M262" s="5">
        <f t="shared" si="42"/>
        <v>0</v>
      </c>
      <c r="N262" s="5">
        <f t="shared" si="42"/>
        <v>0</v>
      </c>
      <c r="O262" s="5">
        <f t="shared" si="42"/>
        <v>0</v>
      </c>
      <c r="P262" s="5">
        <f t="shared" si="42"/>
        <v>0</v>
      </c>
      <c r="Q262" s="5">
        <f t="shared" si="42"/>
        <v>6000000</v>
      </c>
      <c r="R262" s="5">
        <f t="shared" si="42"/>
        <v>0</v>
      </c>
      <c r="S262" s="5">
        <f t="shared" si="42"/>
        <v>0</v>
      </c>
      <c r="T262" s="5">
        <f t="shared" si="42"/>
        <v>0</v>
      </c>
      <c r="U262" s="5">
        <f t="shared" si="42"/>
        <v>0</v>
      </c>
      <c r="V262" s="5">
        <f t="shared" si="42"/>
        <v>0</v>
      </c>
      <c r="W262" s="5">
        <f t="shared" si="42"/>
        <v>0</v>
      </c>
      <c r="X262" s="5">
        <f t="shared" si="42"/>
        <v>0</v>
      </c>
      <c r="Y262" s="5">
        <f t="shared" si="42"/>
        <v>0</v>
      </c>
      <c r="Z262" s="5">
        <f t="shared" si="42"/>
        <v>0</v>
      </c>
      <c r="AA262" s="5">
        <f t="shared" si="42"/>
        <v>6000000</v>
      </c>
    </row>
    <row r="263" spans="1:27" ht="15.75">
      <c r="A263" s="12" t="s">
        <v>13</v>
      </c>
      <c r="B263" s="23" t="s">
        <v>297</v>
      </c>
      <c r="C263" s="10"/>
      <c r="D263" s="10">
        <f>D262+D251+D250+D238+D237+D226+D215+D204</f>
        <v>0</v>
      </c>
      <c r="E263" s="10">
        <f aca="true" t="shared" si="43" ref="E263:AA263">E262+E251+E250+E238+E237+E226+E215+E204</f>
        <v>0</v>
      </c>
      <c r="F263" s="10">
        <f t="shared" si="43"/>
        <v>0</v>
      </c>
      <c r="G263" s="10">
        <f t="shared" si="43"/>
        <v>0</v>
      </c>
      <c r="H263" s="10">
        <f t="shared" si="43"/>
        <v>0</v>
      </c>
      <c r="I263" s="10">
        <f t="shared" si="43"/>
        <v>0</v>
      </c>
      <c r="J263" s="10">
        <f t="shared" si="43"/>
        <v>0</v>
      </c>
      <c r="K263" s="10">
        <f t="shared" si="43"/>
        <v>0</v>
      </c>
      <c r="L263" s="10">
        <f t="shared" si="43"/>
        <v>0</v>
      </c>
      <c r="M263" s="10">
        <f t="shared" si="43"/>
        <v>0</v>
      </c>
      <c r="N263" s="10">
        <f t="shared" si="43"/>
        <v>0</v>
      </c>
      <c r="O263" s="10">
        <f t="shared" si="43"/>
        <v>0</v>
      </c>
      <c r="P263" s="10">
        <f t="shared" si="43"/>
        <v>0</v>
      </c>
      <c r="Q263" s="10">
        <f t="shared" si="43"/>
        <v>6000000</v>
      </c>
      <c r="R263" s="10">
        <f t="shared" si="43"/>
        <v>0</v>
      </c>
      <c r="S263" s="10">
        <f t="shared" si="43"/>
        <v>0</v>
      </c>
      <c r="T263" s="10">
        <f t="shared" si="43"/>
        <v>0</v>
      </c>
      <c r="U263" s="10">
        <f t="shared" si="43"/>
        <v>0</v>
      </c>
      <c r="V263" s="10">
        <f t="shared" si="43"/>
        <v>0</v>
      </c>
      <c r="W263" s="10">
        <f t="shared" si="43"/>
        <v>0</v>
      </c>
      <c r="X263" s="10">
        <f t="shared" si="43"/>
        <v>0</v>
      </c>
      <c r="Y263" s="10">
        <f t="shared" si="43"/>
        <v>0</v>
      </c>
      <c r="Z263" s="10">
        <f t="shared" si="43"/>
        <v>0</v>
      </c>
      <c r="AA263" s="10">
        <f t="shared" si="43"/>
        <v>6000000</v>
      </c>
    </row>
    <row r="264" spans="1:27" ht="18">
      <c r="A264" s="28" t="s">
        <v>14</v>
      </c>
      <c r="B264" s="27" t="s">
        <v>298</v>
      </c>
      <c r="C264" s="9"/>
      <c r="D264" s="9">
        <f>D263+D203+D198+D189+D123+D68+D35+D27</f>
        <v>99062573</v>
      </c>
      <c r="E264" s="9">
        <f aca="true" t="shared" si="44" ref="E264:Z264">E263+E203+E198+E189+E123+E68+E35+E27</f>
        <v>23523</v>
      </c>
      <c r="F264" s="9">
        <f t="shared" si="44"/>
        <v>262423</v>
      </c>
      <c r="G264" s="9">
        <f t="shared" si="44"/>
        <v>4442654</v>
      </c>
      <c r="H264" s="9">
        <f t="shared" si="44"/>
        <v>6173366</v>
      </c>
      <c r="I264" s="9">
        <f t="shared" si="44"/>
        <v>53947938</v>
      </c>
      <c r="J264" s="9">
        <f t="shared" si="44"/>
        <v>4185704</v>
      </c>
      <c r="K264" s="9">
        <f t="shared" si="44"/>
        <v>0</v>
      </c>
      <c r="L264" s="9">
        <f>L263+L203+L198+L189+L123+L68+L35+L27</f>
        <v>0</v>
      </c>
      <c r="M264" s="9">
        <f t="shared" si="44"/>
        <v>15356000</v>
      </c>
      <c r="N264" s="9">
        <f t="shared" si="44"/>
        <v>8065386</v>
      </c>
      <c r="O264" s="9">
        <f t="shared" si="44"/>
        <v>285000</v>
      </c>
      <c r="P264" s="9">
        <f t="shared" si="44"/>
        <v>13908908</v>
      </c>
      <c r="Q264" s="9">
        <f t="shared" si="44"/>
        <v>269466595</v>
      </c>
      <c r="R264" s="9">
        <f t="shared" si="44"/>
        <v>633892</v>
      </c>
      <c r="S264" s="9">
        <f t="shared" si="44"/>
        <v>263751</v>
      </c>
      <c r="T264" s="9">
        <f t="shared" si="44"/>
        <v>4524851</v>
      </c>
      <c r="U264" s="9">
        <f t="shared" si="44"/>
        <v>98458134</v>
      </c>
      <c r="V264" s="9">
        <f t="shared" si="44"/>
        <v>0</v>
      </c>
      <c r="W264" s="9">
        <f t="shared" si="44"/>
        <v>25650607</v>
      </c>
      <c r="X264" s="9">
        <f t="shared" si="44"/>
        <v>0</v>
      </c>
      <c r="Y264" s="9">
        <f t="shared" si="44"/>
        <v>0</v>
      </c>
      <c r="Z264" s="9">
        <f t="shared" si="44"/>
        <v>6892115</v>
      </c>
      <c r="AA264" s="9">
        <f>SUM(D264:Z264)</f>
        <v>611603420</v>
      </c>
    </row>
    <row r="265" spans="1:27" ht="15">
      <c r="A265" s="5" t="s">
        <v>15</v>
      </c>
      <c r="B265" s="16" t="s">
        <v>306</v>
      </c>
      <c r="C265" s="5"/>
      <c r="D265" s="5"/>
      <c r="E265" s="5"/>
      <c r="F265" s="5"/>
      <c r="G265" s="5"/>
      <c r="H265" s="5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>
        <f aca="true" t="shared" si="45" ref="AA265:AA288">SUM(D265:Z265)</f>
        <v>0</v>
      </c>
    </row>
    <row r="266" spans="1:27" ht="15">
      <c r="A266" s="25" t="s">
        <v>15</v>
      </c>
      <c r="B266" s="25" t="s">
        <v>16</v>
      </c>
      <c r="C266" s="5"/>
      <c r="D266" s="5"/>
      <c r="E266" s="5"/>
      <c r="F266" s="5"/>
      <c r="G266" s="5"/>
      <c r="H266" s="5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>
        <f t="shared" si="45"/>
        <v>0</v>
      </c>
    </row>
    <row r="267" spans="1:27" ht="15">
      <c r="A267" s="25" t="s">
        <v>15</v>
      </c>
      <c r="B267" s="25" t="s">
        <v>17</v>
      </c>
      <c r="C267" s="5"/>
      <c r="D267" s="5"/>
      <c r="E267" s="5"/>
      <c r="F267" s="5"/>
      <c r="G267" s="5"/>
      <c r="H267" s="5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>
        <f t="shared" si="45"/>
        <v>0</v>
      </c>
    </row>
    <row r="268" spans="1:27" ht="15">
      <c r="A268" s="5" t="s">
        <v>19</v>
      </c>
      <c r="B268" s="16" t="s">
        <v>18</v>
      </c>
      <c r="C268" s="5"/>
      <c r="D268" s="5"/>
      <c r="E268" s="5"/>
      <c r="F268" s="5"/>
      <c r="G268" s="5"/>
      <c r="H268" s="5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>
        <f t="shared" si="45"/>
        <v>0</v>
      </c>
    </row>
    <row r="269" spans="1:27" ht="15">
      <c r="A269" s="5" t="s">
        <v>20</v>
      </c>
      <c r="B269" s="16" t="s">
        <v>305</v>
      </c>
      <c r="C269" s="5"/>
      <c r="D269" s="5"/>
      <c r="E269" s="5"/>
      <c r="F269" s="5"/>
      <c r="G269" s="5"/>
      <c r="H269" s="5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>
        <f t="shared" si="45"/>
        <v>0</v>
      </c>
    </row>
    <row r="270" spans="1:27" ht="15">
      <c r="A270" s="25" t="s">
        <v>20</v>
      </c>
      <c r="B270" s="25" t="s">
        <v>16</v>
      </c>
      <c r="C270" s="5"/>
      <c r="D270" s="5"/>
      <c r="E270" s="5"/>
      <c r="F270" s="5"/>
      <c r="G270" s="5"/>
      <c r="H270" s="5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>
        <f t="shared" si="45"/>
        <v>0</v>
      </c>
    </row>
    <row r="271" spans="1:27" ht="15">
      <c r="A271" s="25" t="s">
        <v>21</v>
      </c>
      <c r="B271" s="25" t="s">
        <v>17</v>
      </c>
      <c r="C271" s="5"/>
      <c r="D271" s="5"/>
      <c r="E271" s="5"/>
      <c r="F271" s="5"/>
      <c r="G271" s="5"/>
      <c r="H271" s="5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>
        <f t="shared" si="45"/>
        <v>0</v>
      </c>
    </row>
    <row r="272" spans="1:27" ht="15">
      <c r="A272" s="9" t="s">
        <v>22</v>
      </c>
      <c r="B272" s="15" t="s">
        <v>304</v>
      </c>
      <c r="C272" s="9"/>
      <c r="D272" s="9"/>
      <c r="E272" s="9"/>
      <c r="F272" s="9"/>
      <c r="G272" s="9"/>
      <c r="H272" s="9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>
        <f t="shared" si="45"/>
        <v>0</v>
      </c>
    </row>
    <row r="273" spans="1:27" ht="15">
      <c r="A273" s="5" t="s">
        <v>23</v>
      </c>
      <c r="B273" s="29" t="s">
        <v>309</v>
      </c>
      <c r="C273" s="5"/>
      <c r="D273" s="5"/>
      <c r="E273" s="5"/>
      <c r="F273" s="5"/>
      <c r="G273" s="5"/>
      <c r="H273" s="5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>
        <f t="shared" si="45"/>
        <v>0</v>
      </c>
    </row>
    <row r="274" spans="1:27" ht="15">
      <c r="A274" s="25" t="s">
        <v>23</v>
      </c>
      <c r="B274" s="25" t="s">
        <v>24</v>
      </c>
      <c r="C274" s="5"/>
      <c r="D274" s="5"/>
      <c r="E274" s="5"/>
      <c r="F274" s="5"/>
      <c r="G274" s="5"/>
      <c r="H274" s="5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>
        <f t="shared" si="45"/>
        <v>0</v>
      </c>
    </row>
    <row r="275" spans="1:27" ht="15">
      <c r="A275" s="25" t="s">
        <v>23</v>
      </c>
      <c r="B275" s="25" t="s">
        <v>25</v>
      </c>
      <c r="C275" s="5"/>
      <c r="D275" s="5"/>
      <c r="E275" s="5"/>
      <c r="F275" s="5"/>
      <c r="G275" s="5"/>
      <c r="H275" s="5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>
        <f t="shared" si="45"/>
        <v>0</v>
      </c>
    </row>
    <row r="276" spans="1:27" ht="15">
      <c r="A276" s="5" t="s">
        <v>26</v>
      </c>
      <c r="B276" s="29" t="s">
        <v>310</v>
      </c>
      <c r="C276" s="5"/>
      <c r="D276" s="5"/>
      <c r="E276" s="5"/>
      <c r="F276" s="5"/>
      <c r="G276" s="5"/>
      <c r="H276" s="5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>
        <f t="shared" si="45"/>
        <v>0</v>
      </c>
    </row>
    <row r="277" spans="1:27" ht="15">
      <c r="A277" s="25" t="s">
        <v>26</v>
      </c>
      <c r="B277" s="25" t="s">
        <v>17</v>
      </c>
      <c r="C277" s="5"/>
      <c r="D277" s="5"/>
      <c r="E277" s="5"/>
      <c r="F277" s="5"/>
      <c r="G277" s="5"/>
      <c r="H277" s="5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>
        <f t="shared" si="45"/>
        <v>0</v>
      </c>
    </row>
    <row r="278" spans="1:27" ht="15">
      <c r="A278" s="5" t="s">
        <v>28</v>
      </c>
      <c r="B278" s="17" t="s">
        <v>27</v>
      </c>
      <c r="C278" s="5"/>
      <c r="D278" s="5"/>
      <c r="E278" s="5"/>
      <c r="F278" s="5"/>
      <c r="G278" s="5"/>
      <c r="H278" s="5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>
        <f t="shared" si="45"/>
        <v>0</v>
      </c>
    </row>
    <row r="279" spans="1:27" ht="15">
      <c r="A279" s="5" t="s">
        <v>29</v>
      </c>
      <c r="B279" s="17" t="s">
        <v>311</v>
      </c>
      <c r="C279" s="5"/>
      <c r="D279" s="5"/>
      <c r="E279" s="5"/>
      <c r="F279" s="5"/>
      <c r="G279" s="5"/>
      <c r="H279" s="5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>
        <f t="shared" si="45"/>
        <v>0</v>
      </c>
    </row>
    <row r="280" spans="1:27" ht="15">
      <c r="A280" s="25" t="s">
        <v>29</v>
      </c>
      <c r="B280" s="25" t="s">
        <v>25</v>
      </c>
      <c r="C280" s="5"/>
      <c r="D280" s="5"/>
      <c r="E280" s="5"/>
      <c r="F280" s="5"/>
      <c r="G280" s="5"/>
      <c r="H280" s="5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>
        <f t="shared" si="45"/>
        <v>0</v>
      </c>
    </row>
    <row r="281" spans="1:27" ht="15">
      <c r="A281" s="25" t="s">
        <v>29</v>
      </c>
      <c r="B281" s="25" t="s">
        <v>17</v>
      </c>
      <c r="C281" s="5"/>
      <c r="D281" s="5"/>
      <c r="E281" s="5"/>
      <c r="F281" s="5"/>
      <c r="G281" s="5"/>
      <c r="H281" s="5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>
        <f t="shared" si="45"/>
        <v>0</v>
      </c>
    </row>
    <row r="282" spans="1:27" ht="15">
      <c r="A282" s="9" t="s">
        <v>30</v>
      </c>
      <c r="B282" s="30" t="s">
        <v>307</v>
      </c>
      <c r="C282" s="9"/>
      <c r="D282" s="9"/>
      <c r="E282" s="9"/>
      <c r="F282" s="9"/>
      <c r="G282" s="9"/>
      <c r="H282" s="9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>
        <f t="shared" si="45"/>
        <v>0</v>
      </c>
    </row>
    <row r="283" spans="1:27" ht="15">
      <c r="A283" s="5" t="s">
        <v>32</v>
      </c>
      <c r="B283" s="29" t="s">
        <v>31</v>
      </c>
      <c r="C283" s="5"/>
      <c r="D283" s="5"/>
      <c r="E283" s="5"/>
      <c r="F283" s="5"/>
      <c r="G283" s="5"/>
      <c r="H283" s="5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>
        <f t="shared" si="45"/>
        <v>0</v>
      </c>
    </row>
    <row r="284" spans="1:27" ht="15">
      <c r="A284" s="5" t="s">
        <v>34</v>
      </c>
      <c r="B284" s="29" t="s">
        <v>33</v>
      </c>
      <c r="C284" s="5"/>
      <c r="D284" s="5"/>
      <c r="E284" s="5"/>
      <c r="F284" s="5"/>
      <c r="G284" s="5"/>
      <c r="H284" s="5"/>
      <c r="I284" s="48"/>
      <c r="J284" s="48">
        <v>9991071</v>
      </c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>
        <f t="shared" si="45"/>
        <v>9991071</v>
      </c>
    </row>
    <row r="285" spans="1:27" ht="15">
      <c r="A285" s="9" t="s">
        <v>36</v>
      </c>
      <c r="B285" s="30" t="s">
        <v>35</v>
      </c>
      <c r="C285" s="5"/>
      <c r="D285" s="5"/>
      <c r="E285" s="5"/>
      <c r="F285" s="5"/>
      <c r="G285" s="5"/>
      <c r="H285" s="5"/>
      <c r="I285" s="48"/>
      <c r="J285" s="48"/>
      <c r="K285" s="48"/>
      <c r="L285" s="48">
        <v>149075614</v>
      </c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>
        <f t="shared" si="45"/>
        <v>149075614</v>
      </c>
    </row>
    <row r="286" spans="1:27" ht="15">
      <c r="A286" s="5" t="s">
        <v>38</v>
      </c>
      <c r="B286" s="29" t="s">
        <v>37</v>
      </c>
      <c r="C286" s="5"/>
      <c r="D286" s="5"/>
      <c r="E286" s="5"/>
      <c r="F286" s="5"/>
      <c r="G286" s="5"/>
      <c r="H286" s="5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>
        <f t="shared" si="45"/>
        <v>0</v>
      </c>
    </row>
    <row r="287" spans="1:27" ht="15">
      <c r="A287" s="5" t="s">
        <v>40</v>
      </c>
      <c r="B287" s="29" t="s">
        <v>39</v>
      </c>
      <c r="C287" s="5"/>
      <c r="D287" s="5"/>
      <c r="E287" s="5"/>
      <c r="F287" s="5"/>
      <c r="G287" s="5"/>
      <c r="H287" s="5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>
        <f t="shared" si="45"/>
        <v>0</v>
      </c>
    </row>
    <row r="288" spans="1:27" ht="15">
      <c r="A288" s="5" t="s">
        <v>42</v>
      </c>
      <c r="B288" s="29" t="s">
        <v>41</v>
      </c>
      <c r="C288" s="5"/>
      <c r="D288" s="5"/>
      <c r="E288" s="5"/>
      <c r="F288" s="5"/>
      <c r="G288" s="5"/>
      <c r="H288" s="5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>
        <f t="shared" si="45"/>
        <v>0</v>
      </c>
    </row>
    <row r="289" spans="1:27" ht="15">
      <c r="A289" s="54" t="s">
        <v>43</v>
      </c>
      <c r="B289" s="53" t="s">
        <v>308</v>
      </c>
      <c r="C289" s="9"/>
      <c r="D289" s="9">
        <f>D288+D287+D286+D285+D284+D283+D282+D272</f>
        <v>0</v>
      </c>
      <c r="E289" s="9">
        <f aca="true" t="shared" si="46" ref="E289:AA289">E288+E287+E286+E285+E284+E283+E282+E272</f>
        <v>0</v>
      </c>
      <c r="F289" s="9">
        <f t="shared" si="46"/>
        <v>0</v>
      </c>
      <c r="G289" s="9">
        <f t="shared" si="46"/>
        <v>0</v>
      </c>
      <c r="H289" s="9">
        <f t="shared" si="46"/>
        <v>0</v>
      </c>
      <c r="I289" s="9">
        <f t="shared" si="46"/>
        <v>0</v>
      </c>
      <c r="J289" s="9">
        <f t="shared" si="46"/>
        <v>9991071</v>
      </c>
      <c r="K289" s="9">
        <f t="shared" si="46"/>
        <v>0</v>
      </c>
      <c r="L289" s="9">
        <f t="shared" si="46"/>
        <v>149075614</v>
      </c>
      <c r="M289" s="9">
        <f t="shared" si="46"/>
        <v>0</v>
      </c>
      <c r="N289" s="9">
        <f t="shared" si="46"/>
        <v>0</v>
      </c>
      <c r="O289" s="9">
        <f t="shared" si="46"/>
        <v>0</v>
      </c>
      <c r="P289" s="9">
        <f t="shared" si="46"/>
        <v>0</v>
      </c>
      <c r="Q289" s="9">
        <f t="shared" si="46"/>
        <v>0</v>
      </c>
      <c r="R289" s="9">
        <f t="shared" si="46"/>
        <v>0</v>
      </c>
      <c r="S289" s="9">
        <f t="shared" si="46"/>
        <v>0</v>
      </c>
      <c r="T289" s="9">
        <f t="shared" si="46"/>
        <v>0</v>
      </c>
      <c r="U289" s="9">
        <f t="shared" si="46"/>
        <v>0</v>
      </c>
      <c r="V289" s="9">
        <f t="shared" si="46"/>
        <v>0</v>
      </c>
      <c r="W289" s="9">
        <f t="shared" si="46"/>
        <v>0</v>
      </c>
      <c r="X289" s="9">
        <f t="shared" si="46"/>
        <v>0</v>
      </c>
      <c r="Y289" s="9">
        <f t="shared" si="46"/>
        <v>0</v>
      </c>
      <c r="Z289" s="9">
        <f t="shared" si="46"/>
        <v>0</v>
      </c>
      <c r="AA289" s="9">
        <f t="shared" si="46"/>
        <v>159066685</v>
      </c>
    </row>
    <row r="290" spans="1:27" ht="15">
      <c r="A290" s="5" t="s">
        <v>45</v>
      </c>
      <c r="B290" s="29" t="s">
        <v>44</v>
      </c>
      <c r="C290" s="5"/>
      <c r="D290" s="5"/>
      <c r="E290" s="5"/>
      <c r="F290" s="5"/>
      <c r="G290" s="5"/>
      <c r="H290" s="5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>
        <f aca="true" t="shared" si="47" ref="AA290:AA300">SUM(D290:Z290)</f>
        <v>0</v>
      </c>
    </row>
    <row r="291" spans="1:27" ht="15">
      <c r="A291" s="5" t="s">
        <v>47</v>
      </c>
      <c r="B291" s="16" t="s">
        <v>46</v>
      </c>
      <c r="C291" s="5"/>
      <c r="D291" s="5"/>
      <c r="E291" s="5"/>
      <c r="F291" s="5"/>
      <c r="G291" s="5"/>
      <c r="H291" s="5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>
        <f t="shared" si="47"/>
        <v>0</v>
      </c>
    </row>
    <row r="292" spans="1:27" ht="15">
      <c r="A292" s="5" t="s">
        <v>48</v>
      </c>
      <c r="B292" s="29" t="s">
        <v>312</v>
      </c>
      <c r="C292" s="5"/>
      <c r="D292" s="5"/>
      <c r="E292" s="5"/>
      <c r="F292" s="5"/>
      <c r="G292" s="5"/>
      <c r="H292" s="5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>
        <f t="shared" si="47"/>
        <v>0</v>
      </c>
    </row>
    <row r="293" spans="1:27" ht="15">
      <c r="A293" s="25" t="s">
        <v>48</v>
      </c>
      <c r="B293" s="25" t="s">
        <v>17</v>
      </c>
      <c r="C293" s="5"/>
      <c r="D293" s="5"/>
      <c r="E293" s="5"/>
      <c r="F293" s="5"/>
      <c r="G293" s="5"/>
      <c r="H293" s="5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>
        <f t="shared" si="47"/>
        <v>0</v>
      </c>
    </row>
    <row r="294" spans="1:27" ht="15">
      <c r="A294" s="5" t="s">
        <v>49</v>
      </c>
      <c r="B294" s="29" t="s">
        <v>313</v>
      </c>
      <c r="C294" s="5"/>
      <c r="D294" s="5"/>
      <c r="E294" s="5"/>
      <c r="F294" s="5"/>
      <c r="G294" s="5"/>
      <c r="H294" s="5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>
        <f t="shared" si="47"/>
        <v>0</v>
      </c>
    </row>
    <row r="295" spans="1:27" ht="15">
      <c r="A295" s="25" t="s">
        <v>49</v>
      </c>
      <c r="B295" s="25" t="s">
        <v>50</v>
      </c>
      <c r="C295" s="5"/>
      <c r="D295" s="5"/>
      <c r="E295" s="5"/>
      <c r="F295" s="5"/>
      <c r="G295" s="5"/>
      <c r="H295" s="5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>
        <f t="shared" si="47"/>
        <v>0</v>
      </c>
    </row>
    <row r="296" spans="1:27" ht="15">
      <c r="A296" s="25" t="s">
        <v>49</v>
      </c>
      <c r="B296" s="25" t="s">
        <v>51</v>
      </c>
      <c r="C296" s="5"/>
      <c r="D296" s="5"/>
      <c r="E296" s="5"/>
      <c r="F296" s="5"/>
      <c r="G296" s="5"/>
      <c r="H296" s="5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>
        <f t="shared" si="47"/>
        <v>0</v>
      </c>
    </row>
    <row r="297" spans="1:27" ht="15">
      <c r="A297" s="25" t="s">
        <v>49</v>
      </c>
      <c r="B297" s="25" t="s">
        <v>52</v>
      </c>
      <c r="C297" s="5"/>
      <c r="D297" s="5"/>
      <c r="E297" s="5"/>
      <c r="F297" s="5"/>
      <c r="G297" s="5"/>
      <c r="H297" s="5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>
        <f t="shared" si="47"/>
        <v>0</v>
      </c>
    </row>
    <row r="298" spans="1:27" ht="15">
      <c r="A298" s="25" t="s">
        <v>49</v>
      </c>
      <c r="B298" s="25" t="s">
        <v>17</v>
      </c>
      <c r="C298" s="5"/>
      <c r="D298" s="5"/>
      <c r="E298" s="5"/>
      <c r="F298" s="5"/>
      <c r="G298" s="5"/>
      <c r="H298" s="5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>
        <f t="shared" si="47"/>
        <v>0</v>
      </c>
    </row>
    <row r="299" spans="1:27" ht="15">
      <c r="A299" s="54" t="s">
        <v>53</v>
      </c>
      <c r="B299" s="53" t="s">
        <v>314</v>
      </c>
      <c r="C299" s="9"/>
      <c r="D299" s="9"/>
      <c r="E299" s="9"/>
      <c r="F299" s="9"/>
      <c r="G299" s="9"/>
      <c r="H299" s="9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>
        <f t="shared" si="47"/>
        <v>0</v>
      </c>
    </row>
    <row r="300" spans="1:27" ht="15">
      <c r="A300" s="54" t="s">
        <v>55</v>
      </c>
      <c r="B300" s="55" t="s">
        <v>54</v>
      </c>
      <c r="C300" s="5"/>
      <c r="D300" s="5"/>
      <c r="E300" s="5"/>
      <c r="F300" s="5"/>
      <c r="G300" s="5"/>
      <c r="H300" s="5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>
        <f t="shared" si="47"/>
        <v>0</v>
      </c>
    </row>
    <row r="301" spans="1:27" ht="15.75">
      <c r="A301" s="47" t="s">
        <v>56</v>
      </c>
      <c r="B301" s="52" t="s">
        <v>315</v>
      </c>
      <c r="C301" s="9"/>
      <c r="D301" s="9">
        <f>D300+D299+D289</f>
        <v>0</v>
      </c>
      <c r="E301" s="9">
        <f aca="true" t="shared" si="48" ref="E301:AA301">E300+E299+E289</f>
        <v>0</v>
      </c>
      <c r="F301" s="9">
        <f t="shared" si="48"/>
        <v>0</v>
      </c>
      <c r="G301" s="9">
        <f t="shared" si="48"/>
        <v>0</v>
      </c>
      <c r="H301" s="9">
        <f t="shared" si="48"/>
        <v>0</v>
      </c>
      <c r="I301" s="9">
        <f t="shared" si="48"/>
        <v>0</v>
      </c>
      <c r="J301" s="9">
        <f t="shared" si="48"/>
        <v>9991071</v>
      </c>
      <c r="K301" s="9">
        <f t="shared" si="48"/>
        <v>0</v>
      </c>
      <c r="L301" s="9">
        <f t="shared" si="48"/>
        <v>149075614</v>
      </c>
      <c r="M301" s="9">
        <f t="shared" si="48"/>
        <v>0</v>
      </c>
      <c r="N301" s="9">
        <f t="shared" si="48"/>
        <v>0</v>
      </c>
      <c r="O301" s="9">
        <f t="shared" si="48"/>
        <v>0</v>
      </c>
      <c r="P301" s="9">
        <f t="shared" si="48"/>
        <v>0</v>
      </c>
      <c r="Q301" s="9">
        <f t="shared" si="48"/>
        <v>0</v>
      </c>
      <c r="R301" s="9">
        <f t="shared" si="48"/>
        <v>0</v>
      </c>
      <c r="S301" s="9">
        <f t="shared" si="48"/>
        <v>0</v>
      </c>
      <c r="T301" s="9">
        <f t="shared" si="48"/>
        <v>0</v>
      </c>
      <c r="U301" s="9">
        <f t="shared" si="48"/>
        <v>0</v>
      </c>
      <c r="V301" s="9">
        <f t="shared" si="48"/>
        <v>0</v>
      </c>
      <c r="W301" s="9">
        <f t="shared" si="48"/>
        <v>0</v>
      </c>
      <c r="X301" s="9">
        <f t="shared" si="48"/>
        <v>0</v>
      </c>
      <c r="Y301" s="9">
        <f t="shared" si="48"/>
        <v>0</v>
      </c>
      <c r="Z301" s="9">
        <f t="shared" si="48"/>
        <v>0</v>
      </c>
      <c r="AA301" s="184">
        <f t="shared" si="48"/>
        <v>159066685</v>
      </c>
    </row>
    <row r="302" spans="1:27" s="182" customFormat="1" ht="15.75">
      <c r="A302" s="181"/>
      <c r="B302" s="181" t="s">
        <v>390</v>
      </c>
      <c r="C302" s="169"/>
      <c r="D302" s="169">
        <f>D301+D264</f>
        <v>99062573</v>
      </c>
      <c r="E302" s="169">
        <f aca="true" t="shared" si="49" ref="E302:Z302">E301+E264</f>
        <v>23523</v>
      </c>
      <c r="F302" s="169">
        <f t="shared" si="49"/>
        <v>262423</v>
      </c>
      <c r="G302" s="169">
        <f t="shared" si="49"/>
        <v>4442654</v>
      </c>
      <c r="H302" s="169">
        <f t="shared" si="49"/>
        <v>6173366</v>
      </c>
      <c r="I302" s="169">
        <f t="shared" si="49"/>
        <v>53947938</v>
      </c>
      <c r="J302" s="169">
        <f t="shared" si="49"/>
        <v>14176775</v>
      </c>
      <c r="K302" s="169">
        <f t="shared" si="49"/>
        <v>0</v>
      </c>
      <c r="L302" s="169">
        <f t="shared" si="49"/>
        <v>149075614</v>
      </c>
      <c r="M302" s="169">
        <f t="shared" si="49"/>
        <v>15356000</v>
      </c>
      <c r="N302" s="169">
        <f t="shared" si="49"/>
        <v>8065386</v>
      </c>
      <c r="O302" s="169">
        <f t="shared" si="49"/>
        <v>285000</v>
      </c>
      <c r="P302" s="169">
        <f t="shared" si="49"/>
        <v>13908908</v>
      </c>
      <c r="Q302" s="169">
        <f t="shared" si="49"/>
        <v>269466595</v>
      </c>
      <c r="R302" s="169">
        <f t="shared" si="49"/>
        <v>633892</v>
      </c>
      <c r="S302" s="169">
        <f t="shared" si="49"/>
        <v>263751</v>
      </c>
      <c r="T302" s="169">
        <f t="shared" si="49"/>
        <v>4524851</v>
      </c>
      <c r="U302" s="169">
        <f>U301+U264</f>
        <v>98458134</v>
      </c>
      <c r="V302" s="169">
        <f t="shared" si="49"/>
        <v>0</v>
      </c>
      <c r="W302" s="169">
        <f t="shared" si="49"/>
        <v>25650607</v>
      </c>
      <c r="X302" s="169">
        <f t="shared" si="49"/>
        <v>0</v>
      </c>
      <c r="Y302" s="169">
        <f t="shared" si="49"/>
        <v>0</v>
      </c>
      <c r="Z302" s="169">
        <f t="shared" si="49"/>
        <v>6892115</v>
      </c>
      <c r="AA302" s="169">
        <f>AA301+AA264</f>
        <v>770670105</v>
      </c>
    </row>
    <row r="303" spans="1:27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1:27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1:27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1:27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1:27" ht="15">
      <c r="A307" s="4"/>
      <c r="B307" s="4"/>
      <c r="C307" s="4"/>
      <c r="D307" s="4"/>
      <c r="E307" s="183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1:27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1:27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1:27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1:27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1:27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1:27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1:27" ht="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1:27" ht="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</sheetData>
  <sheetProtection/>
  <mergeCells count="1">
    <mergeCell ref="A1:Y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46" r:id="rId1"/>
  <rowBreaks count="2" manualBreakCount="2">
    <brk id="100" max="26" man="1"/>
    <brk id="198" max="2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F81"/>
  <sheetViews>
    <sheetView view="pageBreakPreview" zoomScale="60" zoomScalePageLayoutView="0" workbookViewId="0" topLeftCell="A1">
      <selection activeCell="E4" sqref="E4"/>
    </sheetView>
  </sheetViews>
  <sheetFormatPr defaultColWidth="9.140625" defaultRowHeight="15"/>
  <cols>
    <col min="1" max="1" width="67.140625" style="0" customWidth="1"/>
    <col min="2" max="3" width="17.8515625" style="0" customWidth="1"/>
    <col min="4" max="4" width="17.28125" style="0" customWidth="1"/>
    <col min="5" max="5" width="20.421875" style="0" customWidth="1"/>
  </cols>
  <sheetData>
    <row r="1" spans="1:5" ht="15">
      <c r="A1" s="292" t="s">
        <v>1084</v>
      </c>
      <c r="B1" s="292"/>
      <c r="C1" s="292"/>
      <c r="D1" s="292"/>
      <c r="E1" s="292"/>
    </row>
    <row r="2" spans="1:5" ht="27.75" customHeight="1">
      <c r="A2" s="325" t="s">
        <v>1019</v>
      </c>
      <c r="B2" s="325"/>
      <c r="C2" s="325"/>
      <c r="D2" s="325"/>
      <c r="E2" s="325"/>
    </row>
    <row r="3" spans="1:5" ht="23.25" customHeight="1">
      <c r="A3" s="289" t="s">
        <v>994</v>
      </c>
      <c r="B3" s="302"/>
      <c r="C3" s="302"/>
      <c r="D3" s="302"/>
      <c r="E3" s="85"/>
    </row>
    <row r="5" ht="15">
      <c r="A5" t="s">
        <v>1017</v>
      </c>
    </row>
    <row r="6" spans="1:6" ht="39">
      <c r="A6" s="92" t="s">
        <v>538</v>
      </c>
      <c r="B6" s="87" t="s">
        <v>776</v>
      </c>
      <c r="C6" s="170" t="s">
        <v>950</v>
      </c>
      <c r="D6" s="87" t="s">
        <v>775</v>
      </c>
      <c r="E6" s="145" t="s">
        <v>587</v>
      </c>
      <c r="F6" s="4"/>
    </row>
    <row r="7" spans="1:6" ht="15">
      <c r="A7" s="108" t="s">
        <v>767</v>
      </c>
      <c r="B7" s="109">
        <v>1287336230</v>
      </c>
      <c r="C7" s="109">
        <v>16382996</v>
      </c>
      <c r="D7" s="109">
        <v>19332405</v>
      </c>
      <c r="E7" s="150">
        <f>B7+C7+D7</f>
        <v>1323051631</v>
      </c>
      <c r="F7" s="4"/>
    </row>
    <row r="8" spans="1:6" ht="15">
      <c r="A8" s="108" t="s">
        <v>768</v>
      </c>
      <c r="B8" s="109">
        <v>447690943</v>
      </c>
      <c r="C8" s="109">
        <v>99062573</v>
      </c>
      <c r="D8" s="109">
        <v>64849904</v>
      </c>
      <c r="E8" s="150">
        <f aca="true" t="shared" si="0" ref="E8:E25">B8+C8+D8</f>
        <v>611603420</v>
      </c>
      <c r="F8" s="4"/>
    </row>
    <row r="9" spans="1:6" ht="15">
      <c r="A9" s="110" t="s">
        <v>769</v>
      </c>
      <c r="B9" s="111">
        <f>B7-B8</f>
        <v>839645287</v>
      </c>
      <c r="C9" s="111">
        <f>C7-C8</f>
        <v>-82679577</v>
      </c>
      <c r="D9" s="111">
        <f>D7-D8</f>
        <v>-45517499</v>
      </c>
      <c r="E9" s="150">
        <f t="shared" si="0"/>
        <v>711448211</v>
      </c>
      <c r="F9" s="4"/>
    </row>
    <row r="10" spans="1:6" ht="15">
      <c r="A10" s="108" t="s">
        <v>770</v>
      </c>
      <c r="B10" s="109">
        <v>245947716</v>
      </c>
      <c r="C10" s="109">
        <v>99363769</v>
      </c>
      <c r="D10" s="109">
        <v>57845093</v>
      </c>
      <c r="E10" s="150">
        <f t="shared" si="0"/>
        <v>403156578</v>
      </c>
      <c r="F10" s="4"/>
    </row>
    <row r="11" spans="1:6" ht="15">
      <c r="A11" s="108" t="s">
        <v>771</v>
      </c>
      <c r="B11" s="109">
        <v>159066685</v>
      </c>
      <c r="C11" s="109"/>
      <c r="D11" s="109">
        <v>0</v>
      </c>
      <c r="E11" s="150">
        <f t="shared" si="0"/>
        <v>159066685</v>
      </c>
      <c r="F11" s="4"/>
    </row>
    <row r="12" spans="1:6" ht="15">
      <c r="A12" s="110" t="s">
        <v>772</v>
      </c>
      <c r="B12" s="111">
        <f>B10-B11</f>
        <v>86881031</v>
      </c>
      <c r="C12" s="111">
        <f>C10-C11</f>
        <v>99363769</v>
      </c>
      <c r="D12" s="111">
        <f>D10-D11</f>
        <v>57845093</v>
      </c>
      <c r="E12" s="150">
        <f t="shared" si="0"/>
        <v>244089893</v>
      </c>
      <c r="F12" s="4"/>
    </row>
    <row r="13" spans="1:6" ht="15">
      <c r="A13" s="141" t="s">
        <v>773</v>
      </c>
      <c r="B13" s="112">
        <f>B9+B12</f>
        <v>926526318</v>
      </c>
      <c r="C13" s="112">
        <f>C9+C12</f>
        <v>16684192</v>
      </c>
      <c r="D13" s="112">
        <f>D9+D12</f>
        <v>12327594</v>
      </c>
      <c r="E13" s="152">
        <f>SUM(B13:D13)</f>
        <v>955538104</v>
      </c>
      <c r="F13" s="4"/>
    </row>
    <row r="14" spans="1:6" ht="15">
      <c r="A14" s="108" t="s">
        <v>774</v>
      </c>
      <c r="B14" s="109">
        <v>0</v>
      </c>
      <c r="C14" s="109">
        <v>0</v>
      </c>
      <c r="D14" s="109">
        <v>0</v>
      </c>
      <c r="E14" s="150">
        <f t="shared" si="0"/>
        <v>0</v>
      </c>
      <c r="F14" s="4"/>
    </row>
    <row r="15" spans="1:6" ht="15">
      <c r="A15" s="108" t="s">
        <v>777</v>
      </c>
      <c r="B15" s="109">
        <v>0</v>
      </c>
      <c r="C15" s="109">
        <v>0</v>
      </c>
      <c r="D15" s="109">
        <v>0</v>
      </c>
      <c r="E15" s="150">
        <f t="shared" si="0"/>
        <v>0</v>
      </c>
      <c r="F15" s="4"/>
    </row>
    <row r="16" spans="1:6" ht="25.5">
      <c r="A16" s="110" t="s">
        <v>778</v>
      </c>
      <c r="B16" s="111">
        <f>B14-B15</f>
        <v>0</v>
      </c>
      <c r="C16" s="111">
        <f>C14-C15</f>
        <v>0</v>
      </c>
      <c r="D16" s="111">
        <f>D14-D15</f>
        <v>0</v>
      </c>
      <c r="E16" s="150">
        <f t="shared" si="0"/>
        <v>0</v>
      </c>
      <c r="F16" s="4"/>
    </row>
    <row r="17" spans="1:6" ht="15">
      <c r="A17" s="108" t="s">
        <v>779</v>
      </c>
      <c r="B17" s="109">
        <v>0</v>
      </c>
      <c r="C17" s="109">
        <v>0</v>
      </c>
      <c r="D17" s="109">
        <v>0</v>
      </c>
      <c r="E17" s="150">
        <f t="shared" si="0"/>
        <v>0</v>
      </c>
      <c r="F17" s="4"/>
    </row>
    <row r="18" spans="1:6" ht="15">
      <c r="A18" s="108" t="s">
        <v>780</v>
      </c>
      <c r="B18" s="109">
        <v>0</v>
      </c>
      <c r="C18" s="109">
        <v>0</v>
      </c>
      <c r="D18" s="109">
        <v>0</v>
      </c>
      <c r="E18" s="150">
        <f t="shared" si="0"/>
        <v>0</v>
      </c>
      <c r="F18" s="4"/>
    </row>
    <row r="19" spans="1:6" ht="25.5">
      <c r="A19" s="110" t="s">
        <v>781</v>
      </c>
      <c r="B19" s="111">
        <f>B17-B18</f>
        <v>0</v>
      </c>
      <c r="C19" s="111">
        <f>C17-C18</f>
        <v>0</v>
      </c>
      <c r="D19" s="111">
        <f>D17-D18</f>
        <v>0</v>
      </c>
      <c r="E19" s="150">
        <f t="shared" si="0"/>
        <v>0</v>
      </c>
      <c r="F19" s="4"/>
    </row>
    <row r="20" spans="1:6" ht="15">
      <c r="A20" s="146" t="s">
        <v>782</v>
      </c>
      <c r="B20" s="147">
        <f>B16+B19</f>
        <v>0</v>
      </c>
      <c r="C20" s="147">
        <f>C16+C19</f>
        <v>0</v>
      </c>
      <c r="D20" s="147">
        <f>D16+D19</f>
        <v>0</v>
      </c>
      <c r="E20" s="151">
        <f t="shared" si="0"/>
        <v>0</v>
      </c>
      <c r="F20" s="4"/>
    </row>
    <row r="21" spans="1:6" ht="15">
      <c r="A21" s="110" t="s">
        <v>783</v>
      </c>
      <c r="B21" s="111">
        <f>B13+B20</f>
        <v>926526318</v>
      </c>
      <c r="C21" s="111">
        <f>C13+C20</f>
        <v>16684192</v>
      </c>
      <c r="D21" s="111">
        <f>D13+D20</f>
        <v>12327594</v>
      </c>
      <c r="E21" s="150">
        <f t="shared" si="0"/>
        <v>955538104</v>
      </c>
      <c r="F21" s="4"/>
    </row>
    <row r="22" spans="1:6" ht="25.5">
      <c r="A22" s="141" t="s">
        <v>784</v>
      </c>
      <c r="B22" s="112"/>
      <c r="C22" s="112">
        <v>1071174</v>
      </c>
      <c r="D22" s="112">
        <v>1185403</v>
      </c>
      <c r="E22" s="152">
        <f>SUM(B22:D22)</f>
        <v>2256577</v>
      </c>
      <c r="F22" s="4"/>
    </row>
    <row r="23" spans="1:6" ht="15">
      <c r="A23" s="141" t="s">
        <v>785</v>
      </c>
      <c r="B23" s="112">
        <f>B13-B22</f>
        <v>926526318</v>
      </c>
      <c r="C23" s="112">
        <f>C13-C22</f>
        <v>15613018</v>
      </c>
      <c r="D23" s="112">
        <f>D13-D22</f>
        <v>11142191</v>
      </c>
      <c r="E23" s="152">
        <f>SUM(B23:D23)</f>
        <v>953281527</v>
      </c>
      <c r="F23" s="4"/>
    </row>
    <row r="24" spans="1:6" ht="25.5">
      <c r="A24" s="146" t="s">
        <v>786</v>
      </c>
      <c r="B24" s="147">
        <f>B20*0.1</f>
        <v>0</v>
      </c>
      <c r="C24" s="147">
        <f>C20*0.1</f>
        <v>0</v>
      </c>
      <c r="D24" s="147">
        <f>D20*0.1</f>
        <v>0</v>
      </c>
      <c r="E24" s="151">
        <f t="shared" si="0"/>
        <v>0</v>
      </c>
      <c r="F24" s="4"/>
    </row>
    <row r="25" spans="1:6" ht="25.5">
      <c r="A25" s="146" t="s">
        <v>787</v>
      </c>
      <c r="B25" s="147">
        <f>B20-B24</f>
        <v>0</v>
      </c>
      <c r="C25" s="147">
        <f>C20-C24</f>
        <v>0</v>
      </c>
      <c r="D25" s="147">
        <f>D20-D24</f>
        <v>0</v>
      </c>
      <c r="E25" s="151">
        <f t="shared" si="0"/>
        <v>0</v>
      </c>
      <c r="F25" s="4"/>
    </row>
    <row r="26" spans="1:6" ht="27" customHeight="1">
      <c r="A26" s="148" t="s">
        <v>788</v>
      </c>
      <c r="B26" s="114">
        <v>0</v>
      </c>
      <c r="C26" s="114">
        <v>0</v>
      </c>
      <c r="D26" s="114"/>
      <c r="E26" s="114">
        <f>SUM(B26:D26)</f>
        <v>0</v>
      </c>
      <c r="F26" s="4"/>
    </row>
    <row r="27" spans="1:6" ht="15">
      <c r="A27" s="4"/>
      <c r="B27" s="4"/>
      <c r="C27" s="4"/>
      <c r="D27" s="4"/>
      <c r="E27" s="4"/>
      <c r="F27" s="4"/>
    </row>
    <row r="28" spans="1:6" ht="15">
      <c r="A28" s="4"/>
      <c r="B28" s="4"/>
      <c r="C28" s="4"/>
      <c r="D28" s="4"/>
      <c r="E28" s="4"/>
      <c r="F28" s="4"/>
    </row>
    <row r="29" spans="1:6" ht="15">
      <c r="A29" s="4"/>
      <c r="B29" s="4"/>
      <c r="C29" s="4"/>
      <c r="D29" s="4"/>
      <c r="E29" s="4"/>
      <c r="F29" s="4"/>
    </row>
    <row r="30" spans="1:6" ht="15">
      <c r="A30" s="4"/>
      <c r="B30" s="4"/>
      <c r="C30" s="4"/>
      <c r="D30" s="4"/>
      <c r="E30" s="4"/>
      <c r="F30" s="4"/>
    </row>
    <row r="31" spans="1:6" ht="15">
      <c r="A31" s="4"/>
      <c r="B31" s="4"/>
      <c r="C31" s="4"/>
      <c r="D31" s="4"/>
      <c r="E31" s="4"/>
      <c r="F31" s="4"/>
    </row>
    <row r="32" spans="1:6" ht="15">
      <c r="A32" s="4"/>
      <c r="B32" s="4"/>
      <c r="C32" s="4"/>
      <c r="D32" s="4"/>
      <c r="E32" s="4"/>
      <c r="F32" s="4"/>
    </row>
    <row r="33" spans="1:6" ht="15">
      <c r="A33" s="4"/>
      <c r="B33" s="4"/>
      <c r="C33" s="4"/>
      <c r="D33" s="4"/>
      <c r="E33" s="4"/>
      <c r="F33" s="4"/>
    </row>
    <row r="34" spans="1:6" ht="15">
      <c r="A34" s="4"/>
      <c r="B34" s="4"/>
      <c r="C34" s="4"/>
      <c r="D34" s="4"/>
      <c r="E34" s="4"/>
      <c r="F34" s="4"/>
    </row>
    <row r="35" spans="1:6" ht="15">
      <c r="A35" s="4"/>
      <c r="B35" s="4"/>
      <c r="C35" s="4"/>
      <c r="D35" s="4"/>
      <c r="E35" s="4"/>
      <c r="F35" s="4"/>
    </row>
    <row r="36" spans="1:6" ht="15">
      <c r="A36" s="4"/>
      <c r="B36" s="4"/>
      <c r="C36" s="4"/>
      <c r="D36" s="4"/>
      <c r="E36" s="4"/>
      <c r="F36" s="4"/>
    </row>
    <row r="37" spans="1:6" ht="15">
      <c r="A37" s="4"/>
      <c r="B37" s="4"/>
      <c r="C37" s="4"/>
      <c r="D37" s="4"/>
      <c r="E37" s="4"/>
      <c r="F37" s="4"/>
    </row>
    <row r="38" spans="1:6" ht="15">
      <c r="A38" s="4"/>
      <c r="B38" s="4"/>
      <c r="C38" s="4"/>
      <c r="D38" s="4"/>
      <c r="E38" s="4"/>
      <c r="F38" s="4"/>
    </row>
    <row r="39" spans="1:6" ht="15">
      <c r="A39" s="4"/>
      <c r="B39" s="4"/>
      <c r="C39" s="4"/>
      <c r="D39" s="4"/>
      <c r="E39" s="4"/>
      <c r="F39" s="4"/>
    </row>
    <row r="40" spans="1:6" ht="15">
      <c r="A40" s="4"/>
      <c r="B40" s="4"/>
      <c r="C40" s="4"/>
      <c r="D40" s="4"/>
      <c r="E40" s="4"/>
      <c r="F40" s="4"/>
    </row>
    <row r="41" spans="1:6" ht="15">
      <c r="A41" s="4"/>
      <c r="B41" s="4"/>
      <c r="C41" s="4"/>
      <c r="D41" s="4"/>
      <c r="E41" s="4"/>
      <c r="F41" s="4"/>
    </row>
    <row r="42" spans="1:6" ht="15">
      <c r="A42" s="4"/>
      <c r="B42" s="4"/>
      <c r="C42" s="4"/>
      <c r="D42" s="4"/>
      <c r="E42" s="4"/>
      <c r="F42" s="4"/>
    </row>
    <row r="43" spans="1:6" ht="15">
      <c r="A43" s="4"/>
      <c r="B43" s="4"/>
      <c r="C43" s="4"/>
      <c r="D43" s="4"/>
      <c r="E43" s="4"/>
      <c r="F43" s="4"/>
    </row>
    <row r="44" spans="1:6" ht="15">
      <c r="A44" s="4"/>
      <c r="B44" s="4"/>
      <c r="C44" s="4"/>
      <c r="D44" s="4"/>
      <c r="E44" s="4"/>
      <c r="F44" s="4"/>
    </row>
    <row r="45" spans="1:6" ht="15">
      <c r="A45" s="4"/>
      <c r="B45" s="4"/>
      <c r="C45" s="4"/>
      <c r="D45" s="4"/>
      <c r="E45" s="4"/>
      <c r="F45" s="4"/>
    </row>
    <row r="46" spans="1:6" ht="15">
      <c r="A46" s="4"/>
      <c r="B46" s="4"/>
      <c r="C46" s="4"/>
      <c r="D46" s="4"/>
      <c r="E46" s="4"/>
      <c r="F46" s="4"/>
    </row>
    <row r="47" spans="1:6" ht="15">
      <c r="A47" s="4"/>
      <c r="B47" s="4"/>
      <c r="C47" s="4"/>
      <c r="D47" s="4"/>
      <c r="E47" s="4"/>
      <c r="F47" s="4"/>
    </row>
    <row r="48" spans="1:6" ht="15">
      <c r="A48" s="4"/>
      <c r="B48" s="4"/>
      <c r="C48" s="4"/>
      <c r="D48" s="4"/>
      <c r="E48" s="4"/>
      <c r="F48" s="4"/>
    </row>
    <row r="49" spans="1:6" ht="15">
      <c r="A49" s="4"/>
      <c r="B49" s="4"/>
      <c r="C49" s="4"/>
      <c r="D49" s="4"/>
      <c r="E49" s="4"/>
      <c r="F49" s="4"/>
    </row>
    <row r="50" spans="1:6" ht="15">
      <c r="A50" s="4"/>
      <c r="B50" s="4"/>
      <c r="C50" s="4"/>
      <c r="D50" s="4"/>
      <c r="E50" s="4"/>
      <c r="F50" s="4"/>
    </row>
    <row r="51" spans="1:6" ht="15">
      <c r="A51" s="4"/>
      <c r="B51" s="4"/>
      <c r="C51" s="4"/>
      <c r="D51" s="4"/>
      <c r="E51" s="4"/>
      <c r="F51" s="4"/>
    </row>
    <row r="52" spans="1:6" ht="15">
      <c r="A52" s="4"/>
      <c r="B52" s="4"/>
      <c r="C52" s="4"/>
      <c r="D52" s="4"/>
      <c r="E52" s="4"/>
      <c r="F52" s="4"/>
    </row>
    <row r="53" spans="1:6" ht="15">
      <c r="A53" s="4"/>
      <c r="B53" s="4"/>
      <c r="C53" s="4"/>
      <c r="D53" s="4"/>
      <c r="E53" s="4"/>
      <c r="F53" s="4"/>
    </row>
    <row r="54" spans="1:6" ht="15">
      <c r="A54" s="4"/>
      <c r="B54" s="4"/>
      <c r="C54" s="4"/>
      <c r="D54" s="4"/>
      <c r="E54" s="4"/>
      <c r="F54" s="4"/>
    </row>
    <row r="55" spans="1:6" ht="15">
      <c r="A55" s="4"/>
      <c r="B55" s="4"/>
      <c r="C55" s="4"/>
      <c r="D55" s="4"/>
      <c r="E55" s="4"/>
      <c r="F55" s="4"/>
    </row>
    <row r="56" spans="1:6" ht="15">
      <c r="A56" s="4"/>
      <c r="B56" s="4"/>
      <c r="C56" s="4"/>
      <c r="D56" s="4"/>
      <c r="E56" s="4"/>
      <c r="F56" s="4"/>
    </row>
    <row r="57" spans="1:6" ht="15">
      <c r="A57" s="4"/>
      <c r="B57" s="4"/>
      <c r="C57" s="4"/>
      <c r="D57" s="4"/>
      <c r="E57" s="4"/>
      <c r="F57" s="4"/>
    </row>
    <row r="58" spans="1:6" ht="15">
      <c r="A58" s="4"/>
      <c r="B58" s="4"/>
      <c r="C58" s="4"/>
      <c r="D58" s="4"/>
      <c r="E58" s="4"/>
      <c r="F58" s="4"/>
    </row>
    <row r="59" spans="1:6" ht="15">
      <c r="A59" s="4"/>
      <c r="B59" s="4"/>
      <c r="C59" s="4"/>
      <c r="D59" s="4"/>
      <c r="E59" s="4"/>
      <c r="F59" s="4"/>
    </row>
    <row r="60" spans="1:6" ht="15">
      <c r="A60" s="4"/>
      <c r="B60" s="4"/>
      <c r="C60" s="4"/>
      <c r="D60" s="4"/>
      <c r="E60" s="4"/>
      <c r="F60" s="4"/>
    </row>
    <row r="61" spans="1:6" ht="15">
      <c r="A61" s="4"/>
      <c r="B61" s="4"/>
      <c r="C61" s="4"/>
      <c r="D61" s="4"/>
      <c r="E61" s="4"/>
      <c r="F61" s="4"/>
    </row>
    <row r="62" spans="1:6" ht="15">
      <c r="A62" s="4"/>
      <c r="B62" s="4"/>
      <c r="C62" s="4"/>
      <c r="D62" s="4"/>
      <c r="E62" s="4"/>
      <c r="F62" s="4"/>
    </row>
    <row r="63" spans="1:6" ht="15">
      <c r="A63" s="4"/>
      <c r="B63" s="4"/>
      <c r="C63" s="4"/>
      <c r="D63" s="4"/>
      <c r="E63" s="4"/>
      <c r="F63" s="4"/>
    </row>
    <row r="64" spans="1:6" ht="15">
      <c r="A64" s="4"/>
      <c r="B64" s="4"/>
      <c r="C64" s="4"/>
      <c r="D64" s="4"/>
      <c r="E64" s="4"/>
      <c r="F64" s="4"/>
    </row>
    <row r="65" spans="1:6" ht="15">
      <c r="A65" s="4"/>
      <c r="B65" s="4"/>
      <c r="C65" s="4"/>
      <c r="D65" s="4"/>
      <c r="E65" s="4"/>
      <c r="F65" s="4"/>
    </row>
    <row r="66" spans="1:6" ht="15">
      <c r="A66" s="4"/>
      <c r="B66" s="4"/>
      <c r="C66" s="4"/>
      <c r="D66" s="4"/>
      <c r="E66" s="4"/>
      <c r="F66" s="4"/>
    </row>
    <row r="67" spans="1:6" ht="15">
      <c r="A67" s="4"/>
      <c r="B67" s="4"/>
      <c r="C67" s="4"/>
      <c r="D67" s="4"/>
      <c r="E67" s="4"/>
      <c r="F67" s="4"/>
    </row>
    <row r="68" spans="1:6" ht="15">
      <c r="A68" s="4"/>
      <c r="B68" s="4"/>
      <c r="C68" s="4"/>
      <c r="D68" s="4"/>
      <c r="E68" s="4"/>
      <c r="F68" s="4"/>
    </row>
    <row r="69" spans="1:6" ht="15">
      <c r="A69" s="4"/>
      <c r="B69" s="4"/>
      <c r="C69" s="4"/>
      <c r="D69" s="4"/>
      <c r="E69" s="4"/>
      <c r="F69" s="4"/>
    </row>
    <row r="70" spans="1:6" ht="15">
      <c r="A70" s="4"/>
      <c r="B70" s="4"/>
      <c r="C70" s="4"/>
      <c r="D70" s="4"/>
      <c r="E70" s="4"/>
      <c r="F70" s="4"/>
    </row>
    <row r="71" spans="1:6" ht="15">
      <c r="A71" s="4"/>
      <c r="B71" s="4"/>
      <c r="C71" s="4"/>
      <c r="D71" s="4"/>
      <c r="E71" s="4"/>
      <c r="F71" s="4"/>
    </row>
    <row r="72" spans="1:6" ht="15">
      <c r="A72" s="4"/>
      <c r="B72" s="4"/>
      <c r="C72" s="4"/>
      <c r="D72" s="4"/>
      <c r="E72" s="4"/>
      <c r="F72" s="4"/>
    </row>
    <row r="73" spans="1:6" ht="15">
      <c r="A73" s="4"/>
      <c r="B73" s="4"/>
      <c r="C73" s="4"/>
      <c r="D73" s="4"/>
      <c r="E73" s="4"/>
      <c r="F73" s="4"/>
    </row>
    <row r="74" spans="1:6" ht="15">
      <c r="A74" s="4"/>
      <c r="B74" s="4"/>
      <c r="C74" s="4"/>
      <c r="D74" s="4"/>
      <c r="E74" s="4"/>
      <c r="F74" s="4"/>
    </row>
    <row r="75" spans="1:6" ht="15">
      <c r="A75" s="4"/>
      <c r="B75" s="4"/>
      <c r="C75" s="4"/>
      <c r="D75" s="4"/>
      <c r="E75" s="4"/>
      <c r="F75" s="4"/>
    </row>
    <row r="76" spans="1:6" ht="15">
      <c r="A76" s="4"/>
      <c r="B76" s="4"/>
      <c r="C76" s="4"/>
      <c r="D76" s="4"/>
      <c r="E76" s="4"/>
      <c r="F76" s="4"/>
    </row>
    <row r="77" spans="1:6" ht="15">
      <c r="A77" s="4"/>
      <c r="B77" s="4"/>
      <c r="C77" s="4"/>
      <c r="D77" s="4"/>
      <c r="E77" s="4"/>
      <c r="F77" s="4"/>
    </row>
    <row r="78" spans="1:6" ht="15">
      <c r="A78" s="4"/>
      <c r="B78" s="4"/>
      <c r="C78" s="4"/>
      <c r="D78" s="4"/>
      <c r="E78" s="4"/>
      <c r="F78" s="4"/>
    </row>
    <row r="79" spans="1:6" ht="15">
      <c r="A79" s="4"/>
      <c r="B79" s="4"/>
      <c r="C79" s="4"/>
      <c r="D79" s="4"/>
      <c r="E79" s="4"/>
      <c r="F79" s="4"/>
    </row>
    <row r="80" spans="1:6" ht="15">
      <c r="A80" s="4"/>
      <c r="B80" s="4"/>
      <c r="C80" s="4"/>
      <c r="D80" s="4"/>
      <c r="E80" s="4"/>
      <c r="F80" s="4"/>
    </row>
    <row r="81" spans="1:6" ht="15">
      <c r="A81" s="4"/>
      <c r="B81" s="4"/>
      <c r="C81" s="4"/>
      <c r="D81" s="4"/>
      <c r="E81" s="4"/>
      <c r="F81" s="4"/>
    </row>
  </sheetData>
  <sheetProtection/>
  <mergeCells count="3">
    <mergeCell ref="A2:E2"/>
    <mergeCell ref="A3:D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D38"/>
  <sheetViews>
    <sheetView view="pageBreakPreview" zoomScale="60" zoomScalePageLayoutView="0" workbookViewId="0" topLeftCell="A1">
      <selection activeCell="D6" sqref="D6"/>
    </sheetView>
  </sheetViews>
  <sheetFormatPr defaultColWidth="9.140625" defaultRowHeight="15"/>
  <cols>
    <col min="1" max="1" width="65.00390625" style="0" customWidth="1"/>
    <col min="2" max="2" width="14.140625" style="0" bestFit="1" customWidth="1"/>
    <col min="3" max="3" width="14.421875" style="0" customWidth="1"/>
    <col min="4" max="4" width="14.28125" style="0" customWidth="1"/>
  </cols>
  <sheetData>
    <row r="1" spans="1:4" ht="15">
      <c r="A1" s="292" t="s">
        <v>1085</v>
      </c>
      <c r="B1" s="292"/>
      <c r="C1" s="292"/>
      <c r="D1" s="292"/>
    </row>
    <row r="2" spans="1:4" ht="21" customHeight="1">
      <c r="A2" s="325" t="s">
        <v>1019</v>
      </c>
      <c r="B2" s="326"/>
      <c r="C2" s="326"/>
      <c r="D2" s="326"/>
    </row>
    <row r="3" spans="1:4" ht="21" customHeight="1">
      <c r="A3" s="289" t="s">
        <v>993</v>
      </c>
      <c r="B3" s="326"/>
      <c r="C3" s="326"/>
      <c r="D3" s="326"/>
    </row>
    <row r="4" spans="1:4" ht="18">
      <c r="A4" s="167" t="s">
        <v>1017</v>
      </c>
      <c r="B4" s="144"/>
      <c r="C4" s="144"/>
      <c r="D4" s="144"/>
    </row>
    <row r="5" spans="1:4" ht="15">
      <c r="A5" s="4" t="s">
        <v>733</v>
      </c>
      <c r="B5" s="4"/>
      <c r="C5" s="168" t="s">
        <v>1017</v>
      </c>
      <c r="D5" s="4"/>
    </row>
    <row r="6" spans="1:4" ht="38.25">
      <c r="A6" s="49" t="s">
        <v>538</v>
      </c>
      <c r="B6" s="143" t="s">
        <v>1036</v>
      </c>
      <c r="C6" s="143" t="s">
        <v>706</v>
      </c>
      <c r="D6" s="143" t="s">
        <v>1032</v>
      </c>
    </row>
    <row r="7" spans="1:4" ht="15">
      <c r="A7" s="108" t="s">
        <v>734</v>
      </c>
      <c r="B7" s="109">
        <v>250566627</v>
      </c>
      <c r="C7" s="109">
        <f>+C7:CC7:C32</f>
        <v>0</v>
      </c>
      <c r="D7" s="109">
        <v>231791644</v>
      </c>
    </row>
    <row r="8" spans="1:4" ht="30">
      <c r="A8" s="108" t="s">
        <v>735</v>
      </c>
      <c r="B8" s="109">
        <v>40554248</v>
      </c>
      <c r="C8" s="109">
        <f>+C8:CC8:C33</f>
        <v>0</v>
      </c>
      <c r="D8" s="109">
        <v>39368035</v>
      </c>
    </row>
    <row r="9" spans="1:4" ht="15">
      <c r="A9" s="108" t="s">
        <v>736</v>
      </c>
      <c r="B9" s="109">
        <v>33420</v>
      </c>
      <c r="C9" s="109">
        <f>+C9:CC9:C34</f>
        <v>0</v>
      </c>
      <c r="D9" s="109">
        <v>829000</v>
      </c>
    </row>
    <row r="10" spans="1:4" ht="25.5">
      <c r="A10" s="110" t="s">
        <v>1051</v>
      </c>
      <c r="B10" s="111">
        <f>SUM(B7:B9)</f>
        <v>291154295</v>
      </c>
      <c r="C10" s="109">
        <f>+C10:CC10:C35</f>
        <v>0</v>
      </c>
      <c r="D10" s="111">
        <f>SUM(D7:D9)</f>
        <v>271988679</v>
      </c>
    </row>
    <row r="11" spans="1:4" ht="30">
      <c r="A11" s="108" t="s">
        <v>741</v>
      </c>
      <c r="B11" s="109">
        <v>236268641</v>
      </c>
      <c r="C11" s="109">
        <f>+C11:CC11:C37</f>
        <v>0</v>
      </c>
      <c r="D11" s="109">
        <v>217244088</v>
      </c>
    </row>
    <row r="12" spans="1:4" ht="30">
      <c r="A12" s="108" t="s">
        <v>742</v>
      </c>
      <c r="B12" s="109">
        <v>20786106</v>
      </c>
      <c r="C12" s="109">
        <f>+C12:CC12:C38</f>
        <v>0</v>
      </c>
      <c r="D12" s="109">
        <v>20632216</v>
      </c>
    </row>
    <row r="13" spans="1:4" ht="30">
      <c r="A13" s="108" t="s">
        <v>1013</v>
      </c>
      <c r="B13" s="109">
        <v>41958772</v>
      </c>
      <c r="C13" s="109">
        <f>+C13:CC13:C39</f>
        <v>0</v>
      </c>
      <c r="D13" s="109">
        <v>8772174</v>
      </c>
    </row>
    <row r="14" spans="1:4" ht="15">
      <c r="A14" s="108" t="s">
        <v>1014</v>
      </c>
      <c r="B14" s="109">
        <v>0</v>
      </c>
      <c r="C14" s="109">
        <f>+C14:CC14:C40</f>
        <v>0</v>
      </c>
      <c r="D14" s="109">
        <v>72406834</v>
      </c>
    </row>
    <row r="15" spans="1:4" ht="25.5">
      <c r="A15" s="110" t="s">
        <v>743</v>
      </c>
      <c r="B15" s="111">
        <f>SUM(B11:B14)</f>
        <v>299013519</v>
      </c>
      <c r="C15" s="109">
        <f>+C15:CC15:C41</f>
        <v>0</v>
      </c>
      <c r="D15" s="111">
        <v>319055312</v>
      </c>
    </row>
    <row r="16" spans="1:4" ht="15">
      <c r="A16" s="108" t="s">
        <v>1037</v>
      </c>
      <c r="B16" s="109">
        <v>6715745</v>
      </c>
      <c r="C16" s="109">
        <f>+C16:CC16:C42</f>
        <v>0</v>
      </c>
      <c r="D16" s="109">
        <v>2158468</v>
      </c>
    </row>
    <row r="17" spans="1:4" ht="15">
      <c r="A17" s="108" t="s">
        <v>1038</v>
      </c>
      <c r="B17" s="109">
        <v>75418549</v>
      </c>
      <c r="C17" s="109">
        <f>+C17:CC17:C43</f>
        <v>0</v>
      </c>
      <c r="D17" s="109">
        <v>97518356</v>
      </c>
    </row>
    <row r="18" spans="1:4" ht="15">
      <c r="A18" s="108" t="s">
        <v>1039</v>
      </c>
      <c r="B18" s="109"/>
      <c r="C18" s="109">
        <f>+C18:CC18:C44</f>
        <v>0</v>
      </c>
      <c r="D18" s="109"/>
    </row>
    <row r="19" spans="1:4" ht="15">
      <c r="A19" s="108" t="s">
        <v>1040</v>
      </c>
      <c r="B19" s="109">
        <v>5183846</v>
      </c>
      <c r="C19" s="109">
        <f>+C19:CC19:C45</f>
        <v>0</v>
      </c>
      <c r="D19" s="109">
        <v>1817777</v>
      </c>
    </row>
    <row r="20" spans="1:4" ht="15">
      <c r="A20" s="110" t="s">
        <v>1050</v>
      </c>
      <c r="B20" s="111">
        <f>SUM(B16:B19)</f>
        <v>87318140</v>
      </c>
      <c r="C20" s="109">
        <f>+C20:CC20:C46</f>
        <v>0</v>
      </c>
      <c r="D20" s="111">
        <f>SUM(D16:D19)</f>
        <v>101494601</v>
      </c>
    </row>
    <row r="21" spans="1:4" ht="15">
      <c r="A21" s="108" t="s">
        <v>1041</v>
      </c>
      <c r="B21" s="109">
        <v>7734302</v>
      </c>
      <c r="C21" s="109">
        <f>+C21:CC21:C47</f>
        <v>0</v>
      </c>
      <c r="D21" s="109">
        <v>13870922</v>
      </c>
    </row>
    <row r="22" spans="1:4" ht="15">
      <c r="A22" s="108" t="s">
        <v>1042</v>
      </c>
      <c r="B22" s="109">
        <v>12375698</v>
      </c>
      <c r="C22" s="109">
        <f>+C22:CC22:C48</f>
        <v>0</v>
      </c>
      <c r="D22" s="109">
        <v>28568847</v>
      </c>
    </row>
    <row r="23" spans="1:4" ht="15">
      <c r="A23" s="108" t="s">
        <v>1043</v>
      </c>
      <c r="B23" s="109">
        <v>6923143</v>
      </c>
      <c r="C23" s="109">
        <f>+C23:CC23:C49</f>
        <v>0</v>
      </c>
      <c r="D23" s="109">
        <v>8554099</v>
      </c>
    </row>
    <row r="24" spans="1:4" ht="15">
      <c r="A24" s="110" t="s">
        <v>1049</v>
      </c>
      <c r="B24" s="111">
        <f>SUM(B21:B23)</f>
        <v>27033143</v>
      </c>
      <c r="C24" s="109">
        <f>+C24:CC24:C50</f>
        <v>0</v>
      </c>
      <c r="D24" s="111">
        <f>SUM(D21:D23)</f>
        <v>50993868</v>
      </c>
    </row>
    <row r="25" spans="1:4" ht="15">
      <c r="A25" s="110" t="s">
        <v>753</v>
      </c>
      <c r="B25" s="111">
        <v>92460750</v>
      </c>
      <c r="C25" s="109">
        <f>+C25:CC25:C51</f>
        <v>0</v>
      </c>
      <c r="D25" s="111">
        <v>111363950</v>
      </c>
    </row>
    <row r="26" spans="1:4" ht="15">
      <c r="A26" s="110" t="s">
        <v>754</v>
      </c>
      <c r="B26" s="111">
        <v>383415987</v>
      </c>
      <c r="C26" s="109">
        <f>+C26:CC26:C52</f>
        <v>0</v>
      </c>
      <c r="D26" s="111">
        <v>879783090</v>
      </c>
    </row>
    <row r="27" spans="1:4" ht="25.5">
      <c r="A27" s="110" t="s">
        <v>755</v>
      </c>
      <c r="B27" s="111">
        <v>-60206</v>
      </c>
      <c r="C27" s="109">
        <f>+C27:CC27:C53</f>
        <v>0</v>
      </c>
      <c r="D27" s="111">
        <v>-552591518</v>
      </c>
    </row>
    <row r="28" spans="1:4" ht="15">
      <c r="A28" s="108" t="s">
        <v>1044</v>
      </c>
      <c r="B28" s="109">
        <v>253000</v>
      </c>
      <c r="C28" s="109">
        <f>+C28:CC28:C54</f>
        <v>0</v>
      </c>
      <c r="D28" s="109">
        <v>0</v>
      </c>
    </row>
    <row r="29" spans="1:4" ht="30">
      <c r="A29" s="108" t="s">
        <v>1045</v>
      </c>
      <c r="B29" s="109">
        <v>705110</v>
      </c>
      <c r="C29" s="109">
        <f>+C29:CC29:C55</f>
        <v>0</v>
      </c>
      <c r="D29" s="109">
        <v>0</v>
      </c>
    </row>
    <row r="30" spans="1:4" ht="30">
      <c r="A30" s="108" t="s">
        <v>1046</v>
      </c>
      <c r="B30" s="109">
        <v>9522761</v>
      </c>
      <c r="C30" s="109">
        <v>0</v>
      </c>
      <c r="D30" s="109">
        <v>0</v>
      </c>
    </row>
    <row r="31" spans="1:4" ht="30">
      <c r="A31" s="108" t="s">
        <v>1048</v>
      </c>
      <c r="B31" s="109">
        <v>2</v>
      </c>
      <c r="C31" s="109">
        <f>+C31:CC31:C56</f>
        <v>0</v>
      </c>
      <c r="D31" s="109">
        <v>121633</v>
      </c>
    </row>
    <row r="32" spans="1:4" ht="25.5">
      <c r="A32" s="110" t="s">
        <v>1047</v>
      </c>
      <c r="B32" s="111">
        <f>SUM(B28:B31)</f>
        <v>10480873</v>
      </c>
      <c r="C32" s="109">
        <f>+C32:CC32:C58</f>
        <v>0</v>
      </c>
      <c r="D32" s="111">
        <f>SUM(D28:D31)</f>
        <v>121633</v>
      </c>
    </row>
    <row r="33" spans="1:4" ht="30">
      <c r="A33" s="108" t="s">
        <v>1052</v>
      </c>
      <c r="B33" s="278">
        <v>12182</v>
      </c>
      <c r="C33" s="109">
        <f>+C33:CC33:C59</f>
        <v>0</v>
      </c>
      <c r="D33" s="109">
        <v>0</v>
      </c>
    </row>
    <row r="34" spans="1:4" ht="15">
      <c r="A34" s="108" t="s">
        <v>1053</v>
      </c>
      <c r="B34" s="278">
        <v>0</v>
      </c>
      <c r="C34" s="109">
        <v>0</v>
      </c>
      <c r="D34" s="109">
        <v>7857</v>
      </c>
    </row>
    <row r="35" spans="1:4" ht="15">
      <c r="A35" s="110" t="s">
        <v>1054</v>
      </c>
      <c r="B35" s="111">
        <f>SUM(B33:B34)</f>
        <v>12182</v>
      </c>
      <c r="C35" s="109">
        <f>+C35:CC35:C63</f>
        <v>0</v>
      </c>
      <c r="D35" s="111">
        <f>SUM(D33:D34)</f>
        <v>7857</v>
      </c>
    </row>
    <row r="36" spans="1:4" ht="15">
      <c r="A36" s="110" t="s">
        <v>1055</v>
      </c>
      <c r="B36" s="111">
        <f>B32-B35</f>
        <v>10468691</v>
      </c>
      <c r="C36" s="109">
        <f>+C36:CC36:C64</f>
        <v>0</v>
      </c>
      <c r="D36" s="111">
        <f>D32-D35</f>
        <v>113776</v>
      </c>
    </row>
    <row r="37" spans="1:4" ht="15">
      <c r="A37" s="110" t="s">
        <v>1056</v>
      </c>
      <c r="B37" s="111">
        <v>10408485</v>
      </c>
      <c r="C37" s="109">
        <f>+C37:CC37:C65</f>
        <v>0</v>
      </c>
      <c r="D37" s="111">
        <v>-552477742</v>
      </c>
    </row>
    <row r="38" spans="1:4" ht="15">
      <c r="A38" s="4"/>
      <c r="B38" s="4"/>
      <c r="C38" s="4"/>
      <c r="D38" s="4"/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G49"/>
  <sheetViews>
    <sheetView view="pageBreakPreview" zoomScale="60" zoomScalePageLayoutView="0" workbookViewId="0" topLeftCell="A1">
      <selection activeCell="E4" sqref="E4"/>
    </sheetView>
  </sheetViews>
  <sheetFormatPr defaultColWidth="9.140625" defaultRowHeight="15"/>
  <cols>
    <col min="1" max="1" width="65.00390625" style="0" customWidth="1"/>
    <col min="2" max="2" width="14.00390625" style="0" bestFit="1" customWidth="1"/>
    <col min="3" max="3" width="14.421875" style="0" customWidth="1"/>
    <col min="4" max="4" width="14.28125" style="0" customWidth="1"/>
    <col min="5" max="5" width="13.28125" style="0" customWidth="1"/>
    <col min="6" max="6" width="14.140625" style="0" customWidth="1"/>
    <col min="7" max="7" width="12.57421875" style="0" bestFit="1" customWidth="1"/>
  </cols>
  <sheetData>
    <row r="1" spans="1:7" ht="15">
      <c r="A1" s="296" t="s">
        <v>1085</v>
      </c>
      <c r="B1" s="296"/>
      <c r="C1" s="296"/>
      <c r="D1" s="296"/>
      <c r="E1" s="296"/>
      <c r="F1" s="296"/>
      <c r="G1" s="296"/>
    </row>
    <row r="2" spans="1:4" ht="21" customHeight="1">
      <c r="A2" s="325" t="s">
        <v>1019</v>
      </c>
      <c r="B2" s="326"/>
      <c r="C2" s="326"/>
      <c r="D2" s="326"/>
    </row>
    <row r="3" spans="1:4" ht="21" customHeight="1">
      <c r="A3" s="289" t="s">
        <v>993</v>
      </c>
      <c r="B3" s="326"/>
      <c r="C3" s="326"/>
      <c r="D3" s="326"/>
    </row>
    <row r="4" spans="1:7" ht="18">
      <c r="A4" s="85"/>
      <c r="B4" s="144"/>
      <c r="C4" s="144"/>
      <c r="D4" s="144"/>
      <c r="F4" s="328"/>
      <c r="G4" s="328"/>
    </row>
    <row r="5" spans="1:7" ht="15">
      <c r="A5" s="48" t="s">
        <v>565</v>
      </c>
      <c r="B5" s="327" t="s">
        <v>949</v>
      </c>
      <c r="C5" s="293"/>
      <c r="D5" s="295"/>
      <c r="E5" s="298" t="s">
        <v>775</v>
      </c>
      <c r="F5" s="293"/>
      <c r="G5" s="295"/>
    </row>
    <row r="6" spans="1:7" ht="38.25">
      <c r="A6" s="49" t="s">
        <v>538</v>
      </c>
      <c r="B6" s="143" t="s">
        <v>1068</v>
      </c>
      <c r="C6" s="279" t="s">
        <v>706</v>
      </c>
      <c r="D6" s="250" t="s">
        <v>1060</v>
      </c>
      <c r="E6" s="143" t="s">
        <v>1068</v>
      </c>
      <c r="F6" s="143" t="s">
        <v>706</v>
      </c>
      <c r="G6" s="143" t="s">
        <v>1060</v>
      </c>
    </row>
    <row r="7" spans="1:7" ht="15">
      <c r="A7" s="108" t="s">
        <v>734</v>
      </c>
      <c r="B7" s="109">
        <v>610520</v>
      </c>
      <c r="C7" s="280"/>
      <c r="D7" s="252">
        <v>0</v>
      </c>
      <c r="E7" s="109"/>
      <c r="F7" s="109"/>
      <c r="G7" s="109"/>
    </row>
    <row r="8" spans="1:7" ht="30">
      <c r="A8" s="108" t="s">
        <v>735</v>
      </c>
      <c r="B8" s="109">
        <v>1729598</v>
      </c>
      <c r="C8" s="280"/>
      <c r="D8" s="252">
        <v>1835086</v>
      </c>
      <c r="E8" s="109">
        <v>6392079</v>
      </c>
      <c r="F8" s="109"/>
      <c r="G8" s="109">
        <v>11594452</v>
      </c>
    </row>
    <row r="9" spans="1:7" ht="15">
      <c r="A9" s="108" t="s">
        <v>736</v>
      </c>
      <c r="B9" s="109"/>
      <c r="C9" s="280"/>
      <c r="D9" s="252"/>
      <c r="E9" s="109"/>
      <c r="F9" s="109"/>
      <c r="G9" s="109"/>
    </row>
    <row r="10" spans="1:7" ht="25.5">
      <c r="A10" s="110" t="s">
        <v>737</v>
      </c>
      <c r="B10" s="111">
        <v>2340118</v>
      </c>
      <c r="C10" s="255"/>
      <c r="D10" s="253">
        <f>SUM(D7:D9)</f>
        <v>1835086</v>
      </c>
      <c r="E10" s="111">
        <f>SUM(E7:E9)</f>
        <v>6392079</v>
      </c>
      <c r="F10" s="255"/>
      <c r="G10" s="111">
        <f>SUM(G7:G9)</f>
        <v>11594452</v>
      </c>
    </row>
    <row r="11" spans="1:7" ht="15">
      <c r="A11" s="108" t="s">
        <v>738</v>
      </c>
      <c r="B11" s="109"/>
      <c r="C11" s="280"/>
      <c r="D11" s="252"/>
      <c r="E11" s="109"/>
      <c r="F11" s="109"/>
      <c r="G11" s="109"/>
    </row>
    <row r="12" spans="1:7" ht="15">
      <c r="A12" s="108" t="s">
        <v>739</v>
      </c>
      <c r="B12" s="109"/>
      <c r="C12" s="280"/>
      <c r="D12" s="252"/>
      <c r="E12" s="109"/>
      <c r="F12" s="109"/>
      <c r="G12" s="109"/>
    </row>
    <row r="13" spans="1:7" ht="25.5">
      <c r="A13" s="110" t="s">
        <v>740</v>
      </c>
      <c r="B13" s="111"/>
      <c r="C13" s="255"/>
      <c r="D13" s="253"/>
      <c r="E13" s="111"/>
      <c r="F13" s="111"/>
      <c r="G13" s="111"/>
    </row>
    <row r="14" spans="1:7" ht="30">
      <c r="A14" s="108" t="s">
        <v>741</v>
      </c>
      <c r="B14" s="109">
        <v>94314714</v>
      </c>
      <c r="C14" s="280"/>
      <c r="D14" s="252">
        <v>91230521</v>
      </c>
      <c r="E14" s="109">
        <v>31843374</v>
      </c>
      <c r="F14" s="109"/>
      <c r="G14" s="109">
        <v>57845093</v>
      </c>
    </row>
    <row r="15" spans="1:7" ht="30">
      <c r="A15" s="108" t="s">
        <v>742</v>
      </c>
      <c r="B15" s="109">
        <v>13585227</v>
      </c>
      <c r="C15" s="280"/>
      <c r="D15" s="252">
        <v>13679646</v>
      </c>
      <c r="E15" s="109">
        <v>13550049</v>
      </c>
      <c r="F15" s="109"/>
      <c r="G15" s="109">
        <v>5090000</v>
      </c>
    </row>
    <row r="16" spans="1:7" ht="30">
      <c r="A16" s="108" t="s">
        <v>1061</v>
      </c>
      <c r="B16" s="109">
        <v>359698</v>
      </c>
      <c r="C16" s="280"/>
      <c r="D16" s="283">
        <v>0</v>
      </c>
      <c r="E16" s="109">
        <v>40007</v>
      </c>
      <c r="F16" s="109"/>
      <c r="G16" s="109">
        <v>0</v>
      </c>
    </row>
    <row r="17" spans="1:7" ht="15">
      <c r="A17" s="108" t="s">
        <v>1062</v>
      </c>
      <c r="B17" s="109">
        <v>0</v>
      </c>
      <c r="C17" s="281"/>
      <c r="D17" s="252">
        <v>930437</v>
      </c>
      <c r="E17" s="280">
        <v>0</v>
      </c>
      <c r="F17" s="109"/>
      <c r="G17" s="109">
        <v>2055048</v>
      </c>
    </row>
    <row r="18" spans="1:7" ht="25.5">
      <c r="A18" s="110" t="s">
        <v>743</v>
      </c>
      <c r="B18" s="111">
        <f>SUM(B14:B17)</f>
        <v>108259639</v>
      </c>
      <c r="C18" s="282">
        <f>SUM(C14:C16)</f>
        <v>0</v>
      </c>
      <c r="D18" s="253">
        <f>SUM(D14:D17)</f>
        <v>105840604</v>
      </c>
      <c r="E18" s="255">
        <f>SUM(E14:E17)</f>
        <v>45433430</v>
      </c>
      <c r="F18" s="111"/>
      <c r="G18" s="111">
        <f>SUM(G14:G17)</f>
        <v>64990141</v>
      </c>
    </row>
    <row r="19" spans="1:7" ht="15">
      <c r="A19" s="108" t="s">
        <v>744</v>
      </c>
      <c r="B19" s="109">
        <v>2153548</v>
      </c>
      <c r="C19" s="280"/>
      <c r="D19" s="284">
        <v>1845506</v>
      </c>
      <c r="E19" s="109">
        <v>918149</v>
      </c>
      <c r="F19" s="109"/>
      <c r="G19" s="109">
        <v>1389347</v>
      </c>
    </row>
    <row r="20" spans="1:7" ht="15">
      <c r="A20" s="108" t="s">
        <v>745</v>
      </c>
      <c r="B20" s="109">
        <v>14909785</v>
      </c>
      <c r="C20" s="280"/>
      <c r="D20" s="252">
        <v>15088666</v>
      </c>
      <c r="E20" s="109">
        <v>32010033</v>
      </c>
      <c r="F20" s="109"/>
      <c r="G20" s="109">
        <v>36685620</v>
      </c>
    </row>
    <row r="21" spans="1:7" ht="15">
      <c r="A21" s="108" t="s">
        <v>746</v>
      </c>
      <c r="B21" s="109"/>
      <c r="C21" s="280"/>
      <c r="D21" s="252"/>
      <c r="E21" s="109"/>
      <c r="F21" s="109"/>
      <c r="G21" s="109"/>
    </row>
    <row r="22" spans="1:7" ht="15">
      <c r="A22" s="108" t="s">
        <v>747</v>
      </c>
      <c r="B22" s="109">
        <v>103828</v>
      </c>
      <c r="C22" s="280"/>
      <c r="D22" s="252">
        <v>55341</v>
      </c>
      <c r="E22" s="109">
        <v>353469</v>
      </c>
      <c r="F22" s="109"/>
      <c r="G22" s="109">
        <v>2000</v>
      </c>
    </row>
    <row r="23" spans="1:7" ht="25.5">
      <c r="A23" s="110" t="s">
        <v>748</v>
      </c>
      <c r="B23" s="111">
        <v>17167161</v>
      </c>
      <c r="C23" s="255"/>
      <c r="D23" s="253">
        <f>SUM(D19:D22)</f>
        <v>16989513</v>
      </c>
      <c r="E23" s="111">
        <f>SUM(E19:E22)</f>
        <v>33281651</v>
      </c>
      <c r="F23" s="111"/>
      <c r="G23" s="111">
        <f>SUM(G19:G22)</f>
        <v>38076967</v>
      </c>
    </row>
    <row r="24" spans="1:7" ht="15">
      <c r="A24" s="108" t="s">
        <v>749</v>
      </c>
      <c r="B24" s="109">
        <v>52459412</v>
      </c>
      <c r="C24" s="280"/>
      <c r="D24" s="252">
        <v>54391131</v>
      </c>
      <c r="E24" s="109">
        <v>10953348</v>
      </c>
      <c r="F24" s="109"/>
      <c r="G24" s="109">
        <v>14780629</v>
      </c>
    </row>
    <row r="25" spans="1:7" ht="15">
      <c r="A25" s="108" t="s">
        <v>750</v>
      </c>
      <c r="B25" s="109">
        <v>7997290</v>
      </c>
      <c r="C25" s="280"/>
      <c r="D25" s="252">
        <v>8595236</v>
      </c>
      <c r="E25" s="109">
        <v>735157</v>
      </c>
      <c r="F25" s="109"/>
      <c r="G25" s="109">
        <v>1145447</v>
      </c>
    </row>
    <row r="26" spans="1:7" ht="15">
      <c r="A26" s="108" t="s">
        <v>751</v>
      </c>
      <c r="B26" s="109">
        <v>16370199</v>
      </c>
      <c r="C26" s="280"/>
      <c r="D26" s="252">
        <v>14328833</v>
      </c>
      <c r="E26" s="109">
        <v>3155298</v>
      </c>
      <c r="F26" s="109"/>
      <c r="G26" s="109">
        <v>3550715</v>
      </c>
    </row>
    <row r="27" spans="1:7" ht="25.5">
      <c r="A27" s="110" t="s">
        <v>752</v>
      </c>
      <c r="B27" s="111">
        <v>76826901</v>
      </c>
      <c r="C27" s="255"/>
      <c r="D27" s="253">
        <f>SUM(D24:D26)</f>
        <v>77315200</v>
      </c>
      <c r="E27" s="111">
        <v>14843803</v>
      </c>
      <c r="F27" s="111"/>
      <c r="G27" s="111">
        <f>SUM(G24:G26)</f>
        <v>19476791</v>
      </c>
    </row>
    <row r="28" spans="1:7" ht="15">
      <c r="A28" s="110" t="s">
        <v>753</v>
      </c>
      <c r="B28" s="111">
        <v>-1323305</v>
      </c>
      <c r="C28" s="255"/>
      <c r="D28" s="253">
        <v>1133466</v>
      </c>
      <c r="E28" s="111">
        <v>342056</v>
      </c>
      <c r="F28" s="111"/>
      <c r="G28" s="111">
        <v>922079</v>
      </c>
    </row>
    <row r="29" spans="1:7" ht="15">
      <c r="A29" s="110" t="s">
        <v>754</v>
      </c>
      <c r="B29" s="111">
        <v>7657543</v>
      </c>
      <c r="C29" s="255"/>
      <c r="D29" s="253">
        <v>3308504</v>
      </c>
      <c r="E29" s="111">
        <v>7659732</v>
      </c>
      <c r="F29" s="111"/>
      <c r="G29" s="111">
        <v>5982118</v>
      </c>
    </row>
    <row r="30" spans="1:7" ht="25.5">
      <c r="A30" s="110" t="s">
        <v>755</v>
      </c>
      <c r="B30" s="111">
        <v>10271457</v>
      </c>
      <c r="C30" s="255"/>
      <c r="D30" s="253">
        <v>8929007</v>
      </c>
      <c r="E30" s="111">
        <v>-4301733</v>
      </c>
      <c r="F30" s="111"/>
      <c r="G30" s="111">
        <v>12126638</v>
      </c>
    </row>
    <row r="31" spans="1:7" ht="15">
      <c r="A31" s="108" t="s">
        <v>756</v>
      </c>
      <c r="B31" s="109">
        <v>0</v>
      </c>
      <c r="C31" s="280"/>
      <c r="D31" s="252"/>
      <c r="E31" s="109"/>
      <c r="F31" s="109"/>
      <c r="G31" s="109"/>
    </row>
    <row r="32" spans="1:7" ht="30">
      <c r="A32" s="108" t="s">
        <v>1063</v>
      </c>
      <c r="B32" s="109">
        <v>391</v>
      </c>
      <c r="C32" s="280"/>
      <c r="D32" s="252">
        <v>0</v>
      </c>
      <c r="E32" s="109">
        <v>505</v>
      </c>
      <c r="F32" s="109"/>
      <c r="G32" s="109">
        <v>0</v>
      </c>
    </row>
    <row r="33" spans="1:7" ht="30">
      <c r="A33" s="108" t="s">
        <v>1046</v>
      </c>
      <c r="B33" s="109">
        <v>647435</v>
      </c>
      <c r="C33" s="280"/>
      <c r="D33" s="252">
        <v>0</v>
      </c>
      <c r="E33" s="109">
        <v>775495</v>
      </c>
      <c r="F33" s="109"/>
      <c r="G33" s="109">
        <v>0</v>
      </c>
    </row>
    <row r="34" spans="1:7" ht="30">
      <c r="A34" s="108" t="s">
        <v>1064</v>
      </c>
      <c r="B34" s="109">
        <v>0</v>
      </c>
      <c r="C34" s="280"/>
      <c r="D34" s="252">
        <v>150</v>
      </c>
      <c r="E34" s="109">
        <v>0</v>
      </c>
      <c r="F34" s="109"/>
      <c r="G34" s="109">
        <v>77</v>
      </c>
    </row>
    <row r="35" spans="1:7" ht="25.5">
      <c r="A35" s="110" t="s">
        <v>757</v>
      </c>
      <c r="B35" s="111">
        <f>SUM(B31:B34)</f>
        <v>647826</v>
      </c>
      <c r="C35" s="111">
        <f>SUM(C31:C34)</f>
        <v>0</v>
      </c>
      <c r="D35" s="253">
        <f>SUM(D31:D34)</f>
        <v>150</v>
      </c>
      <c r="E35" s="111">
        <v>776000</v>
      </c>
      <c r="F35" s="111"/>
      <c r="G35" s="111">
        <v>77</v>
      </c>
    </row>
    <row r="36" spans="1:7" ht="30">
      <c r="A36" s="108" t="s">
        <v>1067</v>
      </c>
      <c r="B36" s="111"/>
      <c r="C36" s="255"/>
      <c r="D36" s="252"/>
      <c r="E36" s="109">
        <v>5000</v>
      </c>
      <c r="F36" s="109"/>
      <c r="G36" s="109">
        <v>0</v>
      </c>
    </row>
    <row r="37" spans="1:7" ht="15">
      <c r="A37" s="108" t="s">
        <v>1053</v>
      </c>
      <c r="B37" s="109">
        <v>2755</v>
      </c>
      <c r="C37" s="280"/>
      <c r="D37" s="252">
        <v>0</v>
      </c>
      <c r="E37" s="109">
        <v>0</v>
      </c>
      <c r="F37" s="109"/>
      <c r="G37" s="109">
        <v>156</v>
      </c>
    </row>
    <row r="38" spans="1:7" ht="15">
      <c r="A38" s="108" t="s">
        <v>1065</v>
      </c>
      <c r="B38" s="109">
        <v>0</v>
      </c>
      <c r="C38" s="280"/>
      <c r="D38" s="252">
        <v>883</v>
      </c>
      <c r="E38" s="109"/>
      <c r="F38" s="109"/>
      <c r="G38" s="109"/>
    </row>
    <row r="39" spans="1:7" ht="15">
      <c r="A39" s="108" t="s">
        <v>1066</v>
      </c>
      <c r="B39" s="109"/>
      <c r="C39" s="280"/>
      <c r="D39" s="252"/>
      <c r="E39" s="109"/>
      <c r="F39" s="109"/>
      <c r="G39" s="109"/>
    </row>
    <row r="40" spans="1:7" ht="25.5">
      <c r="A40" s="110" t="s">
        <v>758</v>
      </c>
      <c r="B40" s="111">
        <v>2755</v>
      </c>
      <c r="C40" s="255"/>
      <c r="D40" s="253">
        <f>SUM(D37:D39)</f>
        <v>883</v>
      </c>
      <c r="E40" s="111">
        <v>5000</v>
      </c>
      <c r="F40" s="111"/>
      <c r="G40" s="111">
        <v>156</v>
      </c>
    </row>
    <row r="41" spans="1:7" ht="25.5">
      <c r="A41" s="110" t="s">
        <v>759</v>
      </c>
      <c r="B41" s="111">
        <v>645071</v>
      </c>
      <c r="C41" s="255"/>
      <c r="D41" s="253">
        <v>-733</v>
      </c>
      <c r="E41" s="111">
        <v>771000</v>
      </c>
      <c r="F41" s="111"/>
      <c r="G41" s="111">
        <v>-79</v>
      </c>
    </row>
    <row r="42" spans="1:7" ht="15">
      <c r="A42" s="110" t="s">
        <v>760</v>
      </c>
      <c r="B42" s="111">
        <v>10916528</v>
      </c>
      <c r="C42" s="255"/>
      <c r="D42" s="253"/>
      <c r="E42" s="111"/>
      <c r="F42" s="111"/>
      <c r="G42" s="111"/>
    </row>
    <row r="43" spans="1:7" ht="30">
      <c r="A43" s="108" t="s">
        <v>761</v>
      </c>
      <c r="B43" s="109">
        <v>359698</v>
      </c>
      <c r="C43" s="280"/>
      <c r="D43" s="252"/>
      <c r="E43" s="109">
        <v>40007</v>
      </c>
      <c r="F43" s="109"/>
      <c r="G43" s="109"/>
    </row>
    <row r="44" spans="1:7" ht="15">
      <c r="A44" s="108" t="s">
        <v>762</v>
      </c>
      <c r="B44" s="109">
        <v>0</v>
      </c>
      <c r="C44" s="280"/>
      <c r="D44" s="252"/>
      <c r="E44" s="109"/>
      <c r="F44" s="109"/>
      <c r="G44" s="109"/>
    </row>
    <row r="45" spans="1:7" ht="25.5">
      <c r="A45" s="110" t="s">
        <v>763</v>
      </c>
      <c r="B45" s="111">
        <v>0</v>
      </c>
      <c r="C45" s="255"/>
      <c r="D45" s="253"/>
      <c r="E45" s="111"/>
      <c r="F45" s="111"/>
      <c r="G45" s="111"/>
    </row>
    <row r="46" spans="1:7" ht="15">
      <c r="A46" s="110" t="s">
        <v>764</v>
      </c>
      <c r="B46" s="111">
        <v>0</v>
      </c>
      <c r="C46" s="255"/>
      <c r="D46" s="253"/>
      <c r="E46" s="111"/>
      <c r="F46" s="111"/>
      <c r="G46" s="111"/>
    </row>
    <row r="47" spans="1:7" ht="15">
      <c r="A47" s="110" t="s">
        <v>765</v>
      </c>
      <c r="B47" s="111">
        <v>359698</v>
      </c>
      <c r="C47" s="255"/>
      <c r="D47" s="253"/>
      <c r="E47" s="111">
        <v>40007</v>
      </c>
      <c r="F47" s="111">
        <f>F45-F46</f>
        <v>0</v>
      </c>
      <c r="G47" s="111"/>
    </row>
    <row r="48" spans="1:7" ht="15">
      <c r="A48" s="110" t="s">
        <v>766</v>
      </c>
      <c r="B48" s="111">
        <v>10916528</v>
      </c>
      <c r="C48" s="255"/>
      <c r="D48" s="253">
        <v>8928274</v>
      </c>
      <c r="E48" s="111">
        <v>-3530733</v>
      </c>
      <c r="F48" s="111"/>
      <c r="G48" s="111">
        <v>12126559</v>
      </c>
    </row>
    <row r="49" spans="1:4" ht="15">
      <c r="A49" s="4"/>
      <c r="B49" s="4"/>
      <c r="C49" s="4"/>
      <c r="D49" s="4"/>
    </row>
  </sheetData>
  <sheetProtection/>
  <mergeCells count="6">
    <mergeCell ref="A2:D2"/>
    <mergeCell ref="A3:D3"/>
    <mergeCell ref="B5:D5"/>
    <mergeCell ref="E5:G5"/>
    <mergeCell ref="F4:G4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F137"/>
  <sheetViews>
    <sheetView view="pageBreakPreview" zoomScale="60" zoomScaleNormal="80" zoomScalePageLayoutView="0" workbookViewId="0" topLeftCell="A1">
      <selection activeCell="D31" sqref="D31"/>
    </sheetView>
  </sheetViews>
  <sheetFormatPr defaultColWidth="9.140625" defaultRowHeight="15"/>
  <cols>
    <col min="1" max="1" width="73.140625" style="0" customWidth="1"/>
    <col min="2" max="2" width="16.00390625" style="0" bestFit="1" customWidth="1"/>
    <col min="3" max="3" width="17.28125" style="0" customWidth="1"/>
    <col min="4" max="4" width="17.57421875" style="0" customWidth="1"/>
  </cols>
  <sheetData>
    <row r="1" spans="1:4" ht="15">
      <c r="A1" s="296" t="s">
        <v>1086</v>
      </c>
      <c r="B1" s="296"/>
      <c r="C1" s="296"/>
      <c r="D1" s="296"/>
    </row>
    <row r="2" spans="1:6" ht="27" customHeight="1">
      <c r="A2" s="325" t="s">
        <v>1019</v>
      </c>
      <c r="B2" s="290"/>
      <c r="C2" s="290"/>
      <c r="D2" s="290"/>
      <c r="E2" s="142"/>
      <c r="F2" s="101"/>
    </row>
    <row r="3" spans="1:6" ht="25.5" customHeight="1">
      <c r="A3" s="289" t="s">
        <v>992</v>
      </c>
      <c r="B3" s="290"/>
      <c r="C3" s="290"/>
      <c r="D3" s="290"/>
      <c r="E3" s="86"/>
      <c r="F3" s="101"/>
    </row>
    <row r="4" ht="15">
      <c r="A4" t="s">
        <v>1017</v>
      </c>
    </row>
    <row r="5" spans="1:6" ht="15">
      <c r="A5" s="168" t="s">
        <v>966</v>
      </c>
      <c r="B5" s="4"/>
      <c r="C5" s="4"/>
      <c r="D5" s="4"/>
      <c r="E5" s="4"/>
      <c r="F5" s="4"/>
    </row>
    <row r="6" spans="1:6" ht="25.5">
      <c r="A6" s="49" t="s">
        <v>538</v>
      </c>
      <c r="B6" s="143" t="s">
        <v>1036</v>
      </c>
      <c r="C6" s="143" t="s">
        <v>706</v>
      </c>
      <c r="D6" s="143" t="s">
        <v>1032</v>
      </c>
      <c r="E6" s="4"/>
      <c r="F6" s="4"/>
    </row>
    <row r="7" spans="1:6" ht="15">
      <c r="A7" s="110" t="s">
        <v>705</v>
      </c>
      <c r="B7" s="48"/>
      <c r="C7" s="48"/>
      <c r="D7" s="48"/>
      <c r="E7" s="4"/>
      <c r="F7" s="4"/>
    </row>
    <row r="8" spans="1:6" ht="15">
      <c r="A8" s="108" t="s">
        <v>601</v>
      </c>
      <c r="B8" s="109">
        <v>35454960</v>
      </c>
      <c r="C8" s="109"/>
      <c r="D8" s="109">
        <v>56630742</v>
      </c>
      <c r="E8" s="4"/>
      <c r="F8" s="4"/>
    </row>
    <row r="9" spans="1:6" ht="15">
      <c r="A9" s="108" t="s">
        <v>602</v>
      </c>
      <c r="B9" s="109">
        <v>12500</v>
      </c>
      <c r="C9" s="109"/>
      <c r="D9" s="109">
        <v>2047963</v>
      </c>
      <c r="E9" s="4"/>
      <c r="F9" s="4"/>
    </row>
    <row r="10" spans="1:6" ht="15">
      <c r="A10" s="108" t="s">
        <v>603</v>
      </c>
      <c r="B10" s="109"/>
      <c r="C10" s="109"/>
      <c r="D10" s="109"/>
      <c r="E10" s="4"/>
      <c r="F10" s="4"/>
    </row>
    <row r="11" spans="1:6" ht="15">
      <c r="A11" s="110" t="s">
        <v>683</v>
      </c>
      <c r="B11" s="111">
        <v>35467460</v>
      </c>
      <c r="C11" s="111"/>
      <c r="D11" s="111">
        <f>SUM(D8:D10)</f>
        <v>58678705</v>
      </c>
      <c r="E11" s="4"/>
      <c r="F11" s="4"/>
    </row>
    <row r="12" spans="1:6" ht="15">
      <c r="A12" s="108" t="s">
        <v>604</v>
      </c>
      <c r="B12" s="109">
        <v>3487165406</v>
      </c>
      <c r="C12" s="109"/>
      <c r="D12" s="109">
        <v>2942652085</v>
      </c>
      <c r="E12" s="4"/>
      <c r="F12" s="4"/>
    </row>
    <row r="13" spans="1:6" ht="15">
      <c r="A13" s="108" t="s">
        <v>605</v>
      </c>
      <c r="B13" s="109">
        <v>26456255</v>
      </c>
      <c r="C13" s="109"/>
      <c r="D13" s="109">
        <v>24884004</v>
      </c>
      <c r="E13" s="4"/>
      <c r="F13" s="4"/>
    </row>
    <row r="14" spans="1:6" ht="15">
      <c r="A14" s="108" t="s">
        <v>606</v>
      </c>
      <c r="B14" s="109"/>
      <c r="C14" s="109"/>
      <c r="D14" s="109"/>
      <c r="E14" s="4"/>
      <c r="F14" s="4"/>
    </row>
    <row r="15" spans="1:6" ht="15">
      <c r="A15" s="108" t="s">
        <v>607</v>
      </c>
      <c r="B15" s="109">
        <v>52233682</v>
      </c>
      <c r="C15" s="109"/>
      <c r="D15" s="109">
        <v>50701005</v>
      </c>
      <c r="E15" s="4"/>
      <c r="F15" s="4"/>
    </row>
    <row r="16" spans="1:6" ht="15">
      <c r="A16" s="108" t="s">
        <v>608</v>
      </c>
      <c r="B16" s="109"/>
      <c r="C16" s="109"/>
      <c r="D16" s="109"/>
      <c r="E16" s="4"/>
      <c r="F16" s="4"/>
    </row>
    <row r="17" spans="1:6" ht="15">
      <c r="A17" s="110" t="s">
        <v>684</v>
      </c>
      <c r="B17" s="111">
        <f>SUM(B12:B16)</f>
        <v>3565855343</v>
      </c>
      <c r="C17" s="111">
        <f>SUM(C12:C16)</f>
        <v>0</v>
      </c>
      <c r="D17" s="111">
        <f>SUM(D12:D16)</f>
        <v>3018237094</v>
      </c>
      <c r="E17" s="4"/>
      <c r="F17" s="4"/>
    </row>
    <row r="18" spans="1:6" ht="15">
      <c r="A18" s="108" t="s">
        <v>680</v>
      </c>
      <c r="B18" s="109">
        <v>45890000</v>
      </c>
      <c r="C18" s="109"/>
      <c r="D18" s="109">
        <v>46050000</v>
      </c>
      <c r="E18" s="4"/>
      <c r="F18" s="4"/>
    </row>
    <row r="19" spans="1:6" ht="15">
      <c r="A19" s="108" t="s">
        <v>681</v>
      </c>
      <c r="B19" s="109">
        <v>160000</v>
      </c>
      <c r="C19" s="109"/>
      <c r="D19" s="109">
        <v>0</v>
      </c>
      <c r="E19" s="4"/>
      <c r="F19" s="4"/>
    </row>
    <row r="20" spans="1:6" ht="15">
      <c r="A20" s="108" t="s">
        <v>609</v>
      </c>
      <c r="B20" s="109"/>
      <c r="C20" s="109"/>
      <c r="D20" s="109"/>
      <c r="E20" s="4"/>
      <c r="F20" s="4"/>
    </row>
    <row r="21" spans="1:6" ht="15">
      <c r="A21" s="110" t="s">
        <v>682</v>
      </c>
      <c r="B21" s="111">
        <v>46050000</v>
      </c>
      <c r="C21" s="111"/>
      <c r="D21" s="111">
        <f>SUM(D18:D20)</f>
        <v>46050000</v>
      </c>
      <c r="E21" s="4"/>
      <c r="F21" s="4"/>
    </row>
    <row r="22" spans="1:6" ht="15">
      <c r="A22" s="108" t="s">
        <v>610</v>
      </c>
      <c r="B22" s="109"/>
      <c r="C22" s="109"/>
      <c r="D22" s="109"/>
      <c r="E22" s="4"/>
      <c r="F22" s="4"/>
    </row>
    <row r="23" spans="1:6" ht="30">
      <c r="A23" s="108" t="s">
        <v>611</v>
      </c>
      <c r="B23" s="109"/>
      <c r="C23" s="109"/>
      <c r="D23" s="109"/>
      <c r="E23" s="4"/>
      <c r="F23" s="4"/>
    </row>
    <row r="24" spans="1:6" ht="15">
      <c r="A24" s="110" t="s">
        <v>707</v>
      </c>
      <c r="B24" s="111"/>
      <c r="C24" s="111"/>
      <c r="D24" s="111"/>
      <c r="E24" s="4"/>
      <c r="F24" s="4"/>
    </row>
    <row r="25" spans="1:6" ht="15">
      <c r="A25" s="110" t="s">
        <v>685</v>
      </c>
      <c r="B25" s="111">
        <f>SUM(B11+B17+B21+B24)</f>
        <v>3647372803</v>
      </c>
      <c r="C25" s="111">
        <f>SUM(C11+C17+C21+C24)</f>
        <v>0</v>
      </c>
      <c r="D25" s="111">
        <f>SUM(D11+D17+D21)</f>
        <v>3122965799</v>
      </c>
      <c r="E25" s="4"/>
      <c r="F25" s="4"/>
    </row>
    <row r="26" spans="1:6" ht="15">
      <c r="A26" s="108" t="s">
        <v>612</v>
      </c>
      <c r="B26" s="109"/>
      <c r="C26" s="109"/>
      <c r="D26" s="109">
        <v>24465</v>
      </c>
      <c r="E26" s="4"/>
      <c r="F26" s="4"/>
    </row>
    <row r="27" spans="1:6" ht="15">
      <c r="A27" s="108" t="s">
        <v>613</v>
      </c>
      <c r="B27" s="109"/>
      <c r="C27" s="109"/>
      <c r="D27" s="109"/>
      <c r="E27" s="4"/>
      <c r="F27" s="4"/>
    </row>
    <row r="28" spans="1:6" ht="15">
      <c r="A28" s="108" t="s">
        <v>614</v>
      </c>
      <c r="B28" s="109"/>
      <c r="C28" s="109"/>
      <c r="D28" s="109"/>
      <c r="E28" s="4"/>
      <c r="F28" s="4"/>
    </row>
    <row r="29" spans="1:6" ht="15">
      <c r="A29" s="108" t="s">
        <v>615</v>
      </c>
      <c r="B29" s="109"/>
      <c r="C29" s="109"/>
      <c r="D29" s="109"/>
      <c r="E29" s="4"/>
      <c r="F29" s="4"/>
    </row>
    <row r="30" spans="1:6" ht="15">
      <c r="A30" s="108" t="s">
        <v>616</v>
      </c>
      <c r="B30" s="109"/>
      <c r="C30" s="109"/>
      <c r="D30" s="109"/>
      <c r="E30" s="4"/>
      <c r="F30" s="4"/>
    </row>
    <row r="31" spans="1:6" ht="15">
      <c r="A31" s="110" t="s">
        <v>708</v>
      </c>
      <c r="B31" s="111"/>
      <c r="C31" s="111"/>
      <c r="D31" s="111">
        <f>SUM(D26:D30)</f>
        <v>24465</v>
      </c>
      <c r="E31" s="4"/>
      <c r="F31" s="4"/>
    </row>
    <row r="32" spans="1:6" ht="15">
      <c r="A32" s="108" t="s">
        <v>617</v>
      </c>
      <c r="B32" s="109"/>
      <c r="C32" s="109"/>
      <c r="D32" s="109"/>
      <c r="E32" s="4"/>
      <c r="F32" s="4"/>
    </row>
    <row r="33" spans="1:6" ht="15">
      <c r="A33" s="108" t="s">
        <v>686</v>
      </c>
      <c r="B33" s="109"/>
      <c r="C33" s="109"/>
      <c r="D33" s="109"/>
      <c r="E33" s="4"/>
      <c r="F33" s="4"/>
    </row>
    <row r="34" spans="1:6" ht="15">
      <c r="A34" s="108" t="s">
        <v>618</v>
      </c>
      <c r="B34" s="109"/>
      <c r="C34" s="109"/>
      <c r="D34" s="109"/>
      <c r="E34" s="4"/>
      <c r="F34" s="4"/>
    </row>
    <row r="35" spans="1:6" ht="15">
      <c r="A35" s="108" t="s">
        <v>619</v>
      </c>
      <c r="B35" s="109"/>
      <c r="C35" s="109"/>
      <c r="D35" s="109"/>
      <c r="E35" s="4"/>
      <c r="F35" s="4"/>
    </row>
    <row r="36" spans="1:6" ht="15">
      <c r="A36" s="108" t="s">
        <v>620</v>
      </c>
      <c r="B36" s="109"/>
      <c r="C36" s="109"/>
      <c r="D36" s="109"/>
      <c r="E36" s="4"/>
      <c r="F36" s="4"/>
    </row>
    <row r="37" spans="1:6" ht="15">
      <c r="A37" s="108" t="s">
        <v>621</v>
      </c>
      <c r="B37" s="109"/>
      <c r="C37" s="109"/>
      <c r="D37" s="109"/>
      <c r="E37" s="4"/>
      <c r="F37" s="4"/>
    </row>
    <row r="38" spans="1:6" ht="15">
      <c r="A38" s="108" t="s">
        <v>622</v>
      </c>
      <c r="B38" s="109"/>
      <c r="C38" s="109"/>
      <c r="D38" s="109"/>
      <c r="E38" s="4"/>
      <c r="F38" s="4"/>
    </row>
    <row r="39" spans="1:6" ht="15">
      <c r="A39" s="110" t="s">
        <v>687</v>
      </c>
      <c r="B39" s="111"/>
      <c r="C39" s="111"/>
      <c r="D39" s="111"/>
      <c r="E39" s="4"/>
      <c r="F39" s="4"/>
    </row>
    <row r="40" spans="1:6" ht="15">
      <c r="A40" s="110" t="s">
        <v>709</v>
      </c>
      <c r="B40" s="111"/>
      <c r="C40" s="111"/>
      <c r="D40" s="111">
        <f>SUM(D39+D31)</f>
        <v>24465</v>
      </c>
      <c r="E40" s="4"/>
      <c r="F40" s="4"/>
    </row>
    <row r="41" spans="1:6" ht="15">
      <c r="A41" s="108" t="s">
        <v>623</v>
      </c>
      <c r="B41" s="109"/>
      <c r="C41" s="109"/>
      <c r="D41" s="109"/>
      <c r="E41" s="4"/>
      <c r="F41" s="4"/>
    </row>
    <row r="42" spans="1:6" ht="15">
      <c r="A42" s="108" t="s">
        <v>624</v>
      </c>
      <c r="B42" s="109"/>
      <c r="C42" s="109"/>
      <c r="D42" s="109"/>
      <c r="E42" s="4"/>
      <c r="F42" s="4"/>
    </row>
    <row r="43" spans="1:6" ht="15">
      <c r="A43" s="108" t="s">
        <v>625</v>
      </c>
      <c r="B43" s="109">
        <v>240142967</v>
      </c>
      <c r="C43" s="109"/>
      <c r="D43" s="109">
        <v>929899666</v>
      </c>
      <c r="E43" s="4"/>
      <c r="F43" s="4"/>
    </row>
    <row r="44" spans="1:6" ht="15">
      <c r="A44" s="108" t="s">
        <v>626</v>
      </c>
      <c r="B44" s="109"/>
      <c r="C44" s="109"/>
      <c r="D44" s="109"/>
      <c r="E44" s="4"/>
      <c r="F44" s="4"/>
    </row>
    <row r="45" spans="1:6" ht="15">
      <c r="A45" s="108" t="s">
        <v>628</v>
      </c>
      <c r="B45" s="109"/>
      <c r="C45" s="109"/>
      <c r="D45" s="109"/>
      <c r="E45" s="4"/>
      <c r="F45" s="4"/>
    </row>
    <row r="46" spans="1:6" ht="15">
      <c r="A46" s="110" t="s">
        <v>688</v>
      </c>
      <c r="B46" s="111">
        <v>240142967</v>
      </c>
      <c r="C46" s="111"/>
      <c r="D46" s="111">
        <f>SUM(D41:D45)</f>
        <v>929899666</v>
      </c>
      <c r="E46" s="4"/>
      <c r="F46" s="4"/>
    </row>
    <row r="47" spans="1:6" ht="30">
      <c r="A47" s="108" t="s">
        <v>710</v>
      </c>
      <c r="B47" s="109"/>
      <c r="C47" s="109"/>
      <c r="D47" s="109"/>
      <c r="E47" s="4"/>
      <c r="F47" s="4"/>
    </row>
    <row r="48" spans="1:6" ht="30">
      <c r="A48" s="108" t="s">
        <v>711</v>
      </c>
      <c r="B48" s="109"/>
      <c r="C48" s="109"/>
      <c r="D48" s="109"/>
      <c r="E48" s="4"/>
      <c r="F48" s="4"/>
    </row>
    <row r="49" spans="1:6" ht="30">
      <c r="A49" s="108" t="s">
        <v>629</v>
      </c>
      <c r="B49" s="109">
        <v>35463381</v>
      </c>
      <c r="C49" s="109"/>
      <c r="D49" s="109">
        <v>22574273</v>
      </c>
      <c r="E49" s="4"/>
      <c r="F49" s="4"/>
    </row>
    <row r="50" spans="1:6" ht="30">
      <c r="A50" s="108" t="s">
        <v>630</v>
      </c>
      <c r="B50" s="109">
        <v>1573194</v>
      </c>
      <c r="C50" s="109"/>
      <c r="D50" s="109">
        <v>2249289</v>
      </c>
      <c r="E50" s="4"/>
      <c r="F50" s="4"/>
    </row>
    <row r="51" spans="1:6" ht="30">
      <c r="A51" s="108" t="s">
        <v>631</v>
      </c>
      <c r="B51" s="109">
        <v>3211958</v>
      </c>
      <c r="C51" s="109"/>
      <c r="D51" s="109">
        <v>3017446</v>
      </c>
      <c r="E51" s="4"/>
      <c r="F51" s="4"/>
    </row>
    <row r="52" spans="1:6" ht="30">
      <c r="A52" s="108" t="s">
        <v>712</v>
      </c>
      <c r="B52" s="109">
        <v>0</v>
      </c>
      <c r="C52" s="109"/>
      <c r="D52" s="109"/>
      <c r="E52" s="4"/>
      <c r="F52" s="4"/>
    </row>
    <row r="53" spans="1:6" ht="30">
      <c r="A53" s="108" t="s">
        <v>713</v>
      </c>
      <c r="B53" s="109">
        <v>0</v>
      </c>
      <c r="C53" s="109"/>
      <c r="D53" s="109">
        <v>8400</v>
      </c>
      <c r="E53" s="4"/>
      <c r="F53" s="4"/>
    </row>
    <row r="54" spans="1:6" ht="30">
      <c r="A54" s="108" t="s">
        <v>714</v>
      </c>
      <c r="B54" s="109"/>
      <c r="C54" s="109"/>
      <c r="D54" s="109"/>
      <c r="E54" s="4"/>
      <c r="F54" s="4"/>
    </row>
    <row r="55" spans="1:6" ht="15">
      <c r="A55" s="110" t="s">
        <v>715</v>
      </c>
      <c r="B55" s="111">
        <f>SUM(B47:B54)</f>
        <v>40248533</v>
      </c>
      <c r="C55" s="111">
        <f>SUM(C47:C54)</f>
        <v>0</v>
      </c>
      <c r="D55" s="111">
        <f>SUM(D47:D54)</f>
        <v>27849408</v>
      </c>
      <c r="E55" s="4"/>
      <c r="F55" s="4"/>
    </row>
    <row r="56" spans="1:6" ht="30">
      <c r="A56" s="108" t="s">
        <v>716</v>
      </c>
      <c r="B56" s="109">
        <v>0</v>
      </c>
      <c r="C56" s="109"/>
      <c r="D56" s="109"/>
      <c r="E56" s="4"/>
      <c r="F56" s="4"/>
    </row>
    <row r="57" spans="1:6" ht="30">
      <c r="A57" s="108" t="s">
        <v>720</v>
      </c>
      <c r="B57" s="109"/>
      <c r="C57" s="109"/>
      <c r="D57" s="109"/>
      <c r="E57" s="4"/>
      <c r="F57" s="4"/>
    </row>
    <row r="58" spans="1:6" ht="30">
      <c r="A58" s="108" t="s">
        <v>632</v>
      </c>
      <c r="B58" s="109"/>
      <c r="C58" s="109"/>
      <c r="D58" s="109"/>
      <c r="E58" s="4"/>
      <c r="F58" s="4"/>
    </row>
    <row r="59" spans="1:6" ht="30">
      <c r="A59" s="108" t="s">
        <v>633</v>
      </c>
      <c r="B59" s="109"/>
      <c r="C59" s="109"/>
      <c r="D59" s="109"/>
      <c r="E59" s="4"/>
      <c r="F59" s="4"/>
    </row>
    <row r="60" spans="1:6" ht="30">
      <c r="A60" s="108" t="s">
        <v>634</v>
      </c>
      <c r="B60" s="109"/>
      <c r="C60" s="109"/>
      <c r="D60" s="109"/>
      <c r="E60" s="4"/>
      <c r="F60" s="4"/>
    </row>
    <row r="61" spans="1:6" ht="30">
      <c r="A61" s="108" t="s">
        <v>719</v>
      </c>
      <c r="B61" s="109"/>
      <c r="C61" s="109"/>
      <c r="D61" s="109"/>
      <c r="E61" s="4"/>
      <c r="F61" s="4"/>
    </row>
    <row r="62" spans="1:6" ht="30">
      <c r="A62" s="108" t="s">
        <v>718</v>
      </c>
      <c r="B62" s="109">
        <v>4201900</v>
      </c>
      <c r="C62" s="109"/>
      <c r="D62" s="109">
        <v>5698740</v>
      </c>
      <c r="E62" s="4"/>
      <c r="F62" s="4"/>
    </row>
    <row r="63" spans="1:6" ht="30">
      <c r="A63" s="108" t="s">
        <v>717</v>
      </c>
      <c r="B63" s="109"/>
      <c r="C63" s="109"/>
      <c r="D63" s="109"/>
      <c r="E63" s="4"/>
      <c r="F63" s="4"/>
    </row>
    <row r="64" spans="1:6" ht="15">
      <c r="A64" s="110" t="s">
        <v>689</v>
      </c>
      <c r="B64" s="111">
        <f>SUM(B56:B63)</f>
        <v>4201900</v>
      </c>
      <c r="C64" s="111">
        <f>SUM(C56:C63)</f>
        <v>0</v>
      </c>
      <c r="D64" s="111">
        <f>SUM(D56:D63)</f>
        <v>5698740</v>
      </c>
      <c r="E64" s="4"/>
      <c r="F64" s="4"/>
    </row>
    <row r="65" spans="1:6" ht="15">
      <c r="A65" s="108" t="s">
        <v>690</v>
      </c>
      <c r="B65" s="109">
        <v>646908</v>
      </c>
      <c r="C65" s="109"/>
      <c r="D65" s="109">
        <v>795802</v>
      </c>
      <c r="E65" s="4"/>
      <c r="F65" s="4"/>
    </row>
    <row r="66" spans="1:6" ht="15">
      <c r="A66" s="108" t="s">
        <v>635</v>
      </c>
      <c r="B66" s="109"/>
      <c r="C66" s="109"/>
      <c r="D66" s="109"/>
      <c r="E66" s="4"/>
      <c r="F66" s="4"/>
    </row>
    <row r="67" spans="1:6" ht="15">
      <c r="A67" s="108" t="s">
        <v>636</v>
      </c>
      <c r="B67" s="109"/>
      <c r="C67" s="109"/>
      <c r="D67" s="109"/>
      <c r="E67" s="4"/>
      <c r="F67" s="4"/>
    </row>
    <row r="68" spans="1:6" ht="15">
      <c r="A68" s="108" t="s">
        <v>637</v>
      </c>
      <c r="B68" s="109"/>
      <c r="C68" s="109"/>
      <c r="D68" s="109"/>
      <c r="E68" s="4"/>
      <c r="F68" s="4"/>
    </row>
    <row r="69" spans="1:6" ht="15">
      <c r="A69" s="108" t="s">
        <v>1033</v>
      </c>
      <c r="B69" s="109">
        <v>521908</v>
      </c>
      <c r="C69" s="109"/>
      <c r="D69" s="109">
        <v>670802</v>
      </c>
      <c r="E69" s="4"/>
      <c r="F69" s="4"/>
    </row>
    <row r="70" spans="1:6" ht="15">
      <c r="A70" s="108" t="s">
        <v>1034</v>
      </c>
      <c r="B70" s="109">
        <v>125000</v>
      </c>
      <c r="C70" s="109"/>
      <c r="D70" s="109">
        <v>125000</v>
      </c>
      <c r="E70" s="4"/>
      <c r="F70" s="4"/>
    </row>
    <row r="71" spans="1:6" ht="30">
      <c r="A71" s="108" t="s">
        <v>639</v>
      </c>
      <c r="B71" s="109"/>
      <c r="C71" s="109"/>
      <c r="D71" s="109"/>
      <c r="E71" s="4"/>
      <c r="F71" s="4"/>
    </row>
    <row r="72" spans="1:6" ht="15">
      <c r="A72" s="108" t="s">
        <v>640</v>
      </c>
      <c r="B72" s="109"/>
      <c r="C72" s="109"/>
      <c r="D72" s="109"/>
      <c r="E72" s="4"/>
      <c r="F72" s="4"/>
    </row>
    <row r="73" spans="1:6" ht="15">
      <c r="A73" s="108" t="s">
        <v>641</v>
      </c>
      <c r="B73" s="109">
        <v>100000</v>
      </c>
      <c r="C73" s="109"/>
      <c r="D73" s="109">
        <v>100000</v>
      </c>
      <c r="E73" s="4"/>
      <c r="F73" s="4"/>
    </row>
    <row r="74" spans="1:6" ht="30">
      <c r="A74" s="108" t="s">
        <v>642</v>
      </c>
      <c r="B74" s="109"/>
      <c r="C74" s="109"/>
      <c r="D74" s="109"/>
      <c r="E74" s="4"/>
      <c r="F74" s="4"/>
    </row>
    <row r="75" spans="1:6" ht="30">
      <c r="A75" s="108" t="s">
        <v>643</v>
      </c>
      <c r="B75" s="109"/>
      <c r="C75" s="109"/>
      <c r="D75" s="109"/>
      <c r="E75" s="4"/>
      <c r="F75" s="4"/>
    </row>
    <row r="76" spans="1:6" ht="30">
      <c r="A76" s="108" t="s">
        <v>644</v>
      </c>
      <c r="B76" s="109"/>
      <c r="C76" s="109"/>
      <c r="D76" s="109"/>
      <c r="E76" s="4"/>
      <c r="F76" s="4"/>
    </row>
    <row r="77" spans="1:6" ht="15">
      <c r="A77" s="110" t="s">
        <v>691</v>
      </c>
      <c r="B77" s="111">
        <v>746908</v>
      </c>
      <c r="C77" s="111"/>
      <c r="D77" s="111">
        <f>SUM(D65+D73)</f>
        <v>895802</v>
      </c>
      <c r="E77" s="4"/>
      <c r="F77" s="4"/>
    </row>
    <row r="78" spans="1:6" ht="15">
      <c r="A78" s="110" t="s">
        <v>722</v>
      </c>
      <c r="B78" s="111">
        <v>45197341</v>
      </c>
      <c r="C78" s="111"/>
      <c r="D78" s="111">
        <f>SUM(D55+D64+D77)</f>
        <v>34443950</v>
      </c>
      <c r="E78" s="4"/>
      <c r="F78" s="4"/>
    </row>
    <row r="79" spans="1:6" ht="15">
      <c r="A79" s="110" t="s">
        <v>645</v>
      </c>
      <c r="B79" s="111">
        <v>79960</v>
      </c>
      <c r="C79" s="111"/>
      <c r="D79" s="111">
        <v>82284</v>
      </c>
      <c r="E79" s="4"/>
      <c r="F79" s="4"/>
    </row>
    <row r="80" spans="1:6" ht="15">
      <c r="A80" s="108" t="s">
        <v>646</v>
      </c>
      <c r="B80" s="109"/>
      <c r="C80" s="109"/>
      <c r="D80" s="109"/>
      <c r="E80" s="4"/>
      <c r="F80" s="4"/>
    </row>
    <row r="81" spans="1:6" ht="15">
      <c r="A81" s="108" t="s">
        <v>647</v>
      </c>
      <c r="B81" s="109"/>
      <c r="C81" s="109"/>
      <c r="D81" s="109"/>
      <c r="E81" s="4"/>
      <c r="F81" s="4"/>
    </row>
    <row r="82" spans="1:6" ht="15">
      <c r="A82" s="108" t="s">
        <v>648</v>
      </c>
      <c r="B82" s="109"/>
      <c r="C82" s="109"/>
      <c r="D82" s="109"/>
      <c r="E82" s="4"/>
      <c r="F82" s="4"/>
    </row>
    <row r="83" spans="1:6" ht="15">
      <c r="A83" s="110" t="s">
        <v>721</v>
      </c>
      <c r="B83" s="111"/>
      <c r="C83" s="111"/>
      <c r="D83" s="111"/>
      <c r="E83" s="4"/>
      <c r="F83" s="4"/>
    </row>
    <row r="84" spans="1:6" ht="15">
      <c r="A84" s="141" t="s">
        <v>692</v>
      </c>
      <c r="B84" s="112">
        <v>3932793071</v>
      </c>
      <c r="C84" s="112"/>
      <c r="D84" s="112">
        <f>SUM(D25+D40+D46+D78+D79)</f>
        <v>4087416164</v>
      </c>
      <c r="E84" s="4"/>
      <c r="F84" s="4"/>
    </row>
    <row r="85" spans="1:6" ht="15">
      <c r="A85" s="110" t="s">
        <v>649</v>
      </c>
      <c r="B85" s="48"/>
      <c r="C85" s="48"/>
      <c r="D85" s="48"/>
      <c r="E85" s="4"/>
      <c r="F85" s="4"/>
    </row>
    <row r="86" spans="1:6" ht="15">
      <c r="A86" s="108" t="s">
        <v>650</v>
      </c>
      <c r="B86" s="109">
        <v>4440734280</v>
      </c>
      <c r="C86" s="109"/>
      <c r="D86" s="109">
        <v>4440734280</v>
      </c>
      <c r="E86" s="4"/>
      <c r="F86" s="4"/>
    </row>
    <row r="87" spans="1:6" ht="15">
      <c r="A87" s="108" t="s">
        <v>651</v>
      </c>
      <c r="B87" s="109">
        <v>11729102</v>
      </c>
      <c r="C87" s="109"/>
      <c r="D87" s="109">
        <v>11729102</v>
      </c>
      <c r="E87" s="4"/>
      <c r="F87" s="4"/>
    </row>
    <row r="88" spans="1:6" ht="15">
      <c r="A88" s="108" t="s">
        <v>652</v>
      </c>
      <c r="B88" s="109">
        <v>177148368</v>
      </c>
      <c r="C88" s="109"/>
      <c r="D88" s="109">
        <v>177148368</v>
      </c>
      <c r="E88" s="4"/>
      <c r="F88" s="4"/>
    </row>
    <row r="89" spans="1:6" ht="15">
      <c r="A89" s="108" t="s">
        <v>653</v>
      </c>
      <c r="B89" s="109">
        <v>-784922373</v>
      </c>
      <c r="C89" s="109"/>
      <c r="D89" s="109">
        <v>-774513888</v>
      </c>
      <c r="E89" s="4"/>
      <c r="F89" s="4"/>
    </row>
    <row r="90" spans="1:6" ht="15">
      <c r="A90" s="108" t="s">
        <v>654</v>
      </c>
      <c r="B90" s="109"/>
      <c r="C90" s="109"/>
      <c r="D90" s="109"/>
      <c r="E90" s="4"/>
      <c r="F90" s="4"/>
    </row>
    <row r="91" spans="1:6" ht="15">
      <c r="A91" s="108" t="s">
        <v>655</v>
      </c>
      <c r="B91" s="109">
        <v>10408485</v>
      </c>
      <c r="C91" s="109"/>
      <c r="D91" s="109">
        <v>-552477742</v>
      </c>
      <c r="E91" s="4"/>
      <c r="F91" s="4"/>
    </row>
    <row r="92" spans="1:6" ht="15">
      <c r="A92" s="110" t="s">
        <v>723</v>
      </c>
      <c r="B92" s="111">
        <v>3855097862</v>
      </c>
      <c r="C92" s="111"/>
      <c r="D92" s="111">
        <f>SUM(D86:D91)</f>
        <v>3302620120</v>
      </c>
      <c r="E92" s="4"/>
      <c r="F92" s="4"/>
    </row>
    <row r="93" spans="1:6" ht="30">
      <c r="A93" s="108" t="s">
        <v>656</v>
      </c>
      <c r="B93" s="109"/>
      <c r="C93" s="109"/>
      <c r="D93" s="109">
        <v>30600</v>
      </c>
      <c r="E93" s="4"/>
      <c r="F93" s="4"/>
    </row>
    <row r="94" spans="1:6" ht="30">
      <c r="A94" s="108" t="s">
        <v>657</v>
      </c>
      <c r="B94" s="109"/>
      <c r="C94" s="109"/>
      <c r="D94" s="109"/>
      <c r="E94" s="4"/>
      <c r="F94" s="4"/>
    </row>
    <row r="95" spans="1:6" ht="30">
      <c r="A95" s="108" t="s">
        <v>658</v>
      </c>
      <c r="B95" s="109">
        <v>255767</v>
      </c>
      <c r="C95" s="109"/>
      <c r="D95" s="109">
        <v>5253160</v>
      </c>
      <c r="E95" s="4"/>
      <c r="F95" s="4"/>
    </row>
    <row r="96" spans="1:6" ht="30">
      <c r="A96" s="108" t="s">
        <v>659</v>
      </c>
      <c r="B96" s="109"/>
      <c r="C96" s="109"/>
      <c r="D96" s="109"/>
      <c r="E96" s="4"/>
      <c r="F96" s="4"/>
    </row>
    <row r="97" spans="1:6" ht="30">
      <c r="A97" s="108" t="s">
        <v>724</v>
      </c>
      <c r="B97" s="109"/>
      <c r="C97" s="109"/>
      <c r="D97" s="109"/>
      <c r="E97" s="4"/>
      <c r="F97" s="4"/>
    </row>
    <row r="98" spans="1:6" ht="15">
      <c r="A98" s="108" t="s">
        <v>660</v>
      </c>
      <c r="B98" s="109">
        <v>4165600</v>
      </c>
      <c r="C98" s="109"/>
      <c r="D98" s="109">
        <v>1353000</v>
      </c>
      <c r="E98" s="4"/>
      <c r="F98" s="4"/>
    </row>
    <row r="99" spans="1:6" ht="15">
      <c r="A99" s="108" t="s">
        <v>661</v>
      </c>
      <c r="B99" s="109"/>
      <c r="C99" s="109"/>
      <c r="D99" s="109">
        <v>1364000</v>
      </c>
      <c r="E99" s="4"/>
      <c r="F99" s="4"/>
    </row>
    <row r="100" spans="1:6" ht="30">
      <c r="A100" s="108" t="s">
        <v>725</v>
      </c>
      <c r="B100" s="109"/>
      <c r="C100" s="109"/>
      <c r="D100" s="109"/>
      <c r="E100" s="4"/>
      <c r="F100" s="4"/>
    </row>
    <row r="101" spans="1:6" ht="30">
      <c r="A101" s="108" t="s">
        <v>726</v>
      </c>
      <c r="B101" s="109"/>
      <c r="C101" s="109"/>
      <c r="D101" s="109"/>
      <c r="E101" s="4"/>
      <c r="F101" s="4"/>
    </row>
    <row r="102" spans="1:6" ht="15">
      <c r="A102" s="110" t="s">
        <v>693</v>
      </c>
      <c r="B102" s="111">
        <f>SUM(B93:B101)</f>
        <v>4421367</v>
      </c>
      <c r="C102" s="111">
        <f>SUM(C93:C101)</f>
        <v>0</v>
      </c>
      <c r="D102" s="111">
        <f>SUM(D93:D101)</f>
        <v>8000760</v>
      </c>
      <c r="E102" s="4"/>
      <c r="F102" s="4"/>
    </row>
    <row r="103" spans="1:6" ht="30">
      <c r="A103" s="108" t="s">
        <v>662</v>
      </c>
      <c r="B103" s="109"/>
      <c r="C103" s="109"/>
      <c r="D103" s="109"/>
      <c r="E103" s="4"/>
      <c r="F103" s="4"/>
    </row>
    <row r="104" spans="1:6" ht="30">
      <c r="A104" s="108" t="s">
        <v>663</v>
      </c>
      <c r="B104" s="109"/>
      <c r="C104" s="109"/>
      <c r="D104" s="109"/>
      <c r="E104" s="4"/>
      <c r="F104" s="4"/>
    </row>
    <row r="105" spans="1:6" ht="30">
      <c r="A105" s="108" t="s">
        <v>664</v>
      </c>
      <c r="B105" s="109"/>
      <c r="C105" s="109"/>
      <c r="D105" s="109"/>
      <c r="E105" s="4"/>
      <c r="F105" s="4"/>
    </row>
    <row r="106" spans="1:6" ht="30">
      <c r="A106" s="108" t="s">
        <v>665</v>
      </c>
      <c r="B106" s="109"/>
      <c r="C106" s="109"/>
      <c r="D106" s="109"/>
      <c r="E106" s="4"/>
      <c r="F106" s="4"/>
    </row>
    <row r="107" spans="1:6" ht="30">
      <c r="A107" s="108" t="s">
        <v>727</v>
      </c>
      <c r="B107" s="109"/>
      <c r="C107" s="109"/>
      <c r="D107" s="109"/>
      <c r="E107" s="4"/>
      <c r="F107" s="4"/>
    </row>
    <row r="108" spans="1:6" ht="30">
      <c r="A108" s="108" t="s">
        <v>666</v>
      </c>
      <c r="B108" s="109"/>
      <c r="C108" s="109"/>
      <c r="D108" s="109"/>
      <c r="E108" s="4"/>
      <c r="F108" s="4"/>
    </row>
    <row r="109" spans="1:6" ht="30">
      <c r="A109" s="108" t="s">
        <v>667</v>
      </c>
      <c r="B109" s="109"/>
      <c r="C109" s="109"/>
      <c r="D109" s="109"/>
      <c r="E109" s="4"/>
      <c r="F109" s="4"/>
    </row>
    <row r="110" spans="1:6" ht="30">
      <c r="A110" s="108" t="s">
        <v>728</v>
      </c>
      <c r="B110" s="109"/>
      <c r="C110" s="109"/>
      <c r="D110" s="109"/>
      <c r="E110" s="4"/>
      <c r="F110" s="4"/>
    </row>
    <row r="111" spans="1:6" ht="30">
      <c r="A111" s="108" t="s">
        <v>729</v>
      </c>
      <c r="B111" s="109">
        <v>7486669</v>
      </c>
      <c r="C111" s="109"/>
      <c r="D111" s="109">
        <v>7219603</v>
      </c>
      <c r="E111" s="4"/>
      <c r="F111" s="4"/>
    </row>
    <row r="112" spans="1:6" ht="15">
      <c r="A112" s="110" t="s">
        <v>694</v>
      </c>
      <c r="B112" s="111">
        <v>7486669</v>
      </c>
      <c r="C112" s="111"/>
      <c r="D112" s="111">
        <f>SUM(D103:D111)</f>
        <v>7219603</v>
      </c>
      <c r="E112" s="4"/>
      <c r="F112" s="4"/>
    </row>
    <row r="113" spans="1:6" ht="15">
      <c r="A113" s="108" t="s">
        <v>668</v>
      </c>
      <c r="B113" s="109">
        <v>8768107</v>
      </c>
      <c r="C113" s="109"/>
      <c r="D113" s="109">
        <v>8447807</v>
      </c>
      <c r="E113" s="4"/>
      <c r="F113" s="4"/>
    </row>
    <row r="114" spans="1:6" ht="30">
      <c r="A114" s="108" t="s">
        <v>669</v>
      </c>
      <c r="B114" s="109"/>
      <c r="C114" s="109"/>
      <c r="D114" s="109"/>
      <c r="E114" s="4"/>
      <c r="F114" s="4"/>
    </row>
    <row r="115" spans="1:6" ht="15">
      <c r="A115" s="108" t="s">
        <v>670</v>
      </c>
      <c r="B115" s="109">
        <v>327408</v>
      </c>
      <c r="C115" s="109"/>
      <c r="D115" s="109">
        <v>120734</v>
      </c>
      <c r="E115" s="4"/>
      <c r="F115" s="4"/>
    </row>
    <row r="116" spans="1:6" ht="15">
      <c r="A116" s="108" t="s">
        <v>671</v>
      </c>
      <c r="B116" s="109"/>
      <c r="C116" s="109"/>
      <c r="D116" s="109"/>
      <c r="E116" s="4"/>
      <c r="F116" s="4"/>
    </row>
    <row r="117" spans="1:6" ht="30">
      <c r="A117" s="108" t="s">
        <v>672</v>
      </c>
      <c r="B117" s="109"/>
      <c r="C117" s="109"/>
      <c r="D117" s="109"/>
      <c r="E117" s="4"/>
      <c r="F117" s="4"/>
    </row>
    <row r="118" spans="1:6" ht="30">
      <c r="A118" s="108" t="s">
        <v>673</v>
      </c>
      <c r="B118" s="109"/>
      <c r="C118" s="109"/>
      <c r="D118" s="109"/>
      <c r="E118" s="4"/>
      <c r="F118" s="4"/>
    </row>
    <row r="119" spans="1:6" ht="30">
      <c r="A119" s="108" t="s">
        <v>674</v>
      </c>
      <c r="B119" s="109"/>
      <c r="C119" s="109"/>
      <c r="D119" s="109"/>
      <c r="E119" s="4"/>
      <c r="F119" s="4"/>
    </row>
    <row r="120" spans="1:6" ht="30">
      <c r="A120" s="108" t="s">
        <v>1035</v>
      </c>
      <c r="B120" s="109"/>
      <c r="C120" s="109"/>
      <c r="D120" s="109">
        <v>50000</v>
      </c>
      <c r="E120" s="4"/>
      <c r="F120" s="4"/>
    </row>
    <row r="121" spans="1:6" ht="15">
      <c r="A121" s="110" t="s">
        <v>730</v>
      </c>
      <c r="B121" s="109">
        <f>SUM(B113:B119)</f>
        <v>9095515</v>
      </c>
      <c r="C121" s="109"/>
      <c r="D121" s="109">
        <f>SUM(D113:D120)</f>
        <v>8618541</v>
      </c>
      <c r="E121" s="4"/>
      <c r="F121" s="4"/>
    </row>
    <row r="122" spans="1:6" ht="15">
      <c r="A122" s="110" t="s">
        <v>695</v>
      </c>
      <c r="B122" s="111">
        <v>21003551</v>
      </c>
      <c r="C122" s="111"/>
      <c r="D122" s="111">
        <f>SUM(D102+D112+D121)</f>
        <v>23838904</v>
      </c>
      <c r="E122" s="4"/>
      <c r="F122" s="4"/>
    </row>
    <row r="123" spans="1:6" ht="15">
      <c r="A123" s="110" t="s">
        <v>675</v>
      </c>
      <c r="B123" s="111"/>
      <c r="C123" s="111"/>
      <c r="D123" s="111"/>
      <c r="E123" s="4"/>
      <c r="F123" s="4"/>
    </row>
    <row r="124" spans="1:6" ht="25.5">
      <c r="A124" s="110" t="s">
        <v>676</v>
      </c>
      <c r="B124" s="111"/>
      <c r="C124" s="111"/>
      <c r="D124" s="111"/>
      <c r="E124" s="4"/>
      <c r="F124" s="4"/>
    </row>
    <row r="125" spans="1:6" ht="15">
      <c r="A125" s="108" t="s">
        <v>677</v>
      </c>
      <c r="B125" s="109"/>
      <c r="C125" s="109"/>
      <c r="D125" s="109"/>
      <c r="E125" s="4"/>
      <c r="F125" s="4"/>
    </row>
    <row r="126" spans="1:6" ht="15">
      <c r="A126" s="108" t="s">
        <v>678</v>
      </c>
      <c r="B126" s="109">
        <v>0</v>
      </c>
      <c r="C126" s="109"/>
      <c r="D126" s="109"/>
      <c r="E126" s="4"/>
      <c r="F126" s="4"/>
    </row>
    <row r="127" spans="1:6" ht="15">
      <c r="A127" s="108" t="s">
        <v>679</v>
      </c>
      <c r="B127" s="109">
        <v>56691658</v>
      </c>
      <c r="C127" s="109"/>
      <c r="D127" s="109">
        <v>760957140</v>
      </c>
      <c r="E127" s="4"/>
      <c r="F127" s="4"/>
    </row>
    <row r="128" spans="1:6" ht="15">
      <c r="A128" s="110" t="s">
        <v>731</v>
      </c>
      <c r="B128" s="111">
        <f>SUM(B125:B127)</f>
        <v>56691658</v>
      </c>
      <c r="C128" s="111"/>
      <c r="D128" s="111">
        <f>SUM(D125:D127)</f>
        <v>760957140</v>
      </c>
      <c r="E128" s="4"/>
      <c r="F128" s="4"/>
    </row>
    <row r="129" spans="1:6" ht="15">
      <c r="A129" s="141" t="s">
        <v>732</v>
      </c>
      <c r="B129" s="112">
        <v>3932793071</v>
      </c>
      <c r="C129" s="112"/>
      <c r="D129" s="112">
        <f>SUM(D92+D122+D128)</f>
        <v>4087416164</v>
      </c>
      <c r="E129" s="4"/>
      <c r="F129" s="4"/>
    </row>
    <row r="130" spans="1:6" ht="15">
      <c r="A130" s="4"/>
      <c r="B130" s="4"/>
      <c r="C130" s="4"/>
      <c r="D130" s="4"/>
      <c r="E130" s="4"/>
      <c r="F130" s="4"/>
    </row>
    <row r="131" spans="1:6" ht="15">
      <c r="A131" s="4"/>
      <c r="B131" s="4"/>
      <c r="C131" s="4"/>
      <c r="D131" s="4"/>
      <c r="E131" s="4"/>
      <c r="F131" s="4"/>
    </row>
    <row r="132" spans="1:6" ht="15">
      <c r="A132" s="4"/>
      <c r="B132" s="4"/>
      <c r="C132" s="4"/>
      <c r="D132" s="4"/>
      <c r="E132" s="4"/>
      <c r="F132" s="4"/>
    </row>
    <row r="133" spans="1:6" ht="15">
      <c r="A133" s="4"/>
      <c r="B133" s="4"/>
      <c r="C133" s="4"/>
      <c r="D133" s="4"/>
      <c r="E133" s="4"/>
      <c r="F133" s="4"/>
    </row>
    <row r="134" spans="1:6" ht="15">
      <c r="A134" s="4"/>
      <c r="B134" s="4"/>
      <c r="C134" s="4"/>
      <c r="D134" s="4"/>
      <c r="E134" s="4"/>
      <c r="F134" s="4"/>
    </row>
    <row r="135" spans="1:6" ht="15">
      <c r="A135" s="4"/>
      <c r="B135" s="4"/>
      <c r="C135" s="4"/>
      <c r="D135" s="4"/>
      <c r="E135" s="4"/>
      <c r="F135" s="4"/>
    </row>
    <row r="136" spans="1:6" ht="15">
      <c r="A136" s="4"/>
      <c r="B136" s="4"/>
      <c r="C136" s="4"/>
      <c r="D136" s="4"/>
      <c r="E136" s="4"/>
      <c r="F136" s="4"/>
    </row>
    <row r="137" spans="1:6" ht="15">
      <c r="A137" s="4"/>
      <c r="B137" s="4"/>
      <c r="C137" s="4"/>
      <c r="D137" s="4"/>
      <c r="E137" s="4"/>
      <c r="F137" s="4"/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G136"/>
  <sheetViews>
    <sheetView view="pageBreakPreview" zoomScale="93" zoomScaleSheetLayoutView="93" zoomScalePageLayoutView="0" workbookViewId="0" topLeftCell="A1">
      <selection activeCell="C6" sqref="C6"/>
    </sheetView>
  </sheetViews>
  <sheetFormatPr defaultColWidth="9.140625" defaultRowHeight="15"/>
  <cols>
    <col min="1" max="1" width="73.140625" style="0" customWidth="1"/>
    <col min="2" max="2" width="13.140625" style="0" customWidth="1"/>
    <col min="3" max="3" width="15.140625" style="0" customWidth="1"/>
    <col min="4" max="4" width="14.28125" style="0" customWidth="1"/>
    <col min="5" max="5" width="12.421875" style="0" bestFit="1" customWidth="1"/>
    <col min="6" max="6" width="11.28125" style="0" customWidth="1"/>
    <col min="7" max="7" width="12.7109375" style="0" bestFit="1" customWidth="1"/>
  </cols>
  <sheetData>
    <row r="1" spans="1:7" ht="15">
      <c r="A1" s="292" t="s">
        <v>1086</v>
      </c>
      <c r="B1" s="292"/>
      <c r="C1" s="292"/>
      <c r="D1" s="292"/>
      <c r="E1" s="292"/>
      <c r="F1" s="292"/>
      <c r="G1" s="292"/>
    </row>
    <row r="2" spans="1:6" ht="27" customHeight="1">
      <c r="A2" s="325" t="s">
        <v>1019</v>
      </c>
      <c r="B2" s="290"/>
      <c r="C2" s="290"/>
      <c r="D2" s="290"/>
      <c r="E2" s="142"/>
      <c r="F2" s="101"/>
    </row>
    <row r="3" spans="1:6" ht="25.5" customHeight="1">
      <c r="A3" s="289" t="s">
        <v>992</v>
      </c>
      <c r="B3" s="290"/>
      <c r="C3" s="290"/>
      <c r="D3" s="290"/>
      <c r="E3" s="86"/>
      <c r="F3" s="101"/>
    </row>
    <row r="5" spans="1:7" ht="15">
      <c r="A5" s="166" t="s">
        <v>627</v>
      </c>
      <c r="B5" s="329" t="s">
        <v>775</v>
      </c>
      <c r="C5" s="329"/>
      <c r="D5" s="330"/>
      <c r="E5" s="327" t="s">
        <v>949</v>
      </c>
      <c r="F5" s="293"/>
      <c r="G5" s="295"/>
    </row>
    <row r="6" spans="1:7" ht="38.25">
      <c r="A6" s="49" t="s">
        <v>538</v>
      </c>
      <c r="B6" s="143" t="s">
        <v>1036</v>
      </c>
      <c r="C6" s="143" t="s">
        <v>706</v>
      </c>
      <c r="D6" s="250" t="s">
        <v>1032</v>
      </c>
      <c r="E6" s="251" t="s">
        <v>1036</v>
      </c>
      <c r="F6" s="143" t="s">
        <v>706</v>
      </c>
      <c r="G6" s="143" t="s">
        <v>1032</v>
      </c>
    </row>
    <row r="7" spans="1:7" ht="15">
      <c r="A7" s="110" t="s">
        <v>705</v>
      </c>
      <c r="B7" s="48"/>
      <c r="C7" s="198"/>
      <c r="D7" s="208"/>
      <c r="E7" s="48"/>
      <c r="F7" s="48"/>
      <c r="G7" s="48"/>
    </row>
    <row r="8" spans="1:7" ht="15">
      <c r="A8" s="108" t="s">
        <v>601</v>
      </c>
      <c r="B8" s="109"/>
      <c r="C8" s="280"/>
      <c r="D8" s="252"/>
      <c r="E8" s="109">
        <v>0</v>
      </c>
      <c r="F8" s="109"/>
      <c r="G8" s="109"/>
    </row>
    <row r="9" spans="1:7" ht="15">
      <c r="A9" s="108" t="s">
        <v>602</v>
      </c>
      <c r="B9" s="109"/>
      <c r="C9" s="280"/>
      <c r="D9" s="252"/>
      <c r="E9" s="109"/>
      <c r="F9" s="109"/>
      <c r="G9" s="109"/>
    </row>
    <row r="10" spans="1:7" ht="15">
      <c r="A10" s="108" t="s">
        <v>603</v>
      </c>
      <c r="B10" s="109"/>
      <c r="C10" s="280"/>
      <c r="D10" s="252"/>
      <c r="E10" s="109"/>
      <c r="F10" s="109"/>
      <c r="G10" s="109"/>
    </row>
    <row r="11" spans="1:7" ht="15">
      <c r="A11" s="110" t="s">
        <v>683</v>
      </c>
      <c r="B11" s="111"/>
      <c r="C11" s="255"/>
      <c r="D11" s="253"/>
      <c r="E11" s="111">
        <f>SUM(E8:E10)</f>
        <v>0</v>
      </c>
      <c r="F11" s="111">
        <f>SUM(F8:F10)</f>
        <v>0</v>
      </c>
      <c r="G11" s="111"/>
    </row>
    <row r="12" spans="1:7" ht="15">
      <c r="A12" s="108" t="s">
        <v>604</v>
      </c>
      <c r="B12" s="109"/>
      <c r="C12" s="280"/>
      <c r="D12" s="252"/>
      <c r="E12" s="109"/>
      <c r="F12" s="109"/>
      <c r="G12" s="109"/>
    </row>
    <row r="13" spans="1:7" ht="15">
      <c r="A13" s="108" t="s">
        <v>605</v>
      </c>
      <c r="B13" s="109">
        <v>647287</v>
      </c>
      <c r="C13" s="280"/>
      <c r="D13" s="252">
        <v>279489</v>
      </c>
      <c r="E13" s="109">
        <v>675336</v>
      </c>
      <c r="F13" s="109"/>
      <c r="G13" s="109">
        <v>307027</v>
      </c>
    </row>
    <row r="14" spans="1:7" ht="15">
      <c r="A14" s="108" t="s">
        <v>606</v>
      </c>
      <c r="B14" s="109"/>
      <c r="C14" s="280"/>
      <c r="D14" s="252"/>
      <c r="E14" s="109"/>
      <c r="F14" s="109"/>
      <c r="G14" s="109"/>
    </row>
    <row r="15" spans="1:7" ht="15">
      <c r="A15" s="108" t="s">
        <v>607</v>
      </c>
      <c r="B15" s="109"/>
      <c r="C15" s="280"/>
      <c r="D15" s="252">
        <v>367302</v>
      </c>
      <c r="E15" s="109">
        <v>0</v>
      </c>
      <c r="F15" s="109"/>
      <c r="G15" s="109"/>
    </row>
    <row r="16" spans="1:7" ht="15">
      <c r="A16" s="108" t="s">
        <v>608</v>
      </c>
      <c r="B16" s="109"/>
      <c r="C16" s="280"/>
      <c r="D16" s="252"/>
      <c r="E16" s="109"/>
      <c r="F16" s="109"/>
      <c r="G16" s="109"/>
    </row>
    <row r="17" spans="1:7" ht="15">
      <c r="A17" s="110" t="s">
        <v>684</v>
      </c>
      <c r="B17" s="111">
        <v>647287</v>
      </c>
      <c r="C17" s="255"/>
      <c r="D17" s="253">
        <f>SUM(D13:D16)</f>
        <v>646791</v>
      </c>
      <c r="E17" s="111">
        <f>SUM(E12:E16)</f>
        <v>675336</v>
      </c>
      <c r="F17" s="111"/>
      <c r="G17" s="111">
        <v>307027</v>
      </c>
    </row>
    <row r="18" spans="1:7" ht="15">
      <c r="A18" s="108" t="s">
        <v>680</v>
      </c>
      <c r="B18" s="109"/>
      <c r="C18" s="280"/>
      <c r="D18" s="252"/>
      <c r="E18" s="109"/>
      <c r="F18" s="109"/>
      <c r="G18" s="109"/>
    </row>
    <row r="19" spans="1:7" ht="15">
      <c r="A19" s="108" t="s">
        <v>681</v>
      </c>
      <c r="B19" s="109"/>
      <c r="C19" s="280"/>
      <c r="D19" s="252"/>
      <c r="E19" s="109"/>
      <c r="F19" s="109"/>
      <c r="G19" s="109"/>
    </row>
    <row r="20" spans="1:7" ht="15">
      <c r="A20" s="108" t="s">
        <v>609</v>
      </c>
      <c r="B20" s="109"/>
      <c r="C20" s="280"/>
      <c r="D20" s="252"/>
      <c r="E20" s="109"/>
      <c r="F20" s="109"/>
      <c r="G20" s="109"/>
    </row>
    <row r="21" spans="1:7" ht="15">
      <c r="A21" s="110" t="s">
        <v>682</v>
      </c>
      <c r="B21" s="111"/>
      <c r="C21" s="255"/>
      <c r="D21" s="253"/>
      <c r="E21" s="111"/>
      <c r="F21" s="111"/>
      <c r="G21" s="111"/>
    </row>
    <row r="22" spans="1:7" ht="15">
      <c r="A22" s="108" t="s">
        <v>610</v>
      </c>
      <c r="B22" s="109"/>
      <c r="C22" s="280"/>
      <c r="D22" s="252"/>
      <c r="E22" s="109"/>
      <c r="F22" s="109"/>
      <c r="G22" s="109"/>
    </row>
    <row r="23" spans="1:7" ht="30">
      <c r="A23" s="108" t="s">
        <v>611</v>
      </c>
      <c r="B23" s="109"/>
      <c r="C23" s="280"/>
      <c r="D23" s="252"/>
      <c r="E23" s="109"/>
      <c r="F23" s="109"/>
      <c r="G23" s="109"/>
    </row>
    <row r="24" spans="1:7" ht="15">
      <c r="A24" s="110" t="s">
        <v>707</v>
      </c>
      <c r="B24" s="111"/>
      <c r="C24" s="255"/>
      <c r="D24" s="253"/>
      <c r="E24" s="111"/>
      <c r="F24" s="111"/>
      <c r="G24" s="111"/>
    </row>
    <row r="25" spans="1:7" ht="15">
      <c r="A25" s="110" t="s">
        <v>685</v>
      </c>
      <c r="B25" s="111">
        <v>647287</v>
      </c>
      <c r="C25" s="255"/>
      <c r="D25" s="253">
        <v>646791</v>
      </c>
      <c r="E25" s="111">
        <f>SUM(E17+E21+E24)</f>
        <v>675336</v>
      </c>
      <c r="F25" s="111"/>
      <c r="G25" s="111">
        <v>307027</v>
      </c>
    </row>
    <row r="26" spans="1:7" ht="15">
      <c r="A26" s="108" t="s">
        <v>612</v>
      </c>
      <c r="B26" s="109"/>
      <c r="C26" s="280"/>
      <c r="D26" s="252"/>
      <c r="E26" s="109"/>
      <c r="F26" s="109"/>
      <c r="G26" s="109"/>
    </row>
    <row r="27" spans="1:7" ht="15">
      <c r="A27" s="108" t="s">
        <v>613</v>
      </c>
      <c r="B27" s="109"/>
      <c r="C27" s="280"/>
      <c r="D27" s="252"/>
      <c r="E27" s="109"/>
      <c r="F27" s="109"/>
      <c r="G27" s="109"/>
    </row>
    <row r="28" spans="1:7" ht="15">
      <c r="A28" s="108" t="s">
        <v>614</v>
      </c>
      <c r="B28" s="109"/>
      <c r="C28" s="280"/>
      <c r="D28" s="252"/>
      <c r="E28" s="109"/>
      <c r="F28" s="109"/>
      <c r="G28" s="109"/>
    </row>
    <row r="29" spans="1:7" ht="15">
      <c r="A29" s="108" t="s">
        <v>615</v>
      </c>
      <c r="B29" s="109"/>
      <c r="C29" s="280"/>
      <c r="D29" s="252"/>
      <c r="E29" s="109"/>
      <c r="F29" s="109"/>
      <c r="G29" s="109"/>
    </row>
    <row r="30" spans="1:7" ht="15">
      <c r="A30" s="108" t="s">
        <v>616</v>
      </c>
      <c r="B30" s="109"/>
      <c r="C30" s="280"/>
      <c r="D30" s="252"/>
      <c r="E30" s="109"/>
      <c r="F30" s="109"/>
      <c r="G30" s="109"/>
    </row>
    <row r="31" spans="1:7" ht="15">
      <c r="A31" s="110" t="s">
        <v>708</v>
      </c>
      <c r="B31" s="111"/>
      <c r="C31" s="255"/>
      <c r="D31" s="253"/>
      <c r="E31" s="111"/>
      <c r="F31" s="111"/>
      <c r="G31" s="111"/>
    </row>
    <row r="32" spans="1:7" ht="15">
      <c r="A32" s="108" t="s">
        <v>617</v>
      </c>
      <c r="B32" s="109"/>
      <c r="C32" s="280"/>
      <c r="D32" s="252"/>
      <c r="E32" s="109"/>
      <c r="F32" s="109"/>
      <c r="G32" s="109"/>
    </row>
    <row r="33" spans="1:7" ht="15">
      <c r="A33" s="108" t="s">
        <v>686</v>
      </c>
      <c r="B33" s="109"/>
      <c r="C33" s="280"/>
      <c r="D33" s="252"/>
      <c r="E33" s="109"/>
      <c r="F33" s="109"/>
      <c r="G33" s="109"/>
    </row>
    <row r="34" spans="1:7" ht="15">
      <c r="A34" s="108" t="s">
        <v>618</v>
      </c>
      <c r="B34" s="109"/>
      <c r="C34" s="280"/>
      <c r="D34" s="252"/>
      <c r="E34" s="109"/>
      <c r="F34" s="109"/>
      <c r="G34" s="109"/>
    </row>
    <row r="35" spans="1:7" ht="15">
      <c r="A35" s="108" t="s">
        <v>619</v>
      </c>
      <c r="B35" s="109"/>
      <c r="C35" s="280"/>
      <c r="D35" s="252"/>
      <c r="E35" s="109"/>
      <c r="F35" s="109"/>
      <c r="G35" s="109"/>
    </row>
    <row r="36" spans="1:7" ht="15">
      <c r="A36" s="108" t="s">
        <v>620</v>
      </c>
      <c r="B36" s="109"/>
      <c r="C36" s="280"/>
      <c r="D36" s="252"/>
      <c r="E36" s="109"/>
      <c r="F36" s="109"/>
      <c r="G36" s="109"/>
    </row>
    <row r="37" spans="1:7" ht="15">
      <c r="A37" s="108" t="s">
        <v>621</v>
      </c>
      <c r="B37" s="109"/>
      <c r="C37" s="280"/>
      <c r="D37" s="252"/>
      <c r="E37" s="109"/>
      <c r="F37" s="109"/>
      <c r="G37" s="109"/>
    </row>
    <row r="38" spans="1:7" ht="15">
      <c r="A38" s="108" t="s">
        <v>622</v>
      </c>
      <c r="B38" s="109"/>
      <c r="C38" s="280"/>
      <c r="D38" s="252"/>
      <c r="E38" s="109"/>
      <c r="F38" s="109"/>
      <c r="G38" s="109"/>
    </row>
    <row r="39" spans="1:7" ht="15">
      <c r="A39" s="110" t="s">
        <v>687</v>
      </c>
      <c r="B39" s="111"/>
      <c r="C39" s="255"/>
      <c r="D39" s="253"/>
      <c r="E39" s="111"/>
      <c r="F39" s="111"/>
      <c r="G39" s="111"/>
    </row>
    <row r="40" spans="1:7" ht="15">
      <c r="A40" s="110" t="s">
        <v>709</v>
      </c>
      <c r="B40" s="111"/>
      <c r="C40" s="255"/>
      <c r="D40" s="253"/>
      <c r="E40" s="111"/>
      <c r="F40" s="111"/>
      <c r="G40" s="111"/>
    </row>
    <row r="41" spans="1:7" ht="15">
      <c r="A41" s="108" t="s">
        <v>623</v>
      </c>
      <c r="B41" s="109"/>
      <c r="C41" s="280"/>
      <c r="D41" s="252"/>
      <c r="E41" s="109"/>
      <c r="F41" s="109"/>
      <c r="G41" s="109"/>
    </row>
    <row r="42" spans="1:7" ht="15">
      <c r="A42" s="108" t="s">
        <v>624</v>
      </c>
      <c r="B42" s="109"/>
      <c r="C42" s="280"/>
      <c r="D42" s="252"/>
      <c r="E42" s="109"/>
      <c r="F42" s="109"/>
      <c r="G42" s="109"/>
    </row>
    <row r="43" spans="1:7" ht="15">
      <c r="A43" s="108" t="s">
        <v>625</v>
      </c>
      <c r="B43" s="109">
        <v>2381731</v>
      </c>
      <c r="C43" s="280"/>
      <c r="D43" s="252">
        <v>14695962</v>
      </c>
      <c r="E43" s="109">
        <v>11482066</v>
      </c>
      <c r="F43" s="109"/>
      <c r="G43" s="109">
        <v>20338048</v>
      </c>
    </row>
    <row r="44" spans="1:7" ht="15">
      <c r="A44" s="108" t="s">
        <v>626</v>
      </c>
      <c r="B44" s="109"/>
      <c r="C44" s="280"/>
      <c r="D44" s="252"/>
      <c r="E44" s="109"/>
      <c r="F44" s="109"/>
      <c r="G44" s="109"/>
    </row>
    <row r="45" spans="1:7" ht="15">
      <c r="A45" s="108" t="s">
        <v>628</v>
      </c>
      <c r="B45" s="109"/>
      <c r="C45" s="280"/>
      <c r="D45" s="252"/>
      <c r="E45" s="109"/>
      <c r="F45" s="109"/>
      <c r="G45" s="109"/>
    </row>
    <row r="46" spans="1:7" ht="15">
      <c r="A46" s="110" t="s">
        <v>688</v>
      </c>
      <c r="B46" s="111">
        <v>2381731</v>
      </c>
      <c r="C46" s="255"/>
      <c r="D46" s="253">
        <v>14695962</v>
      </c>
      <c r="E46" s="111">
        <v>11482066</v>
      </c>
      <c r="F46" s="111"/>
      <c r="G46" s="111">
        <v>20338048</v>
      </c>
    </row>
    <row r="47" spans="1:7" ht="30">
      <c r="A47" s="108" t="s">
        <v>710</v>
      </c>
      <c r="B47" s="109"/>
      <c r="C47" s="280"/>
      <c r="D47" s="252"/>
      <c r="E47" s="109"/>
      <c r="F47" s="109"/>
      <c r="G47" s="109"/>
    </row>
    <row r="48" spans="1:7" ht="30">
      <c r="A48" s="108" t="s">
        <v>711</v>
      </c>
      <c r="B48" s="109"/>
      <c r="C48" s="280"/>
      <c r="D48" s="252"/>
      <c r="E48" s="109"/>
      <c r="F48" s="109"/>
      <c r="G48" s="109"/>
    </row>
    <row r="49" spans="1:7" ht="30">
      <c r="A49" s="108" t="s">
        <v>629</v>
      </c>
      <c r="B49" s="109"/>
      <c r="C49" s="280"/>
      <c r="D49" s="252"/>
      <c r="E49" s="109">
        <v>105760</v>
      </c>
      <c r="F49" s="109"/>
      <c r="G49" s="109">
        <v>105760</v>
      </c>
    </row>
    <row r="50" spans="1:7" ht="30">
      <c r="A50" s="108" t="s">
        <v>630</v>
      </c>
      <c r="B50" s="109">
        <v>293125</v>
      </c>
      <c r="C50" s="280"/>
      <c r="D50" s="252">
        <v>420125</v>
      </c>
      <c r="E50" s="109">
        <v>187277</v>
      </c>
      <c r="F50" s="109"/>
      <c r="G50" s="109">
        <v>512877</v>
      </c>
    </row>
    <row r="51" spans="1:7" ht="30">
      <c r="A51" s="108" t="s">
        <v>631</v>
      </c>
      <c r="B51" s="109"/>
      <c r="C51" s="280"/>
      <c r="D51" s="252"/>
      <c r="E51" s="109"/>
      <c r="F51" s="109"/>
      <c r="G51" s="109"/>
    </row>
    <row r="52" spans="1:7" ht="30">
      <c r="A52" s="108" t="s">
        <v>712</v>
      </c>
      <c r="B52" s="109"/>
      <c r="C52" s="280"/>
      <c r="D52" s="252"/>
      <c r="E52" s="109"/>
      <c r="F52" s="109"/>
      <c r="G52" s="109"/>
    </row>
    <row r="53" spans="1:7" ht="30">
      <c r="A53" s="108" t="s">
        <v>713</v>
      </c>
      <c r="B53" s="109"/>
      <c r="C53" s="280"/>
      <c r="D53" s="252"/>
      <c r="E53" s="109"/>
      <c r="F53" s="109"/>
      <c r="G53" s="109"/>
    </row>
    <row r="54" spans="1:7" ht="30">
      <c r="A54" s="108" t="s">
        <v>714</v>
      </c>
      <c r="B54" s="109"/>
      <c r="C54" s="280"/>
      <c r="D54" s="252"/>
      <c r="E54" s="109"/>
      <c r="F54" s="109"/>
      <c r="G54" s="109"/>
    </row>
    <row r="55" spans="1:7" ht="15">
      <c r="A55" s="110" t="s">
        <v>715</v>
      </c>
      <c r="B55" s="111">
        <v>293125</v>
      </c>
      <c r="C55" s="255"/>
      <c r="D55" s="253">
        <v>420125</v>
      </c>
      <c r="E55" s="111">
        <v>293037</v>
      </c>
      <c r="F55" s="111"/>
      <c r="G55" s="111">
        <v>618637</v>
      </c>
    </row>
    <row r="56" spans="1:7" ht="30">
      <c r="A56" s="108" t="s">
        <v>716</v>
      </c>
      <c r="B56" s="109"/>
      <c r="C56" s="280"/>
      <c r="D56" s="252"/>
      <c r="E56" s="109"/>
      <c r="F56" s="109"/>
      <c r="G56" s="109"/>
    </row>
    <row r="57" spans="1:7" ht="30">
      <c r="A57" s="108" t="s">
        <v>720</v>
      </c>
      <c r="B57" s="109"/>
      <c r="C57" s="280"/>
      <c r="D57" s="252"/>
      <c r="E57" s="109"/>
      <c r="F57" s="109"/>
      <c r="G57" s="109"/>
    </row>
    <row r="58" spans="1:7" ht="30">
      <c r="A58" s="108" t="s">
        <v>632</v>
      </c>
      <c r="B58" s="109"/>
      <c r="C58" s="280"/>
      <c r="D58" s="252"/>
      <c r="E58" s="109"/>
      <c r="F58" s="109"/>
      <c r="G58" s="109"/>
    </row>
    <row r="59" spans="1:7" ht="30">
      <c r="A59" s="108" t="s">
        <v>633</v>
      </c>
      <c r="B59" s="109"/>
      <c r="C59" s="280"/>
      <c r="D59" s="252"/>
      <c r="E59" s="109"/>
      <c r="F59" s="109"/>
      <c r="G59" s="109"/>
    </row>
    <row r="60" spans="1:7" ht="30">
      <c r="A60" s="108" t="s">
        <v>634</v>
      </c>
      <c r="B60" s="109"/>
      <c r="C60" s="280"/>
      <c r="D60" s="252"/>
      <c r="E60" s="109"/>
      <c r="F60" s="109"/>
      <c r="G60" s="109"/>
    </row>
    <row r="61" spans="1:7" ht="30">
      <c r="A61" s="108" t="s">
        <v>719</v>
      </c>
      <c r="B61" s="109"/>
      <c r="C61" s="280"/>
      <c r="D61" s="252"/>
      <c r="E61" s="109"/>
      <c r="F61" s="109"/>
      <c r="G61" s="109"/>
    </row>
    <row r="62" spans="1:7" ht="30">
      <c r="A62" s="108" t="s">
        <v>718</v>
      </c>
      <c r="B62" s="109"/>
      <c r="C62" s="280"/>
      <c r="D62" s="252"/>
      <c r="E62" s="109"/>
      <c r="F62" s="109"/>
      <c r="G62" s="109"/>
    </row>
    <row r="63" spans="1:7" ht="30">
      <c r="A63" s="108" t="s">
        <v>717</v>
      </c>
      <c r="B63" s="109"/>
      <c r="C63" s="280"/>
      <c r="D63" s="252"/>
      <c r="E63" s="109"/>
      <c r="F63" s="109"/>
      <c r="G63" s="109"/>
    </row>
    <row r="64" spans="1:7" ht="15">
      <c r="A64" s="110" t="s">
        <v>689</v>
      </c>
      <c r="B64" s="111"/>
      <c r="C64" s="255"/>
      <c r="D64" s="253"/>
      <c r="E64" s="111"/>
      <c r="F64" s="111"/>
      <c r="G64" s="111"/>
    </row>
    <row r="65" spans="1:7" ht="15">
      <c r="A65" s="108" t="s">
        <v>690</v>
      </c>
      <c r="B65" s="109">
        <v>63415</v>
      </c>
      <c r="C65" s="280"/>
      <c r="D65" s="252">
        <v>76778</v>
      </c>
      <c r="E65" s="109">
        <v>406466</v>
      </c>
      <c r="F65" s="109"/>
      <c r="G65" s="109">
        <v>101428</v>
      </c>
    </row>
    <row r="66" spans="1:7" ht="15">
      <c r="A66" s="108" t="s">
        <v>635</v>
      </c>
      <c r="B66" s="109"/>
      <c r="C66" s="280"/>
      <c r="D66" s="252"/>
      <c r="E66" s="109"/>
      <c r="F66" s="109"/>
      <c r="G66" s="109"/>
    </row>
    <row r="67" spans="1:7" ht="15">
      <c r="A67" s="108" t="s">
        <v>636</v>
      </c>
      <c r="B67" s="109"/>
      <c r="C67" s="280"/>
      <c r="D67" s="252"/>
      <c r="E67" s="109"/>
      <c r="F67" s="109"/>
      <c r="G67" s="109"/>
    </row>
    <row r="68" spans="1:7" ht="15">
      <c r="A68" s="108" t="s">
        <v>637</v>
      </c>
      <c r="B68" s="109"/>
      <c r="C68" s="280"/>
      <c r="D68" s="252"/>
      <c r="E68" s="109"/>
      <c r="F68" s="109"/>
      <c r="G68" s="109"/>
    </row>
    <row r="69" spans="1:7" ht="15">
      <c r="A69" s="108" t="s">
        <v>638</v>
      </c>
      <c r="B69" s="109">
        <v>63415</v>
      </c>
      <c r="C69" s="280"/>
      <c r="D69" s="252">
        <v>76278</v>
      </c>
      <c r="E69" s="109">
        <v>406466</v>
      </c>
      <c r="F69" s="109"/>
      <c r="G69" s="109"/>
    </row>
    <row r="70" spans="1:7" ht="15">
      <c r="A70" s="108" t="s">
        <v>1069</v>
      </c>
      <c r="B70" s="109">
        <v>0</v>
      </c>
      <c r="C70" s="280"/>
      <c r="D70" s="252">
        <v>500</v>
      </c>
      <c r="E70" s="109"/>
      <c r="F70" s="109"/>
      <c r="G70" s="109"/>
    </row>
    <row r="71" spans="1:7" ht="30">
      <c r="A71" s="108" t="s">
        <v>639</v>
      </c>
      <c r="B71" s="109"/>
      <c r="C71" s="280"/>
      <c r="D71" s="252"/>
      <c r="E71" s="109"/>
      <c r="F71" s="109"/>
      <c r="G71" s="109"/>
    </row>
    <row r="72" spans="1:7" ht="15">
      <c r="A72" s="108" t="s">
        <v>640</v>
      </c>
      <c r="B72" s="109"/>
      <c r="C72" s="280"/>
      <c r="D72" s="252"/>
      <c r="E72" s="109"/>
      <c r="F72" s="109"/>
      <c r="G72" s="109"/>
    </row>
    <row r="73" spans="1:7" ht="15">
      <c r="A73" s="108" t="s">
        <v>641</v>
      </c>
      <c r="B73" s="109"/>
      <c r="C73" s="280"/>
      <c r="D73" s="252"/>
      <c r="E73" s="109"/>
      <c r="F73" s="109"/>
      <c r="G73" s="109"/>
    </row>
    <row r="74" spans="1:7" ht="30">
      <c r="A74" s="108" t="s">
        <v>642</v>
      </c>
      <c r="B74" s="109"/>
      <c r="C74" s="280"/>
      <c r="D74" s="252"/>
      <c r="E74" s="109"/>
      <c r="F74" s="109"/>
      <c r="G74" s="109"/>
    </row>
    <row r="75" spans="1:7" ht="30">
      <c r="A75" s="108" t="s">
        <v>643</v>
      </c>
      <c r="B75" s="109"/>
      <c r="C75" s="280"/>
      <c r="D75" s="252"/>
      <c r="E75" s="109"/>
      <c r="F75" s="109"/>
      <c r="G75" s="109"/>
    </row>
    <row r="76" spans="1:7" ht="30">
      <c r="A76" s="108" t="s">
        <v>644</v>
      </c>
      <c r="B76" s="109"/>
      <c r="C76" s="280"/>
      <c r="D76" s="252"/>
      <c r="E76" s="109"/>
      <c r="F76" s="109"/>
      <c r="G76" s="109"/>
    </row>
    <row r="77" spans="1:7" ht="15">
      <c r="A77" s="110" t="s">
        <v>691</v>
      </c>
      <c r="B77" s="111">
        <v>63415</v>
      </c>
      <c r="C77" s="255"/>
      <c r="D77" s="253">
        <v>76778</v>
      </c>
      <c r="E77" s="111">
        <v>406466</v>
      </c>
      <c r="F77" s="111"/>
      <c r="G77" s="111">
        <v>101428</v>
      </c>
    </row>
    <row r="78" spans="1:7" ht="15">
      <c r="A78" s="110" t="s">
        <v>722</v>
      </c>
      <c r="B78" s="111">
        <v>356540</v>
      </c>
      <c r="C78" s="255"/>
      <c r="D78" s="253">
        <v>496903</v>
      </c>
      <c r="E78" s="111">
        <v>699503</v>
      </c>
      <c r="F78" s="111"/>
      <c r="G78" s="111">
        <v>720065</v>
      </c>
    </row>
    <row r="79" spans="1:7" ht="15">
      <c r="A79" s="110" t="s">
        <v>645</v>
      </c>
      <c r="B79" s="111">
        <v>0</v>
      </c>
      <c r="C79" s="255"/>
      <c r="D79" s="253">
        <v>57137</v>
      </c>
      <c r="E79" s="111">
        <v>180000</v>
      </c>
      <c r="F79" s="111"/>
      <c r="G79" s="111">
        <v>180000</v>
      </c>
    </row>
    <row r="80" spans="1:7" ht="15">
      <c r="A80" s="108" t="s">
        <v>646</v>
      </c>
      <c r="B80" s="109"/>
      <c r="C80" s="280"/>
      <c r="D80" s="252"/>
      <c r="E80" s="109"/>
      <c r="F80" s="109"/>
      <c r="G80" s="109"/>
    </row>
    <row r="81" spans="1:7" ht="15">
      <c r="A81" s="108" t="s">
        <v>647</v>
      </c>
      <c r="B81" s="109"/>
      <c r="C81" s="280"/>
      <c r="D81" s="252"/>
      <c r="E81" s="109"/>
      <c r="F81" s="109"/>
      <c r="G81" s="109"/>
    </row>
    <row r="82" spans="1:7" ht="15">
      <c r="A82" s="108" t="s">
        <v>648</v>
      </c>
      <c r="B82" s="109"/>
      <c r="C82" s="280"/>
      <c r="D82" s="252"/>
      <c r="E82" s="109"/>
      <c r="F82" s="109"/>
      <c r="G82" s="109"/>
    </row>
    <row r="83" spans="1:7" ht="15">
      <c r="A83" s="110" t="s">
        <v>721</v>
      </c>
      <c r="B83" s="111"/>
      <c r="C83" s="255"/>
      <c r="D83" s="253"/>
      <c r="E83" s="111"/>
      <c r="F83" s="111"/>
      <c r="G83" s="111"/>
    </row>
    <row r="84" spans="1:7" ht="15">
      <c r="A84" s="141" t="s">
        <v>692</v>
      </c>
      <c r="B84" s="112">
        <v>3385558</v>
      </c>
      <c r="C84" s="285"/>
      <c r="D84" s="254">
        <v>15896793</v>
      </c>
      <c r="E84" s="112">
        <v>13036905</v>
      </c>
      <c r="F84" s="112"/>
      <c r="G84" s="112">
        <v>21545140</v>
      </c>
    </row>
    <row r="85" spans="1:7" ht="15">
      <c r="A85" s="110" t="s">
        <v>649</v>
      </c>
      <c r="B85" s="48"/>
      <c r="C85" s="198"/>
      <c r="D85" s="208"/>
      <c r="E85" s="48"/>
      <c r="F85" s="48"/>
      <c r="G85" s="48"/>
    </row>
    <row r="86" spans="1:7" ht="15">
      <c r="A86" s="108" t="s">
        <v>650</v>
      </c>
      <c r="B86" s="109">
        <v>9775113</v>
      </c>
      <c r="C86" s="280"/>
      <c r="D86" s="252">
        <v>9775113</v>
      </c>
      <c r="E86" s="109"/>
      <c r="F86" s="109"/>
      <c r="G86" s="109"/>
    </row>
    <row r="87" spans="1:7" ht="15">
      <c r="A87" s="108" t="s">
        <v>651</v>
      </c>
      <c r="B87" s="109"/>
      <c r="C87" s="280"/>
      <c r="D87" s="252"/>
      <c r="E87" s="109"/>
      <c r="F87" s="109"/>
      <c r="G87" s="109"/>
    </row>
    <row r="88" spans="1:7" ht="15">
      <c r="A88" s="108" t="s">
        <v>652</v>
      </c>
      <c r="B88" s="109">
        <v>4310953</v>
      </c>
      <c r="C88" s="280"/>
      <c r="D88" s="252">
        <v>4310953</v>
      </c>
      <c r="E88" s="111">
        <v>7309160</v>
      </c>
      <c r="F88" s="111"/>
      <c r="G88" s="111">
        <v>7309160</v>
      </c>
    </row>
    <row r="89" spans="1:7" ht="15">
      <c r="A89" s="108" t="s">
        <v>653</v>
      </c>
      <c r="B89" s="109">
        <v>-7970502</v>
      </c>
      <c r="C89" s="280"/>
      <c r="D89" s="252">
        <v>-11501235</v>
      </c>
      <c r="E89" s="109">
        <v>-6498162</v>
      </c>
      <c r="F89" s="109"/>
      <c r="G89" s="109">
        <v>4418366</v>
      </c>
    </row>
    <row r="90" spans="1:7" ht="15">
      <c r="A90" s="108" t="s">
        <v>654</v>
      </c>
      <c r="B90" s="109"/>
      <c r="C90" s="280"/>
      <c r="D90" s="252"/>
      <c r="E90" s="109"/>
      <c r="F90" s="109"/>
      <c r="G90" s="109"/>
    </row>
    <row r="91" spans="1:7" ht="15">
      <c r="A91" s="108" t="s">
        <v>655</v>
      </c>
      <c r="B91" s="109">
        <v>-3530733</v>
      </c>
      <c r="C91" s="280"/>
      <c r="D91" s="252">
        <v>12126559</v>
      </c>
      <c r="E91" s="109">
        <v>10916528</v>
      </c>
      <c r="F91" s="109"/>
      <c r="G91" s="109">
        <v>8928274</v>
      </c>
    </row>
    <row r="92" spans="1:7" ht="15">
      <c r="A92" s="110" t="s">
        <v>723</v>
      </c>
      <c r="B92" s="111">
        <v>2584831</v>
      </c>
      <c r="C92" s="255"/>
      <c r="D92" s="253">
        <v>14711390</v>
      </c>
      <c r="E92" s="111">
        <v>11727526</v>
      </c>
      <c r="F92" s="111"/>
      <c r="G92" s="111">
        <v>20655800</v>
      </c>
    </row>
    <row r="93" spans="1:7" ht="30">
      <c r="A93" s="108" t="s">
        <v>656</v>
      </c>
      <c r="B93" s="109"/>
      <c r="C93" s="280"/>
      <c r="D93" s="252"/>
      <c r="E93" s="109"/>
      <c r="F93" s="109"/>
      <c r="G93" s="109"/>
    </row>
    <row r="94" spans="1:7" ht="30">
      <c r="A94" s="108" t="s">
        <v>657</v>
      </c>
      <c r="B94" s="109"/>
      <c r="C94" s="280"/>
      <c r="D94" s="252"/>
      <c r="E94" s="109"/>
      <c r="F94" s="109"/>
      <c r="G94" s="109"/>
    </row>
    <row r="95" spans="1:7" ht="30">
      <c r="A95" s="108" t="s">
        <v>658</v>
      </c>
      <c r="B95" s="109">
        <v>800727</v>
      </c>
      <c r="C95" s="280"/>
      <c r="D95" s="252">
        <v>1185403</v>
      </c>
      <c r="E95" s="109">
        <v>1179171</v>
      </c>
      <c r="F95" s="109"/>
      <c r="G95" s="109">
        <v>759132</v>
      </c>
    </row>
    <row r="96" spans="1:7" ht="30">
      <c r="A96" s="108" t="s">
        <v>659</v>
      </c>
      <c r="B96" s="109"/>
      <c r="C96" s="280"/>
      <c r="D96" s="252"/>
      <c r="E96" s="109"/>
      <c r="F96" s="109"/>
      <c r="G96" s="109"/>
    </row>
    <row r="97" spans="1:7" ht="30">
      <c r="A97" s="108" t="s">
        <v>724</v>
      </c>
      <c r="B97" s="109"/>
      <c r="C97" s="280"/>
      <c r="D97" s="252"/>
      <c r="E97" s="109"/>
      <c r="F97" s="109"/>
      <c r="G97" s="109"/>
    </row>
    <row r="98" spans="1:7" ht="15">
      <c r="A98" s="108" t="s">
        <v>660</v>
      </c>
      <c r="B98" s="109">
        <v>0</v>
      </c>
      <c r="C98" s="280"/>
      <c r="D98" s="252"/>
      <c r="E98" s="109">
        <v>130208</v>
      </c>
      <c r="F98" s="109"/>
      <c r="G98" s="109">
        <v>130208</v>
      </c>
    </row>
    <row r="99" spans="1:7" ht="15">
      <c r="A99" s="108" t="s">
        <v>661</v>
      </c>
      <c r="B99" s="109"/>
      <c r="C99" s="280"/>
      <c r="D99" s="252"/>
      <c r="E99" s="109"/>
      <c r="F99" s="109"/>
      <c r="G99" s="109"/>
    </row>
    <row r="100" spans="1:7" ht="30">
      <c r="A100" s="108" t="s">
        <v>725</v>
      </c>
      <c r="B100" s="109"/>
      <c r="C100" s="280"/>
      <c r="D100" s="252"/>
      <c r="E100" s="109"/>
      <c r="F100" s="109"/>
      <c r="G100" s="109"/>
    </row>
    <row r="101" spans="1:7" ht="30">
      <c r="A101" s="108" t="s">
        <v>726</v>
      </c>
      <c r="B101" s="109"/>
      <c r="C101" s="280"/>
      <c r="D101" s="252"/>
      <c r="E101" s="109"/>
      <c r="F101" s="109"/>
      <c r="G101" s="109"/>
    </row>
    <row r="102" spans="1:7" ht="15">
      <c r="A102" s="110" t="s">
        <v>693</v>
      </c>
      <c r="B102" s="111">
        <v>800727</v>
      </c>
      <c r="C102" s="255"/>
      <c r="D102" s="253">
        <v>1185403</v>
      </c>
      <c r="E102" s="111">
        <v>1309379</v>
      </c>
      <c r="F102" s="111"/>
      <c r="G102" s="111">
        <v>889340</v>
      </c>
    </row>
    <row r="103" spans="1:7" ht="30">
      <c r="A103" s="108" t="s">
        <v>662</v>
      </c>
      <c r="B103" s="109"/>
      <c r="C103" s="280"/>
      <c r="D103" s="252"/>
      <c r="E103" s="109"/>
      <c r="F103" s="109"/>
      <c r="G103" s="109"/>
    </row>
    <row r="104" spans="1:7" ht="30">
      <c r="A104" s="108" t="s">
        <v>663</v>
      </c>
      <c r="B104" s="109"/>
      <c r="C104" s="280"/>
      <c r="D104" s="252"/>
      <c r="E104" s="109"/>
      <c r="F104" s="109"/>
      <c r="G104" s="109"/>
    </row>
    <row r="105" spans="1:7" ht="30">
      <c r="A105" s="108" t="s">
        <v>664</v>
      </c>
      <c r="B105" s="109"/>
      <c r="C105" s="280"/>
      <c r="D105" s="252"/>
      <c r="E105" s="109"/>
      <c r="F105" s="109"/>
      <c r="G105" s="109"/>
    </row>
    <row r="106" spans="1:7" ht="30">
      <c r="A106" s="108" t="s">
        <v>665</v>
      </c>
      <c r="B106" s="109"/>
      <c r="C106" s="280"/>
      <c r="D106" s="252"/>
      <c r="E106" s="109"/>
      <c r="F106" s="109"/>
      <c r="G106" s="109"/>
    </row>
    <row r="107" spans="1:7" ht="30">
      <c r="A107" s="108" t="s">
        <v>727</v>
      </c>
      <c r="B107" s="109"/>
      <c r="C107" s="280"/>
      <c r="D107" s="252"/>
      <c r="E107" s="109"/>
      <c r="F107" s="109"/>
      <c r="G107" s="109"/>
    </row>
    <row r="108" spans="1:7" ht="30">
      <c r="A108" s="108" t="s">
        <v>666</v>
      </c>
      <c r="B108" s="109"/>
      <c r="C108" s="280"/>
      <c r="D108" s="252"/>
      <c r="E108" s="109"/>
      <c r="F108" s="109"/>
      <c r="G108" s="109"/>
    </row>
    <row r="109" spans="1:7" ht="30">
      <c r="A109" s="108" t="s">
        <v>667</v>
      </c>
      <c r="B109" s="109"/>
      <c r="C109" s="280"/>
      <c r="D109" s="252"/>
      <c r="E109" s="109"/>
      <c r="F109" s="109"/>
      <c r="G109" s="109"/>
    </row>
    <row r="110" spans="1:7" ht="30">
      <c r="A110" s="108" t="s">
        <v>728</v>
      </c>
      <c r="B110" s="109"/>
      <c r="C110" s="280"/>
      <c r="D110" s="252"/>
      <c r="E110" s="109"/>
      <c r="F110" s="109"/>
      <c r="G110" s="109"/>
    </row>
    <row r="111" spans="1:7" ht="30">
      <c r="A111" s="108" t="s">
        <v>729</v>
      </c>
      <c r="B111" s="109"/>
      <c r="C111" s="280"/>
      <c r="D111" s="252"/>
      <c r="E111" s="109"/>
      <c r="F111" s="109"/>
      <c r="G111" s="109"/>
    </row>
    <row r="112" spans="1:7" ht="15">
      <c r="A112" s="110" t="s">
        <v>694</v>
      </c>
      <c r="B112" s="111"/>
      <c r="C112" s="255"/>
      <c r="D112" s="253"/>
      <c r="E112" s="111"/>
      <c r="F112" s="111"/>
      <c r="G112" s="111"/>
    </row>
    <row r="113" spans="1:7" ht="15">
      <c r="A113" s="108" t="s">
        <v>668</v>
      </c>
      <c r="B113" s="109"/>
      <c r="C113" s="280"/>
      <c r="D113" s="252"/>
      <c r="E113" s="109"/>
      <c r="F113" s="109"/>
      <c r="G113" s="109"/>
    </row>
    <row r="114" spans="1:7" ht="30">
      <c r="A114" s="108" t="s">
        <v>669</v>
      </c>
      <c r="B114" s="109"/>
      <c r="C114" s="280"/>
      <c r="D114" s="252"/>
      <c r="E114" s="109"/>
      <c r="F114" s="109"/>
      <c r="G114" s="109"/>
    </row>
    <row r="115" spans="1:7" ht="15">
      <c r="A115" s="108" t="s">
        <v>670</v>
      </c>
      <c r="B115" s="109"/>
      <c r="C115" s="280"/>
      <c r="D115" s="252"/>
      <c r="E115" s="109"/>
      <c r="F115" s="109"/>
      <c r="G115" s="109"/>
    </row>
    <row r="116" spans="1:7" ht="15">
      <c r="A116" s="108" t="s">
        <v>671</v>
      </c>
      <c r="B116" s="109"/>
      <c r="C116" s="280"/>
      <c r="D116" s="252"/>
      <c r="E116" s="109"/>
      <c r="F116" s="109"/>
      <c r="G116" s="109"/>
    </row>
    <row r="117" spans="1:7" ht="30">
      <c r="A117" s="108" t="s">
        <v>672</v>
      </c>
      <c r="B117" s="109"/>
      <c r="C117" s="280"/>
      <c r="D117" s="252"/>
      <c r="E117" s="109"/>
      <c r="F117" s="109"/>
      <c r="G117" s="109"/>
    </row>
    <row r="118" spans="1:7" ht="30">
      <c r="A118" s="108" t="s">
        <v>673</v>
      </c>
      <c r="B118" s="109"/>
      <c r="C118" s="280"/>
      <c r="D118" s="252"/>
      <c r="E118" s="109"/>
      <c r="F118" s="109"/>
      <c r="G118" s="109"/>
    </row>
    <row r="119" spans="1:7" ht="30">
      <c r="A119" s="108" t="s">
        <v>674</v>
      </c>
      <c r="B119" s="109"/>
      <c r="C119" s="280"/>
      <c r="D119" s="252"/>
      <c r="E119" s="109"/>
      <c r="F119" s="109"/>
      <c r="G119" s="109"/>
    </row>
    <row r="120" spans="1:7" ht="15">
      <c r="A120" s="110" t="s">
        <v>730</v>
      </c>
      <c r="B120" s="109"/>
      <c r="C120" s="280"/>
      <c r="D120" s="252"/>
      <c r="E120" s="109"/>
      <c r="F120" s="109"/>
      <c r="G120" s="109"/>
    </row>
    <row r="121" spans="1:7" ht="15">
      <c r="A121" s="110" t="s">
        <v>695</v>
      </c>
      <c r="B121" s="111">
        <v>800727</v>
      </c>
      <c r="C121" s="255"/>
      <c r="D121" s="253">
        <v>1185403</v>
      </c>
      <c r="E121" s="111">
        <v>1309379</v>
      </c>
      <c r="F121" s="111"/>
      <c r="G121" s="111">
        <v>889340</v>
      </c>
    </row>
    <row r="122" spans="1:7" ht="15">
      <c r="A122" s="110" t="s">
        <v>675</v>
      </c>
      <c r="B122" s="111"/>
      <c r="C122" s="255"/>
      <c r="D122" s="253"/>
      <c r="E122" s="111"/>
      <c r="F122" s="111"/>
      <c r="G122" s="111"/>
    </row>
    <row r="123" spans="1:7" ht="25.5">
      <c r="A123" s="110" t="s">
        <v>676</v>
      </c>
      <c r="B123" s="111"/>
      <c r="C123" s="255"/>
      <c r="D123" s="253"/>
      <c r="E123" s="111"/>
      <c r="F123" s="111"/>
      <c r="G123" s="111"/>
    </row>
    <row r="124" spans="1:7" ht="15">
      <c r="A124" s="108" t="s">
        <v>677</v>
      </c>
      <c r="B124" s="109"/>
      <c r="C124" s="280"/>
      <c r="D124" s="252"/>
      <c r="E124" s="109"/>
      <c r="F124" s="109"/>
      <c r="G124" s="109"/>
    </row>
    <row r="125" spans="1:7" ht="15">
      <c r="A125" s="108" t="s">
        <v>678</v>
      </c>
      <c r="B125" s="109">
        <v>0</v>
      </c>
      <c r="C125" s="280"/>
      <c r="D125" s="252"/>
      <c r="E125" s="109">
        <v>0</v>
      </c>
      <c r="F125" s="109"/>
      <c r="G125" s="109"/>
    </row>
    <row r="126" spans="1:7" ht="15">
      <c r="A126" s="108" t="s">
        <v>679</v>
      </c>
      <c r="B126" s="109"/>
      <c r="C126" s="280"/>
      <c r="D126" s="252"/>
      <c r="E126" s="109"/>
      <c r="F126" s="109"/>
      <c r="G126" s="109"/>
    </row>
    <row r="127" spans="1:7" ht="15">
      <c r="A127" s="110" t="s">
        <v>731</v>
      </c>
      <c r="B127" s="111">
        <v>0</v>
      </c>
      <c r="C127" s="255"/>
      <c r="D127" s="253"/>
      <c r="E127" s="111">
        <v>0</v>
      </c>
      <c r="F127" s="111"/>
      <c r="G127" s="111"/>
    </row>
    <row r="128" spans="1:7" ht="15">
      <c r="A128" s="141" t="s">
        <v>732</v>
      </c>
      <c r="B128" s="112">
        <v>3385558</v>
      </c>
      <c r="C128" s="285"/>
      <c r="D128" s="254">
        <v>15896793</v>
      </c>
      <c r="E128" s="112">
        <v>13036905</v>
      </c>
      <c r="F128" s="112"/>
      <c r="G128" s="112">
        <v>21545140</v>
      </c>
    </row>
    <row r="129" spans="1:6" ht="15">
      <c r="A129" s="4"/>
      <c r="B129" s="4"/>
      <c r="C129" s="4"/>
      <c r="D129" s="4"/>
      <c r="E129" s="4"/>
      <c r="F129" s="4"/>
    </row>
    <row r="130" spans="1:6" ht="15">
      <c r="A130" s="4"/>
      <c r="B130" s="4"/>
      <c r="C130" s="4"/>
      <c r="D130" s="4"/>
      <c r="E130" s="4"/>
      <c r="F130" s="4"/>
    </row>
    <row r="131" spans="1:6" ht="15">
      <c r="A131" s="4"/>
      <c r="B131" s="4"/>
      <c r="C131" s="4"/>
      <c r="D131" s="4"/>
      <c r="E131" s="4"/>
      <c r="F131" s="4"/>
    </row>
    <row r="132" spans="1:6" ht="15">
      <c r="A132" s="4"/>
      <c r="B132" s="4"/>
      <c r="C132" s="4"/>
      <c r="D132" s="4"/>
      <c r="E132" s="4"/>
      <c r="F132" s="4"/>
    </row>
    <row r="133" spans="1:6" ht="15">
      <c r="A133" s="4"/>
      <c r="B133" s="4"/>
      <c r="C133" s="4"/>
      <c r="D133" s="4"/>
      <c r="E133" s="4"/>
      <c r="F133" s="4"/>
    </row>
    <row r="134" spans="1:6" ht="15">
      <c r="A134" s="4"/>
      <c r="B134" s="4"/>
      <c r="C134" s="4"/>
      <c r="D134" s="4"/>
      <c r="E134" s="4"/>
      <c r="F134" s="4"/>
    </row>
    <row r="135" spans="1:6" ht="15">
      <c r="A135" s="4"/>
      <c r="B135" s="4"/>
      <c r="C135" s="4"/>
      <c r="D135" s="4"/>
      <c r="E135" s="4"/>
      <c r="F135" s="4"/>
    </row>
    <row r="136" spans="1:6" ht="15">
      <c r="A136" s="4"/>
      <c r="B136" s="4"/>
      <c r="C136" s="4"/>
      <c r="D136" s="4"/>
      <c r="E136" s="4"/>
      <c r="F136" s="4"/>
    </row>
  </sheetData>
  <sheetProtection/>
  <mergeCells count="5">
    <mergeCell ref="A2:D2"/>
    <mergeCell ref="A3:D3"/>
    <mergeCell ref="B5:D5"/>
    <mergeCell ref="E5:G5"/>
    <mergeCell ref="A1:G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X171"/>
  <sheetViews>
    <sheetView view="pageBreakPreview" zoomScale="80" zoomScaleSheetLayoutView="80" workbookViewId="0" topLeftCell="A1">
      <selection activeCell="A3" sqref="A3:E3"/>
    </sheetView>
  </sheetViews>
  <sheetFormatPr defaultColWidth="9.140625" defaultRowHeight="15"/>
  <cols>
    <col min="1" max="1" width="105.140625" style="0" customWidth="1"/>
    <col min="3" max="3" width="24.00390625" style="0" bestFit="1" customWidth="1"/>
    <col min="4" max="4" width="18.00390625" style="0" customWidth="1"/>
    <col min="5" max="5" width="18.00390625" style="0" bestFit="1" customWidth="1"/>
  </cols>
  <sheetData>
    <row r="1" spans="1:5" ht="15">
      <c r="A1" s="292" t="s">
        <v>1072</v>
      </c>
      <c r="B1" s="292"/>
      <c r="C1" s="292"/>
      <c r="D1" s="292"/>
      <c r="E1" s="292"/>
    </row>
    <row r="2" spans="1:11" ht="20.25" customHeight="1">
      <c r="A2" s="291" t="s">
        <v>1019</v>
      </c>
      <c r="B2" s="290"/>
      <c r="C2" s="290"/>
      <c r="D2" s="290"/>
      <c r="E2" s="290"/>
      <c r="F2" s="86"/>
      <c r="G2" s="86"/>
      <c r="H2" s="86"/>
      <c r="I2" s="86"/>
      <c r="J2" s="86"/>
      <c r="K2" s="101"/>
    </row>
    <row r="3" spans="1:5" ht="19.5" customHeight="1">
      <c r="A3" s="289" t="s">
        <v>968</v>
      </c>
      <c r="B3" s="290"/>
      <c r="C3" s="290"/>
      <c r="D3" s="290"/>
      <c r="E3" s="290"/>
    </row>
    <row r="4" ht="18">
      <c r="A4" s="172"/>
    </row>
    <row r="5" spans="1:4" ht="15">
      <c r="A5" s="103" t="s">
        <v>564</v>
      </c>
      <c r="D5" t="s">
        <v>1017</v>
      </c>
    </row>
    <row r="6" spans="1:5" ht="25.5">
      <c r="A6" s="2" t="s">
        <v>808</v>
      </c>
      <c r="B6" s="3" t="s">
        <v>809</v>
      </c>
      <c r="C6" s="3" t="s">
        <v>573</v>
      </c>
      <c r="D6" s="3" t="s">
        <v>598</v>
      </c>
      <c r="E6" s="102" t="s">
        <v>599</v>
      </c>
    </row>
    <row r="7" spans="1:5" ht="15">
      <c r="A7" s="37" t="s">
        <v>810</v>
      </c>
      <c r="B7" s="38" t="s">
        <v>811</v>
      </c>
      <c r="C7" s="271">
        <v>11084000</v>
      </c>
      <c r="D7" s="271">
        <v>13313094</v>
      </c>
      <c r="E7" s="271">
        <v>13002562</v>
      </c>
    </row>
    <row r="8" spans="1:5" ht="15">
      <c r="A8" s="37" t="s">
        <v>812</v>
      </c>
      <c r="B8" s="39" t="s">
        <v>813</v>
      </c>
      <c r="C8" s="271">
        <v>0</v>
      </c>
      <c r="D8" s="271">
        <v>130400</v>
      </c>
      <c r="E8" s="271">
        <v>40000</v>
      </c>
    </row>
    <row r="9" spans="1:5" ht="15">
      <c r="A9" s="37" t="s">
        <v>814</v>
      </c>
      <c r="B9" s="39" t="s">
        <v>815</v>
      </c>
      <c r="C9" s="271">
        <v>0</v>
      </c>
      <c r="D9" s="271">
        <v>829000</v>
      </c>
      <c r="E9" s="271">
        <v>828360</v>
      </c>
    </row>
    <row r="10" spans="1:5" ht="15">
      <c r="A10" s="40" t="s">
        <v>816</v>
      </c>
      <c r="B10" s="39" t="s">
        <v>817</v>
      </c>
      <c r="C10" s="271"/>
      <c r="D10" s="271"/>
      <c r="E10" s="271"/>
    </row>
    <row r="11" spans="1:5" ht="15">
      <c r="A11" s="40" t="s">
        <v>818</v>
      </c>
      <c r="B11" s="39" t="s">
        <v>819</v>
      </c>
      <c r="C11" s="271"/>
      <c r="D11" s="271"/>
      <c r="E11" s="271"/>
    </row>
    <row r="12" spans="1:5" ht="15">
      <c r="A12" s="40" t="s">
        <v>820</v>
      </c>
      <c r="B12" s="39" t="s">
        <v>821</v>
      </c>
      <c r="C12" s="271"/>
      <c r="D12" s="271"/>
      <c r="E12" s="271"/>
    </row>
    <row r="13" spans="1:5" ht="15">
      <c r="A13" s="40" t="s">
        <v>822</v>
      </c>
      <c r="B13" s="39" t="s">
        <v>823</v>
      </c>
      <c r="C13" s="271">
        <v>361100</v>
      </c>
      <c r="D13" s="271">
        <v>361100</v>
      </c>
      <c r="E13" s="271">
        <v>356370</v>
      </c>
    </row>
    <row r="14" spans="1:5" ht="15">
      <c r="A14" s="40" t="s">
        <v>824</v>
      </c>
      <c r="B14" s="39" t="s">
        <v>825</v>
      </c>
      <c r="C14" s="271"/>
      <c r="D14" s="271"/>
      <c r="E14" s="271"/>
    </row>
    <row r="15" spans="1:5" ht="15">
      <c r="A15" s="5" t="s">
        <v>826</v>
      </c>
      <c r="B15" s="39" t="s">
        <v>827</v>
      </c>
      <c r="C15" s="271">
        <v>240000</v>
      </c>
      <c r="D15" s="271">
        <v>240000</v>
      </c>
      <c r="E15" s="271">
        <v>153939</v>
      </c>
    </row>
    <row r="16" spans="1:5" ht="15">
      <c r="A16" s="5" t="s">
        <v>828</v>
      </c>
      <c r="B16" s="39" t="s">
        <v>829</v>
      </c>
      <c r="C16" s="271"/>
      <c r="D16" s="271"/>
      <c r="E16" s="271"/>
    </row>
    <row r="17" spans="1:5" ht="15">
      <c r="A17" s="5" t="s">
        <v>830</v>
      </c>
      <c r="B17" s="39" t="s">
        <v>831</v>
      </c>
      <c r="C17" s="271"/>
      <c r="D17" s="271"/>
      <c r="E17" s="271"/>
    </row>
    <row r="18" spans="1:5" ht="15">
      <c r="A18" s="5" t="s">
        <v>832</v>
      </c>
      <c r="B18" s="39" t="s">
        <v>833</v>
      </c>
      <c r="C18" s="271"/>
      <c r="D18" s="271"/>
      <c r="E18" s="271"/>
    </row>
    <row r="19" spans="1:5" ht="15">
      <c r="A19" s="5" t="s">
        <v>316</v>
      </c>
      <c r="B19" s="39" t="s">
        <v>834</v>
      </c>
      <c r="C19" s="271"/>
      <c r="D19" s="271"/>
      <c r="E19" s="271"/>
    </row>
    <row r="20" spans="1:5" ht="15">
      <c r="A20" s="41" t="s">
        <v>215</v>
      </c>
      <c r="B20" s="42" t="s">
        <v>836</v>
      </c>
      <c r="C20" s="271">
        <f>SUM(C7:C19)</f>
        <v>11685100</v>
      </c>
      <c r="D20" s="271">
        <f>SUM(D7:D19)</f>
        <v>14873594</v>
      </c>
      <c r="E20" s="271">
        <f>SUM(E7:E19)</f>
        <v>14381231</v>
      </c>
    </row>
    <row r="21" spans="1:5" ht="15">
      <c r="A21" s="5" t="s">
        <v>837</v>
      </c>
      <c r="B21" s="39" t="s">
        <v>838</v>
      </c>
      <c r="C21" s="48">
        <v>20694200</v>
      </c>
      <c r="D21" s="48">
        <v>22035200</v>
      </c>
      <c r="E21" s="48">
        <v>21937476</v>
      </c>
    </row>
    <row r="22" spans="1:5" ht="15">
      <c r="A22" s="5" t="s">
        <v>839</v>
      </c>
      <c r="B22" s="39" t="s">
        <v>840</v>
      </c>
      <c r="C22" s="48">
        <v>251000</v>
      </c>
      <c r="D22" s="48">
        <v>2901000</v>
      </c>
      <c r="E22" s="48">
        <v>2814760</v>
      </c>
    </row>
    <row r="23" spans="1:5" ht="15">
      <c r="A23" s="6" t="s">
        <v>841</v>
      </c>
      <c r="B23" s="39" t="s">
        <v>842</v>
      </c>
      <c r="C23" s="48">
        <v>3500000</v>
      </c>
      <c r="D23" s="48">
        <v>3500000</v>
      </c>
      <c r="E23" s="48">
        <v>3275702</v>
      </c>
    </row>
    <row r="24" spans="1:5" ht="15">
      <c r="A24" s="9" t="s">
        <v>216</v>
      </c>
      <c r="B24" s="42" t="s">
        <v>843</v>
      </c>
      <c r="C24" s="169">
        <f>SUM(C21:C23)</f>
        <v>24445200</v>
      </c>
      <c r="D24" s="169">
        <f>SUM(D21:D23)</f>
        <v>28436200</v>
      </c>
      <c r="E24" s="169">
        <f>SUM(E21:E23)</f>
        <v>28027938</v>
      </c>
    </row>
    <row r="25" spans="1:5" ht="15">
      <c r="A25" s="59" t="s">
        <v>351</v>
      </c>
      <c r="B25" s="60" t="s">
        <v>844</v>
      </c>
      <c r="C25" s="169">
        <f>C20+C24</f>
        <v>36130300</v>
      </c>
      <c r="D25" s="169">
        <f>D20+D24</f>
        <v>43309794</v>
      </c>
      <c r="E25" s="169">
        <f>E20+E24</f>
        <v>42409169</v>
      </c>
    </row>
    <row r="26" spans="1:5" ht="15">
      <c r="A26" s="46" t="s">
        <v>317</v>
      </c>
      <c r="B26" s="60" t="s">
        <v>845</v>
      </c>
      <c r="C26" s="169">
        <v>7650900</v>
      </c>
      <c r="D26" s="169">
        <v>8723400</v>
      </c>
      <c r="E26" s="169">
        <v>8554099</v>
      </c>
    </row>
    <row r="27" spans="1:5" ht="15">
      <c r="A27" s="5" t="s">
        <v>846</v>
      </c>
      <c r="B27" s="39" t="s">
        <v>847</v>
      </c>
      <c r="C27" s="48">
        <v>420000</v>
      </c>
      <c r="D27" s="48">
        <v>770000</v>
      </c>
      <c r="E27" s="48">
        <v>302781</v>
      </c>
    </row>
    <row r="28" spans="1:5" ht="15">
      <c r="A28" s="5" t="s">
        <v>848</v>
      </c>
      <c r="B28" s="39" t="s">
        <v>849</v>
      </c>
      <c r="C28" s="48">
        <v>2976000</v>
      </c>
      <c r="D28" s="48">
        <v>2876000</v>
      </c>
      <c r="E28" s="48">
        <v>1833737</v>
      </c>
    </row>
    <row r="29" spans="1:5" ht="15">
      <c r="A29" s="5" t="s">
        <v>850</v>
      </c>
      <c r="B29" s="39" t="s">
        <v>851</v>
      </c>
      <c r="C29" s="48"/>
      <c r="D29" s="48"/>
      <c r="E29" s="48"/>
    </row>
    <row r="30" spans="1:5" ht="15">
      <c r="A30" s="9" t="s">
        <v>226</v>
      </c>
      <c r="B30" s="42" t="s">
        <v>852</v>
      </c>
      <c r="C30" s="169">
        <f>SUM(C27:C29)</f>
        <v>3396000</v>
      </c>
      <c r="D30" s="169">
        <f>SUM(D27:D29)</f>
        <v>3646000</v>
      </c>
      <c r="E30" s="169">
        <f>SUM(E27:E29)</f>
        <v>2136518</v>
      </c>
    </row>
    <row r="31" spans="1:5" ht="15">
      <c r="A31" s="5" t="s">
        <v>853</v>
      </c>
      <c r="B31" s="39" t="s">
        <v>854</v>
      </c>
      <c r="C31" s="48">
        <v>0</v>
      </c>
      <c r="D31" s="48">
        <v>200000</v>
      </c>
      <c r="E31" s="48">
        <v>179622</v>
      </c>
    </row>
    <row r="32" spans="1:5" ht="15">
      <c r="A32" s="5" t="s">
        <v>855</v>
      </c>
      <c r="B32" s="39" t="s">
        <v>856</v>
      </c>
      <c r="C32" s="48">
        <v>1790000</v>
      </c>
      <c r="D32" s="48">
        <v>1746000</v>
      </c>
      <c r="E32" s="48">
        <v>748242</v>
      </c>
    </row>
    <row r="33" spans="1:5" ht="15" customHeight="1">
      <c r="A33" s="9" t="s">
        <v>352</v>
      </c>
      <c r="B33" s="42" t="s">
        <v>857</v>
      </c>
      <c r="C33" s="169">
        <f>SUM(C31:C32)</f>
        <v>1790000</v>
      </c>
      <c r="D33" s="169">
        <f>SUM(D31:D32)</f>
        <v>1946000</v>
      </c>
      <c r="E33" s="169">
        <f>SUM(E31:E32)</f>
        <v>927864</v>
      </c>
    </row>
    <row r="34" spans="1:5" ht="15">
      <c r="A34" s="5" t="s">
        <v>858</v>
      </c>
      <c r="B34" s="39" t="s">
        <v>859</v>
      </c>
      <c r="C34" s="48">
        <v>21920000</v>
      </c>
      <c r="D34" s="48">
        <v>21920000</v>
      </c>
      <c r="E34" s="48">
        <v>11014786</v>
      </c>
    </row>
    <row r="35" spans="1:5" ht="15">
      <c r="A35" s="5" t="s">
        <v>860</v>
      </c>
      <c r="B35" s="39" t="s">
        <v>861</v>
      </c>
      <c r="C35" s="48">
        <v>18694000</v>
      </c>
      <c r="D35" s="48">
        <v>21194000</v>
      </c>
      <c r="E35" s="48">
        <v>20492309</v>
      </c>
    </row>
    <row r="36" spans="1:5" ht="15">
      <c r="A36" s="5" t="s">
        <v>318</v>
      </c>
      <c r="B36" s="39" t="s">
        <v>862</v>
      </c>
      <c r="C36" s="48">
        <v>4000000</v>
      </c>
      <c r="D36" s="48">
        <v>7600000</v>
      </c>
      <c r="E36" s="48">
        <v>6094653</v>
      </c>
    </row>
    <row r="37" spans="1:5" ht="15">
      <c r="A37" s="5" t="s">
        <v>864</v>
      </c>
      <c r="B37" s="39" t="s">
        <v>865</v>
      </c>
      <c r="C37" s="48">
        <v>6298000</v>
      </c>
      <c r="D37" s="48">
        <v>6806000</v>
      </c>
      <c r="E37" s="48">
        <v>5416163</v>
      </c>
    </row>
    <row r="38" spans="1:5" ht="15">
      <c r="A38" s="14" t="s">
        <v>319</v>
      </c>
      <c r="B38" s="39" t="s">
        <v>866</v>
      </c>
      <c r="C38" s="48">
        <v>5000000</v>
      </c>
      <c r="D38" s="48">
        <v>5000000</v>
      </c>
      <c r="E38" s="48">
        <v>1785405</v>
      </c>
    </row>
    <row r="39" spans="1:5" ht="15">
      <c r="A39" s="6" t="s">
        <v>868</v>
      </c>
      <c r="B39" s="39" t="s">
        <v>869</v>
      </c>
      <c r="C39" s="48">
        <v>18652000</v>
      </c>
      <c r="D39" s="48">
        <v>42071922</v>
      </c>
      <c r="E39" s="48">
        <v>22692374</v>
      </c>
    </row>
    <row r="40" spans="1:5" ht="15">
      <c r="A40" s="5" t="s">
        <v>320</v>
      </c>
      <c r="B40" s="39" t="s">
        <v>870</v>
      </c>
      <c r="C40" s="48">
        <v>8346000</v>
      </c>
      <c r="D40" s="48">
        <v>10321000</v>
      </c>
      <c r="E40" s="48">
        <v>8435408</v>
      </c>
    </row>
    <row r="41" spans="1:5" ht="15">
      <c r="A41" s="9" t="s">
        <v>231</v>
      </c>
      <c r="B41" s="42" t="s">
        <v>872</v>
      </c>
      <c r="C41" s="169">
        <f>SUM(C34:C40)</f>
        <v>82910000</v>
      </c>
      <c r="D41" s="169">
        <f>SUM(D34:D40)</f>
        <v>114912922</v>
      </c>
      <c r="E41" s="169">
        <f>SUM(E34:E40)</f>
        <v>75931098</v>
      </c>
    </row>
    <row r="42" spans="1:5" ht="15">
      <c r="A42" s="5" t="s">
        <v>873</v>
      </c>
      <c r="B42" s="39" t="s">
        <v>874</v>
      </c>
      <c r="C42" s="48">
        <v>230000</v>
      </c>
      <c r="D42" s="48">
        <v>230000</v>
      </c>
      <c r="E42" s="48">
        <v>90181</v>
      </c>
    </row>
    <row r="43" spans="1:5" ht="15">
      <c r="A43" s="5" t="s">
        <v>875</v>
      </c>
      <c r="B43" s="39" t="s">
        <v>876</v>
      </c>
      <c r="C43" s="48">
        <v>4580000</v>
      </c>
      <c r="D43" s="48">
        <v>18491000</v>
      </c>
      <c r="E43" s="48">
        <v>18480799</v>
      </c>
    </row>
    <row r="44" spans="1:5" ht="15">
      <c r="A44" s="9" t="s">
        <v>232</v>
      </c>
      <c r="B44" s="42" t="s">
        <v>877</v>
      </c>
      <c r="C44" s="169">
        <f>SUM(C42:C43)</f>
        <v>4810000</v>
      </c>
      <c r="D44" s="169">
        <f>SUM(D42:D43)</f>
        <v>18721000</v>
      </c>
      <c r="E44" s="169">
        <f>SUM(E42:E43)</f>
        <v>18570980</v>
      </c>
    </row>
    <row r="45" spans="1:5" ht="15">
      <c r="A45" s="5" t="s">
        <v>878</v>
      </c>
      <c r="B45" s="39" t="s">
        <v>879</v>
      </c>
      <c r="C45" s="48">
        <v>27048000</v>
      </c>
      <c r="D45" s="48">
        <v>38180748</v>
      </c>
      <c r="E45" s="48">
        <v>19822815</v>
      </c>
    </row>
    <row r="46" spans="1:5" ht="15">
      <c r="A46" s="5" t="s">
        <v>880</v>
      </c>
      <c r="B46" s="39" t="s">
        <v>881</v>
      </c>
      <c r="C46" s="48">
        <v>500000</v>
      </c>
      <c r="D46" s="48">
        <v>1100000</v>
      </c>
      <c r="E46" s="48">
        <v>1098111</v>
      </c>
    </row>
    <row r="47" spans="1:5" ht="15">
      <c r="A47" s="5" t="s">
        <v>321</v>
      </c>
      <c r="B47" s="39" t="s">
        <v>882</v>
      </c>
      <c r="C47" s="48">
        <v>500000</v>
      </c>
      <c r="D47" s="48">
        <v>400000</v>
      </c>
      <c r="E47" s="48">
        <v>7857</v>
      </c>
    </row>
    <row r="48" spans="1:5" ht="15">
      <c r="A48" s="5" t="s">
        <v>322</v>
      </c>
      <c r="B48" s="39" t="s">
        <v>884</v>
      </c>
      <c r="C48" s="48"/>
      <c r="D48" s="48"/>
      <c r="E48" s="48"/>
    </row>
    <row r="49" spans="1:5" ht="15">
      <c r="A49" s="5" t="s">
        <v>888</v>
      </c>
      <c r="B49" s="39" t="s">
        <v>889</v>
      </c>
      <c r="C49" s="48">
        <v>7070000</v>
      </c>
      <c r="D49" s="48">
        <v>7070000</v>
      </c>
      <c r="E49" s="48">
        <v>4701979</v>
      </c>
    </row>
    <row r="50" spans="1:5" ht="15">
      <c r="A50" s="9" t="s">
        <v>235</v>
      </c>
      <c r="B50" s="42" t="s">
        <v>890</v>
      </c>
      <c r="C50" s="169">
        <f>SUM(C45:C49)</f>
        <v>35118000</v>
      </c>
      <c r="D50" s="169">
        <f>SUM(D45:D49)</f>
        <v>46750748</v>
      </c>
      <c r="E50" s="169">
        <f>SUM(E45:E49)</f>
        <v>25630762</v>
      </c>
    </row>
    <row r="51" spans="1:5" ht="15">
      <c r="A51" s="46" t="s">
        <v>236</v>
      </c>
      <c r="B51" s="60" t="s">
        <v>891</v>
      </c>
      <c r="C51" s="169">
        <f>C30+C33+C41+C44+C50</f>
        <v>128024000</v>
      </c>
      <c r="D51" s="169">
        <f>D30+D33+D41+D44+D50</f>
        <v>185976670</v>
      </c>
      <c r="E51" s="169">
        <f>E30+E33+E41+E44+E50</f>
        <v>123197222</v>
      </c>
    </row>
    <row r="52" spans="1:5" ht="15">
      <c r="A52" s="17" t="s">
        <v>892</v>
      </c>
      <c r="B52" s="39" t="s">
        <v>893</v>
      </c>
      <c r="C52" s="48"/>
      <c r="D52" s="48"/>
      <c r="E52" s="48"/>
    </row>
    <row r="53" spans="1:5" ht="15">
      <c r="A53" s="17" t="s">
        <v>253</v>
      </c>
      <c r="B53" s="39" t="s">
        <v>894</v>
      </c>
      <c r="C53" s="48">
        <v>0</v>
      </c>
      <c r="D53" s="48">
        <v>285000</v>
      </c>
      <c r="E53" s="48">
        <v>285000</v>
      </c>
    </row>
    <row r="54" spans="1:5" ht="15">
      <c r="A54" s="22" t="s">
        <v>323</v>
      </c>
      <c r="B54" s="39" t="s">
        <v>895</v>
      </c>
      <c r="C54" s="48"/>
      <c r="D54" s="48"/>
      <c r="E54" s="48"/>
    </row>
    <row r="55" spans="1:5" ht="15">
      <c r="A55" s="22" t="s">
        <v>324</v>
      </c>
      <c r="B55" s="39" t="s">
        <v>896</v>
      </c>
      <c r="C55" s="48"/>
      <c r="D55" s="48"/>
      <c r="E55" s="48"/>
    </row>
    <row r="56" spans="1:5" ht="15">
      <c r="A56" s="22" t="s">
        <v>325</v>
      </c>
      <c r="B56" s="39" t="s">
        <v>897</v>
      </c>
      <c r="C56" s="48"/>
      <c r="D56" s="48"/>
      <c r="E56" s="48"/>
    </row>
    <row r="57" spans="1:5" ht="15">
      <c r="A57" s="17" t="s">
        <v>326</v>
      </c>
      <c r="B57" s="39" t="s">
        <v>898</v>
      </c>
      <c r="C57" s="48"/>
      <c r="D57" s="48"/>
      <c r="E57" s="48"/>
    </row>
    <row r="58" spans="1:5" ht="15">
      <c r="A58" s="17" t="s">
        <v>327</v>
      </c>
      <c r="B58" s="39" t="s">
        <v>899</v>
      </c>
      <c r="C58" s="48"/>
      <c r="D58" s="48"/>
      <c r="E58" s="48"/>
    </row>
    <row r="59" spans="1:5" ht="15">
      <c r="A59" s="17" t="s">
        <v>328</v>
      </c>
      <c r="B59" s="39" t="s">
        <v>900</v>
      </c>
      <c r="C59" s="48">
        <v>7720000</v>
      </c>
      <c r="D59" s="48">
        <v>10669460</v>
      </c>
      <c r="E59" s="48">
        <v>6898385</v>
      </c>
    </row>
    <row r="60" spans="1:5" ht="15">
      <c r="A60" s="57" t="s">
        <v>285</v>
      </c>
      <c r="B60" s="60" t="s">
        <v>901</v>
      </c>
      <c r="C60" s="169">
        <f>SUM(C52:C59)</f>
        <v>7720000</v>
      </c>
      <c r="D60" s="169">
        <f>SUM(D52:D59)</f>
        <v>10954460</v>
      </c>
      <c r="E60" s="169">
        <f>SUM(E52:E59)</f>
        <v>7183385</v>
      </c>
    </row>
    <row r="61" spans="1:5" ht="15">
      <c r="A61" s="16" t="s">
        <v>329</v>
      </c>
      <c r="B61" s="39" t="s">
        <v>902</v>
      </c>
      <c r="C61" s="48"/>
      <c r="D61" s="48"/>
      <c r="E61" s="48"/>
    </row>
    <row r="62" spans="1:5" ht="15">
      <c r="A62" s="16" t="s">
        <v>909</v>
      </c>
      <c r="B62" s="39" t="s">
        <v>910</v>
      </c>
      <c r="C62" s="48">
        <v>0</v>
      </c>
      <c r="D62" s="48">
        <v>4204000</v>
      </c>
      <c r="E62" s="48">
        <v>4185704</v>
      </c>
    </row>
    <row r="63" spans="1:5" ht="15">
      <c r="A63" s="16" t="s">
        <v>911</v>
      </c>
      <c r="B63" s="39" t="s">
        <v>912</v>
      </c>
      <c r="C63" s="48"/>
      <c r="D63" s="48"/>
      <c r="E63" s="48"/>
    </row>
    <row r="64" spans="1:5" ht="15">
      <c r="A64" s="16" t="s">
        <v>287</v>
      </c>
      <c r="B64" s="39" t="s">
        <v>913</v>
      </c>
      <c r="C64" s="48"/>
      <c r="D64" s="48"/>
      <c r="E64" s="48"/>
    </row>
    <row r="65" spans="1:5" ht="15">
      <c r="A65" s="16" t="s">
        <v>330</v>
      </c>
      <c r="B65" s="39" t="s">
        <v>914</v>
      </c>
      <c r="C65" s="48"/>
      <c r="D65" s="48"/>
      <c r="E65" s="48"/>
    </row>
    <row r="66" spans="1:5" ht="15">
      <c r="A66" s="16" t="s">
        <v>289</v>
      </c>
      <c r="B66" s="39" t="s">
        <v>915</v>
      </c>
      <c r="C66" s="48">
        <v>74660944</v>
      </c>
      <c r="D66" s="48">
        <v>69970944</v>
      </c>
      <c r="E66" s="48">
        <v>68415482</v>
      </c>
    </row>
    <row r="67" spans="1:5" ht="15">
      <c r="A67" s="16" t="s">
        <v>331</v>
      </c>
      <c r="B67" s="39" t="s">
        <v>916</v>
      </c>
      <c r="C67" s="48"/>
      <c r="D67" s="48"/>
      <c r="E67" s="48"/>
    </row>
    <row r="68" spans="1:5" ht="15">
      <c r="A68" s="16" t="s">
        <v>332</v>
      </c>
      <c r="B68" s="39" t="s">
        <v>918</v>
      </c>
      <c r="C68" s="48"/>
      <c r="D68" s="48"/>
      <c r="E68" s="48"/>
    </row>
    <row r="69" spans="1:5" ht="15">
      <c r="A69" s="16" t="s">
        <v>919</v>
      </c>
      <c r="B69" s="39" t="s">
        <v>920</v>
      </c>
      <c r="C69" s="48"/>
      <c r="D69" s="48"/>
      <c r="E69" s="48"/>
    </row>
    <row r="70" spans="1:5" ht="15">
      <c r="A70" s="29" t="s">
        <v>921</v>
      </c>
      <c r="B70" s="39" t="s">
        <v>922</v>
      </c>
      <c r="C70" s="48"/>
      <c r="D70" s="48"/>
      <c r="E70" s="48"/>
    </row>
    <row r="71" spans="1:5" ht="15">
      <c r="A71" s="16" t="s">
        <v>333</v>
      </c>
      <c r="B71" s="39" t="s">
        <v>924</v>
      </c>
      <c r="C71" s="48">
        <v>38410000</v>
      </c>
      <c r="D71" s="48">
        <v>66206700</v>
      </c>
      <c r="E71" s="48">
        <v>59211615</v>
      </c>
    </row>
    <row r="72" spans="1:5" ht="15">
      <c r="A72" s="29" t="s">
        <v>969</v>
      </c>
      <c r="B72" s="39" t="s">
        <v>970</v>
      </c>
      <c r="C72" s="48">
        <v>26287751</v>
      </c>
      <c r="D72" s="48">
        <v>31064474</v>
      </c>
      <c r="E72" s="48">
        <v>0</v>
      </c>
    </row>
    <row r="73" spans="1:5" ht="15">
      <c r="A73" s="57" t="s">
        <v>293</v>
      </c>
      <c r="B73" s="60" t="s">
        <v>925</v>
      </c>
      <c r="C73" s="169">
        <f>SUM(C61:C72)</f>
        <v>139358695</v>
      </c>
      <c r="D73" s="169">
        <f>SUM(D61:D72)</f>
        <v>171446118</v>
      </c>
      <c r="E73" s="169">
        <f>SUM(E61:E72)</f>
        <v>131812801</v>
      </c>
    </row>
    <row r="74" spans="1:5" ht="15.75">
      <c r="A74" s="116" t="s">
        <v>483</v>
      </c>
      <c r="B74" s="117"/>
      <c r="C74" s="118"/>
      <c r="D74" s="118"/>
      <c r="E74" s="118"/>
    </row>
    <row r="75" spans="1:5" ht="15">
      <c r="A75" s="43" t="s">
        <v>926</v>
      </c>
      <c r="B75" s="39" t="s">
        <v>927</v>
      </c>
      <c r="C75" s="48">
        <v>19674000</v>
      </c>
      <c r="D75" s="48">
        <v>48479204</v>
      </c>
      <c r="E75" s="48">
        <v>31411359</v>
      </c>
    </row>
    <row r="76" spans="1:5" ht="15">
      <c r="A76" s="43" t="s">
        <v>334</v>
      </c>
      <c r="B76" s="39" t="s">
        <v>928</v>
      </c>
      <c r="C76" s="48">
        <v>33226000</v>
      </c>
      <c r="D76" s="48">
        <v>410775666</v>
      </c>
      <c r="E76" s="48">
        <v>36565679</v>
      </c>
    </row>
    <row r="77" spans="1:5" ht="15">
      <c r="A77" s="43" t="s">
        <v>930</v>
      </c>
      <c r="B77" s="39" t="s">
        <v>931</v>
      </c>
      <c r="C77" s="48">
        <v>0</v>
      </c>
      <c r="D77" s="48">
        <v>1800000</v>
      </c>
      <c r="E77" s="48">
        <v>1786447</v>
      </c>
    </row>
    <row r="78" spans="1:5" ht="15">
      <c r="A78" s="43" t="s">
        <v>932</v>
      </c>
      <c r="B78" s="39" t="s">
        <v>933</v>
      </c>
      <c r="C78" s="48">
        <v>10124000</v>
      </c>
      <c r="D78" s="48">
        <v>29307169</v>
      </c>
      <c r="E78" s="48">
        <v>2459686</v>
      </c>
    </row>
    <row r="79" spans="1:5" ht="15">
      <c r="A79" s="6" t="s">
        <v>934</v>
      </c>
      <c r="B79" s="39" t="s">
        <v>935</v>
      </c>
      <c r="C79" s="48"/>
      <c r="D79" s="48"/>
      <c r="E79" s="48"/>
    </row>
    <row r="80" spans="1:5" ht="15">
      <c r="A80" s="6" t="s">
        <v>936</v>
      </c>
      <c r="B80" s="39" t="s">
        <v>937</v>
      </c>
      <c r="C80" s="48"/>
      <c r="D80" s="48"/>
      <c r="E80" s="48"/>
    </row>
    <row r="81" spans="1:5" ht="15">
      <c r="A81" s="6" t="s">
        <v>938</v>
      </c>
      <c r="B81" s="39" t="s">
        <v>939</v>
      </c>
      <c r="C81" s="48">
        <v>17016480</v>
      </c>
      <c r="D81" s="48">
        <v>128829413</v>
      </c>
      <c r="E81" s="48">
        <v>14460372</v>
      </c>
    </row>
    <row r="82" spans="1:5" ht="15">
      <c r="A82" s="58" t="s">
        <v>295</v>
      </c>
      <c r="B82" s="60" t="s">
        <v>940</v>
      </c>
      <c r="C82" s="169">
        <f>SUM(C75:C81)</f>
        <v>80040480</v>
      </c>
      <c r="D82" s="169">
        <f>SUM(D75:D81)</f>
        <v>619191452</v>
      </c>
      <c r="E82" s="169">
        <f>SUM(E75:E81)</f>
        <v>86683543</v>
      </c>
    </row>
    <row r="83" spans="1:5" ht="15">
      <c r="A83" s="17" t="s">
        <v>941</v>
      </c>
      <c r="B83" s="39" t="s">
        <v>942</v>
      </c>
      <c r="C83" s="48">
        <v>14257000</v>
      </c>
      <c r="D83" s="48">
        <v>126956645</v>
      </c>
      <c r="E83" s="48">
        <v>33388303</v>
      </c>
    </row>
    <row r="84" spans="1:5" ht="15">
      <c r="A84" s="17" t="s">
        <v>943</v>
      </c>
      <c r="B84" s="39" t="s">
        <v>944</v>
      </c>
      <c r="C84" s="48"/>
      <c r="D84" s="48"/>
      <c r="E84" s="48"/>
    </row>
    <row r="85" spans="1:5" ht="15">
      <c r="A85" s="17" t="s">
        <v>945</v>
      </c>
      <c r="B85" s="39" t="s">
        <v>946</v>
      </c>
      <c r="C85" s="48"/>
      <c r="D85" s="48"/>
      <c r="E85" s="48"/>
    </row>
    <row r="86" spans="1:5" ht="15">
      <c r="A86" s="17" t="s">
        <v>0</v>
      </c>
      <c r="B86" s="39" t="s">
        <v>1</v>
      </c>
      <c r="C86" s="48">
        <v>3849390</v>
      </c>
      <c r="D86" s="48">
        <v>35422943</v>
      </c>
      <c r="E86" s="48">
        <v>8462421</v>
      </c>
    </row>
    <row r="87" spans="1:5" ht="15">
      <c r="A87" s="57" t="s">
        <v>296</v>
      </c>
      <c r="B87" s="60" t="s">
        <v>2</v>
      </c>
      <c r="C87" s="169">
        <f>SUM(C83:C86)</f>
        <v>18106390</v>
      </c>
      <c r="D87" s="169">
        <f>SUM(D83:D86)</f>
        <v>162379588</v>
      </c>
      <c r="E87" s="169">
        <f>SUM(E83:E86)</f>
        <v>41850724</v>
      </c>
    </row>
    <row r="88" spans="1:5" ht="15">
      <c r="A88" s="17" t="s">
        <v>3</v>
      </c>
      <c r="B88" s="39" t="s">
        <v>4</v>
      </c>
      <c r="C88" s="48"/>
      <c r="D88" s="48"/>
      <c r="E88" s="48"/>
    </row>
    <row r="89" spans="1:5" ht="15">
      <c r="A89" s="17" t="s">
        <v>335</v>
      </c>
      <c r="B89" s="39" t="s">
        <v>5</v>
      </c>
      <c r="C89" s="48"/>
      <c r="D89" s="48"/>
      <c r="E89" s="48"/>
    </row>
    <row r="90" spans="1:5" ht="15">
      <c r="A90" s="17" t="s">
        <v>336</v>
      </c>
      <c r="B90" s="39" t="s">
        <v>6</v>
      </c>
      <c r="C90" s="48"/>
      <c r="D90" s="48"/>
      <c r="E90" s="48"/>
    </row>
    <row r="91" spans="1:5" ht="15">
      <c r="A91" s="17" t="s">
        <v>337</v>
      </c>
      <c r="B91" s="39" t="s">
        <v>7</v>
      </c>
      <c r="C91" s="48"/>
      <c r="D91" s="48"/>
      <c r="E91" s="48"/>
    </row>
    <row r="92" spans="1:5" ht="15">
      <c r="A92" s="17" t="s">
        <v>338</v>
      </c>
      <c r="B92" s="39" t="s">
        <v>8</v>
      </c>
      <c r="C92" s="48"/>
      <c r="D92" s="48"/>
      <c r="E92" s="48"/>
    </row>
    <row r="93" spans="1:5" ht="15">
      <c r="A93" s="17" t="s">
        <v>339</v>
      </c>
      <c r="B93" s="39" t="s">
        <v>9</v>
      </c>
      <c r="C93" s="48">
        <v>5000000</v>
      </c>
      <c r="D93" s="48">
        <v>4000000</v>
      </c>
      <c r="E93" s="48">
        <v>0</v>
      </c>
    </row>
    <row r="94" spans="1:5" ht="15">
      <c r="A94" s="17" t="s">
        <v>10</v>
      </c>
      <c r="B94" s="39" t="s">
        <v>11</v>
      </c>
      <c r="C94" s="48"/>
      <c r="D94" s="48"/>
      <c r="E94" s="48"/>
    </row>
    <row r="95" spans="1:5" ht="15">
      <c r="A95" s="17" t="s">
        <v>340</v>
      </c>
      <c r="B95" s="39" t="s">
        <v>971</v>
      </c>
      <c r="C95" s="48">
        <v>5000000</v>
      </c>
      <c r="D95" s="48">
        <v>6000000</v>
      </c>
      <c r="E95" s="48">
        <v>6000000</v>
      </c>
    </row>
    <row r="96" spans="1:5" ht="15">
      <c r="A96" s="57" t="s">
        <v>297</v>
      </c>
      <c r="B96" s="60" t="s">
        <v>13</v>
      </c>
      <c r="C96" s="169">
        <f>SUM(C88:C95)</f>
        <v>10000000</v>
      </c>
      <c r="D96" s="169">
        <f>SUM(D88:D95)</f>
        <v>10000000</v>
      </c>
      <c r="E96" s="169">
        <f>SUM(E88:E95)</f>
        <v>6000000</v>
      </c>
    </row>
    <row r="97" spans="1:5" ht="15.75">
      <c r="A97" s="116" t="s">
        <v>482</v>
      </c>
      <c r="B97" s="117"/>
      <c r="C97" s="187"/>
      <c r="D97" s="187"/>
      <c r="E97" s="187"/>
    </row>
    <row r="98" spans="1:5" ht="15.75">
      <c r="A98" s="121" t="s">
        <v>353</v>
      </c>
      <c r="B98" s="122" t="s">
        <v>14</v>
      </c>
      <c r="C98" s="188">
        <f>C96+C87+C82+C73+C60+C51+C26+C25</f>
        <v>427030765</v>
      </c>
      <c r="D98" s="188">
        <f>D96+D87+D82+D73+D60+D51+D26+D25</f>
        <v>1211981482</v>
      </c>
      <c r="E98" s="188">
        <f>E96+E87+E82+E73+E60+E51+E26+E25</f>
        <v>447690943</v>
      </c>
    </row>
    <row r="99" spans="1:24" ht="15">
      <c r="A99" s="17" t="s">
        <v>346</v>
      </c>
      <c r="B99" s="5" t="s">
        <v>15</v>
      </c>
      <c r="C99" s="17"/>
      <c r="D99" s="17"/>
      <c r="E99" s="17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2"/>
      <c r="X99" s="32"/>
    </row>
    <row r="100" spans="1:24" ht="15">
      <c r="A100" s="17" t="s">
        <v>18</v>
      </c>
      <c r="B100" s="5" t="s">
        <v>19</v>
      </c>
      <c r="C100" s="17"/>
      <c r="D100" s="17"/>
      <c r="E100" s="17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2"/>
      <c r="X100" s="32"/>
    </row>
    <row r="101" spans="1:24" ht="15">
      <c r="A101" s="17" t="s">
        <v>347</v>
      </c>
      <c r="B101" s="5" t="s">
        <v>20</v>
      </c>
      <c r="C101" s="17"/>
      <c r="D101" s="17"/>
      <c r="E101" s="17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2"/>
      <c r="X101" s="32"/>
    </row>
    <row r="102" spans="1:24" ht="15">
      <c r="A102" s="20" t="s">
        <v>304</v>
      </c>
      <c r="B102" s="9" t="s">
        <v>22</v>
      </c>
      <c r="C102" s="20"/>
      <c r="D102" s="20"/>
      <c r="E102" s="20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2"/>
      <c r="X102" s="32"/>
    </row>
    <row r="103" spans="1:24" ht="15">
      <c r="A103" s="44" t="s">
        <v>348</v>
      </c>
      <c r="B103" s="5" t="s">
        <v>23</v>
      </c>
      <c r="C103" s="44"/>
      <c r="D103" s="44"/>
      <c r="E103" s="4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2"/>
      <c r="X103" s="32"/>
    </row>
    <row r="104" spans="1:24" ht="15">
      <c r="A104" s="44" t="s">
        <v>310</v>
      </c>
      <c r="B104" s="5" t="s">
        <v>26</v>
      </c>
      <c r="C104" s="44"/>
      <c r="D104" s="44"/>
      <c r="E104" s="4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2"/>
      <c r="X104" s="32"/>
    </row>
    <row r="105" spans="1:24" ht="15">
      <c r="A105" s="17" t="s">
        <v>27</v>
      </c>
      <c r="B105" s="5" t="s">
        <v>28</v>
      </c>
      <c r="C105" s="17"/>
      <c r="D105" s="17"/>
      <c r="E105" s="17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2"/>
      <c r="X105" s="32"/>
    </row>
    <row r="106" spans="1:24" ht="15">
      <c r="A106" s="17" t="s">
        <v>349</v>
      </c>
      <c r="B106" s="5" t="s">
        <v>29</v>
      </c>
      <c r="C106" s="17"/>
      <c r="D106" s="17"/>
      <c r="E106" s="17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2"/>
      <c r="X106" s="32"/>
    </row>
    <row r="107" spans="1:24" ht="15">
      <c r="A107" s="18" t="s">
        <v>307</v>
      </c>
      <c r="B107" s="9" t="s">
        <v>30</v>
      </c>
      <c r="C107" s="18"/>
      <c r="D107" s="18"/>
      <c r="E107" s="18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2"/>
      <c r="X107" s="32"/>
    </row>
    <row r="108" spans="1:24" ht="15">
      <c r="A108" s="44" t="s">
        <v>31</v>
      </c>
      <c r="B108" s="5" t="s">
        <v>32</v>
      </c>
      <c r="C108" s="44"/>
      <c r="D108" s="44"/>
      <c r="E108" s="4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2"/>
      <c r="X108" s="32"/>
    </row>
    <row r="109" spans="1:24" ht="15">
      <c r="A109" s="44" t="s">
        <v>33</v>
      </c>
      <c r="B109" s="5" t="s">
        <v>34</v>
      </c>
      <c r="C109" s="174">
        <v>7486669</v>
      </c>
      <c r="D109" s="174">
        <v>17211005</v>
      </c>
      <c r="E109" s="174">
        <v>9991071</v>
      </c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2"/>
      <c r="X109" s="32"/>
    </row>
    <row r="110" spans="1:24" ht="15">
      <c r="A110" s="18" t="s">
        <v>35</v>
      </c>
      <c r="B110" s="9" t="s">
        <v>36</v>
      </c>
      <c r="C110" s="174">
        <v>146016887</v>
      </c>
      <c r="D110" s="174">
        <v>149629472</v>
      </c>
      <c r="E110" s="174">
        <v>149075614</v>
      </c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2"/>
      <c r="X110" s="32"/>
    </row>
    <row r="111" spans="1:24" ht="15">
      <c r="A111" s="44" t="s">
        <v>37</v>
      </c>
      <c r="B111" s="5" t="s">
        <v>38</v>
      </c>
      <c r="C111" s="174"/>
      <c r="D111" s="174"/>
      <c r="E111" s="17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2"/>
      <c r="X111" s="32"/>
    </row>
    <row r="112" spans="1:24" ht="15">
      <c r="A112" s="44" t="s">
        <v>39</v>
      </c>
      <c r="B112" s="5" t="s">
        <v>40</v>
      </c>
      <c r="C112" s="174"/>
      <c r="D112" s="174"/>
      <c r="E112" s="17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2"/>
      <c r="X112" s="32"/>
    </row>
    <row r="113" spans="1:24" ht="15">
      <c r="A113" s="44" t="s">
        <v>41</v>
      </c>
      <c r="B113" s="5" t="s">
        <v>42</v>
      </c>
      <c r="C113" s="174"/>
      <c r="D113" s="174"/>
      <c r="E113" s="17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2"/>
      <c r="X113" s="32"/>
    </row>
    <row r="114" spans="1:24" ht="15">
      <c r="A114" s="45" t="s">
        <v>308</v>
      </c>
      <c r="B114" s="46" t="s">
        <v>43</v>
      </c>
      <c r="C114" s="175">
        <f>C102+C107+C108+C109+C110+C111+C112+C113</f>
        <v>153503556</v>
      </c>
      <c r="D114" s="175">
        <f>D102+D107+D108+D109+D110+D111+D112+D113</f>
        <v>166840477</v>
      </c>
      <c r="E114" s="175">
        <f>E102+E107+E108+E109+E110+E111+E112+E113</f>
        <v>159066685</v>
      </c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2"/>
      <c r="X114" s="32"/>
    </row>
    <row r="115" spans="1:24" ht="15">
      <c r="A115" s="44" t="s">
        <v>44</v>
      </c>
      <c r="B115" s="5" t="s">
        <v>45</v>
      </c>
      <c r="C115" s="174"/>
      <c r="D115" s="174"/>
      <c r="E115" s="17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2"/>
      <c r="X115" s="32"/>
    </row>
    <row r="116" spans="1:24" ht="15">
      <c r="A116" s="17" t="s">
        <v>46</v>
      </c>
      <c r="B116" s="5" t="s">
        <v>47</v>
      </c>
      <c r="C116" s="176"/>
      <c r="D116" s="176"/>
      <c r="E116" s="176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2"/>
      <c r="X116" s="32"/>
    </row>
    <row r="117" spans="1:24" ht="15">
      <c r="A117" s="44" t="s">
        <v>350</v>
      </c>
      <c r="B117" s="5" t="s">
        <v>48</v>
      </c>
      <c r="C117" s="174"/>
      <c r="D117" s="174"/>
      <c r="E117" s="17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2"/>
      <c r="X117" s="32"/>
    </row>
    <row r="118" spans="1:24" ht="15">
      <c r="A118" s="44" t="s">
        <v>313</v>
      </c>
      <c r="B118" s="5" t="s">
        <v>49</v>
      </c>
      <c r="C118" s="44"/>
      <c r="D118" s="44"/>
      <c r="E118" s="4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2"/>
      <c r="X118" s="32"/>
    </row>
    <row r="119" spans="1:24" ht="15">
      <c r="A119" s="45" t="s">
        <v>314</v>
      </c>
      <c r="B119" s="46" t="s">
        <v>53</v>
      </c>
      <c r="C119" s="175">
        <f>SUM(C115:C118)</f>
        <v>0</v>
      </c>
      <c r="D119" s="175">
        <f>SUM(D115:D118)</f>
        <v>0</v>
      </c>
      <c r="E119" s="175">
        <f>SUM(E115:E118)</f>
        <v>0</v>
      </c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2"/>
      <c r="X119" s="32"/>
    </row>
    <row r="120" spans="1:24" ht="15">
      <c r="A120" s="17" t="s">
        <v>54</v>
      </c>
      <c r="B120" s="5" t="s">
        <v>55</v>
      </c>
      <c r="C120" s="17"/>
      <c r="D120" s="17"/>
      <c r="E120" s="17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2"/>
      <c r="X120" s="32"/>
    </row>
    <row r="121" spans="1:24" ht="15.75">
      <c r="A121" s="123" t="s">
        <v>354</v>
      </c>
      <c r="B121" s="124" t="s">
        <v>56</v>
      </c>
      <c r="C121" s="173">
        <f>C120+C119+C114</f>
        <v>153503556</v>
      </c>
      <c r="D121" s="173">
        <f>D120+D119+D114</f>
        <v>166840477</v>
      </c>
      <c r="E121" s="173">
        <f>E120+E119+E114</f>
        <v>159066685</v>
      </c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2"/>
      <c r="X121" s="32"/>
    </row>
    <row r="122" spans="1:24" ht="15.75">
      <c r="A122" s="131" t="s">
        <v>390</v>
      </c>
      <c r="B122" s="134"/>
      <c r="C122" s="171">
        <f>C121+C98</f>
        <v>580534321</v>
      </c>
      <c r="D122" s="171">
        <f>D121+D98</f>
        <v>1378821959</v>
      </c>
      <c r="E122" s="171">
        <f>E121+E98</f>
        <v>606757628</v>
      </c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</row>
    <row r="123" spans="2:24" ht="15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</row>
    <row r="124" spans="2:24" ht="15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</row>
    <row r="125" spans="2:24" ht="15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</row>
    <row r="126" spans="2:24" ht="15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</row>
    <row r="127" spans="2:24" ht="1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</row>
    <row r="128" spans="2:24" ht="15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</row>
    <row r="129" spans="2:24" ht="15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</row>
    <row r="130" spans="2:24" ht="15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</row>
    <row r="131" spans="2:24" ht="15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</row>
    <row r="132" spans="2:24" ht="15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</row>
    <row r="133" spans="2:24" ht="15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</row>
    <row r="134" spans="2:24" ht="15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</row>
    <row r="135" spans="2:24" ht="15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</row>
    <row r="136" spans="2:24" ht="15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</row>
    <row r="137" spans="2:24" ht="15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</row>
    <row r="138" spans="2:24" ht="15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</row>
    <row r="139" spans="2:24" ht="15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</row>
    <row r="140" spans="2:24" ht="15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</row>
    <row r="141" spans="2:24" ht="15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</row>
    <row r="142" spans="2:24" ht="15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</row>
    <row r="143" spans="2:24" ht="15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</row>
    <row r="144" spans="2:24" ht="15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</row>
    <row r="145" spans="2:24" ht="15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</row>
    <row r="146" spans="2:24" ht="15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</row>
    <row r="147" spans="2:24" ht="15"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</row>
    <row r="148" spans="2:24" ht="15"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</row>
    <row r="149" spans="2:24" ht="15"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</row>
    <row r="150" spans="2:24" ht="15"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</row>
    <row r="151" spans="2:24" ht="15"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</row>
    <row r="152" spans="2:24" ht="15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</row>
    <row r="153" spans="2:24" ht="15"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</row>
    <row r="154" spans="2:24" ht="15"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</row>
    <row r="155" spans="2:24" ht="15"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</row>
    <row r="156" spans="2:24" ht="15"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</row>
    <row r="157" spans="2:24" ht="15"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</row>
    <row r="158" spans="2:24" ht="15"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</row>
    <row r="159" spans="2:24" ht="15"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</row>
    <row r="160" spans="2:24" ht="15"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</row>
    <row r="161" spans="2:24" ht="15"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</row>
    <row r="162" spans="2:24" ht="15"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</row>
    <row r="163" spans="2:24" ht="15"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</row>
    <row r="164" spans="2:24" ht="15"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</row>
    <row r="165" spans="2:24" ht="15"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</row>
    <row r="166" spans="2:24" ht="15"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</row>
    <row r="167" spans="2:24" ht="15"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</row>
    <row r="168" spans="2:24" ht="15"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</row>
    <row r="169" spans="2:24" ht="15"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</row>
    <row r="170" spans="2:24" ht="15"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</row>
    <row r="171" spans="2:24" ht="15"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</row>
  </sheetData>
  <sheetProtection/>
  <mergeCells count="3">
    <mergeCell ref="A3:E3"/>
    <mergeCell ref="A2:E2"/>
    <mergeCell ref="A1:E1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X171"/>
  <sheetViews>
    <sheetView view="pageBreakPreview" zoomScale="60" zoomScaleNormal="110" zoomScalePageLayoutView="0" workbookViewId="0" topLeftCell="A1">
      <selection activeCell="A1" sqref="A1:H1"/>
    </sheetView>
  </sheetViews>
  <sheetFormatPr defaultColWidth="9.140625" defaultRowHeight="15"/>
  <cols>
    <col min="1" max="1" width="70.7109375" style="101" customWidth="1"/>
    <col min="3" max="3" width="13.421875" style="0" customWidth="1"/>
    <col min="4" max="5" width="13.28125" style="0" customWidth="1"/>
    <col min="6" max="7" width="14.28125" style="0" bestFit="1" customWidth="1"/>
    <col min="8" max="8" width="14.140625" style="0" customWidth="1"/>
  </cols>
  <sheetData>
    <row r="1" spans="1:8" ht="15">
      <c r="A1" s="290" t="s">
        <v>1072</v>
      </c>
      <c r="B1" s="290"/>
      <c r="C1" s="290"/>
      <c r="D1" s="290"/>
      <c r="E1" s="290"/>
      <c r="F1" s="290"/>
      <c r="G1" s="290"/>
      <c r="H1" s="290"/>
    </row>
    <row r="2" spans="1:11" ht="20.25" customHeight="1">
      <c r="A2" s="291" t="s">
        <v>1019</v>
      </c>
      <c r="B2" s="290"/>
      <c r="C2" s="290"/>
      <c r="D2" s="290"/>
      <c r="E2" s="290"/>
      <c r="F2" s="86"/>
      <c r="G2" s="86"/>
      <c r="H2" s="86"/>
      <c r="I2" s="86"/>
      <c r="J2" s="86"/>
      <c r="K2" s="101"/>
    </row>
    <row r="3" spans="1:5" ht="19.5" customHeight="1">
      <c r="A3" s="289" t="s">
        <v>968</v>
      </c>
      <c r="B3" s="290"/>
      <c r="C3" s="290"/>
      <c r="D3" s="290"/>
      <c r="E3" s="290"/>
    </row>
    <row r="4" ht="18">
      <c r="A4" s="159"/>
    </row>
    <row r="5" spans="1:8" ht="15">
      <c r="A5" s="160" t="s">
        <v>567</v>
      </c>
      <c r="B5" s="158"/>
      <c r="C5" s="293" t="s">
        <v>775</v>
      </c>
      <c r="D5" s="293"/>
      <c r="E5" s="294"/>
      <c r="F5" s="294" t="s">
        <v>947</v>
      </c>
      <c r="G5" s="293"/>
      <c r="H5" s="295"/>
    </row>
    <row r="6" spans="1:8" ht="25.5">
      <c r="A6" s="3" t="s">
        <v>808</v>
      </c>
      <c r="B6" s="3" t="s">
        <v>809</v>
      </c>
      <c r="C6" s="3" t="s">
        <v>573</v>
      </c>
      <c r="D6" s="189" t="s">
        <v>598</v>
      </c>
      <c r="E6" s="206" t="s">
        <v>599</v>
      </c>
      <c r="F6" s="207" t="s">
        <v>573</v>
      </c>
      <c r="G6" s="197" t="s">
        <v>598</v>
      </c>
      <c r="H6" s="102" t="s">
        <v>599</v>
      </c>
    </row>
    <row r="7" spans="1:8" ht="15">
      <c r="A7" s="40" t="s">
        <v>810</v>
      </c>
      <c r="B7" s="38" t="s">
        <v>811</v>
      </c>
      <c r="C7" s="48">
        <v>14800800</v>
      </c>
      <c r="D7" s="166">
        <v>14800800</v>
      </c>
      <c r="E7" s="208">
        <v>13895629</v>
      </c>
      <c r="F7" s="209">
        <v>57556757</v>
      </c>
      <c r="G7" s="198">
        <v>57556757</v>
      </c>
      <c r="H7" s="48">
        <v>48956131</v>
      </c>
    </row>
    <row r="8" spans="1:8" ht="15">
      <c r="A8" s="40" t="s">
        <v>812</v>
      </c>
      <c r="B8" s="39" t="s">
        <v>813</v>
      </c>
      <c r="C8" s="48">
        <v>0</v>
      </c>
      <c r="D8" s="166">
        <v>385000</v>
      </c>
      <c r="E8" s="208">
        <v>385000</v>
      </c>
      <c r="F8" s="209">
        <v>0</v>
      </c>
      <c r="G8" s="198">
        <v>5435000</v>
      </c>
      <c r="H8" s="48">
        <v>5435000</v>
      </c>
    </row>
    <row r="9" spans="1:8" ht="15">
      <c r="A9" s="40" t="s">
        <v>814</v>
      </c>
      <c r="B9" s="39" t="s">
        <v>815</v>
      </c>
      <c r="C9" s="48">
        <v>0</v>
      </c>
      <c r="D9" s="166">
        <v>500000</v>
      </c>
      <c r="E9" s="208">
        <v>500000</v>
      </c>
      <c r="F9" s="209"/>
      <c r="G9" s="198"/>
      <c r="H9" s="48"/>
    </row>
    <row r="10" spans="1:8" ht="15">
      <c r="A10" s="40" t="s">
        <v>816</v>
      </c>
      <c r="B10" s="39" t="s">
        <v>817</v>
      </c>
      <c r="C10" s="48"/>
      <c r="D10" s="166"/>
      <c r="E10" s="208"/>
      <c r="F10" s="209">
        <v>900000</v>
      </c>
      <c r="G10" s="198">
        <v>650000</v>
      </c>
      <c r="H10" s="48">
        <v>0</v>
      </c>
    </row>
    <row r="11" spans="1:8" ht="15">
      <c r="A11" s="40" t="s">
        <v>818</v>
      </c>
      <c r="B11" s="39" t="s">
        <v>819</v>
      </c>
      <c r="C11" s="48"/>
      <c r="D11" s="166"/>
      <c r="E11" s="208"/>
      <c r="F11" s="209"/>
      <c r="G11" s="198"/>
      <c r="H11" s="48"/>
    </row>
    <row r="12" spans="1:8" ht="15">
      <c r="A12" s="40" t="s">
        <v>820</v>
      </c>
      <c r="B12" s="39" t="s">
        <v>821</v>
      </c>
      <c r="C12" s="48"/>
      <c r="D12" s="166"/>
      <c r="E12" s="208"/>
      <c r="F12" s="209">
        <v>1793553</v>
      </c>
      <c r="G12" s="198">
        <v>1938600</v>
      </c>
      <c r="H12" s="48">
        <v>1938600</v>
      </c>
    </row>
    <row r="13" spans="1:8" ht="15">
      <c r="A13" s="40" t="s">
        <v>822</v>
      </c>
      <c r="B13" s="39" t="s">
        <v>823</v>
      </c>
      <c r="C13" s="48">
        <v>432000</v>
      </c>
      <c r="D13" s="166">
        <v>432000</v>
      </c>
      <c r="E13" s="208">
        <v>428000</v>
      </c>
      <c r="F13" s="209">
        <v>4303300</v>
      </c>
      <c r="G13" s="198">
        <v>4551300</v>
      </c>
      <c r="H13" s="48">
        <v>3587306</v>
      </c>
    </row>
    <row r="14" spans="1:8" ht="15">
      <c r="A14" s="40" t="s">
        <v>824</v>
      </c>
      <c r="B14" s="39" t="s">
        <v>825</v>
      </c>
      <c r="C14" s="48"/>
      <c r="D14" s="166"/>
      <c r="E14" s="208"/>
      <c r="F14" s="209"/>
      <c r="G14" s="198"/>
      <c r="H14" s="48"/>
    </row>
    <row r="15" spans="1:8" ht="15">
      <c r="A15" s="5" t="s">
        <v>826</v>
      </c>
      <c r="B15" s="39" t="s">
        <v>827</v>
      </c>
      <c r="C15" s="48">
        <v>120000</v>
      </c>
      <c r="D15" s="166">
        <v>120000</v>
      </c>
      <c r="E15" s="208">
        <v>86434</v>
      </c>
      <c r="F15" s="209">
        <v>828600</v>
      </c>
      <c r="G15" s="198">
        <v>928600</v>
      </c>
      <c r="H15" s="48">
        <v>709168</v>
      </c>
    </row>
    <row r="16" spans="1:8" ht="15">
      <c r="A16" s="5" t="s">
        <v>828</v>
      </c>
      <c r="B16" s="39" t="s">
        <v>829</v>
      </c>
      <c r="C16" s="48">
        <v>40000</v>
      </c>
      <c r="D16" s="166">
        <v>40000</v>
      </c>
      <c r="E16" s="208">
        <v>0</v>
      </c>
      <c r="F16" s="209">
        <v>600000</v>
      </c>
      <c r="G16" s="198">
        <v>600000</v>
      </c>
      <c r="H16" s="48">
        <v>260162</v>
      </c>
    </row>
    <row r="17" spans="1:8" ht="15">
      <c r="A17" s="5" t="s">
        <v>830</v>
      </c>
      <c r="B17" s="39" t="s">
        <v>831</v>
      </c>
      <c r="C17" s="48"/>
      <c r="D17" s="166"/>
      <c r="E17" s="208"/>
      <c r="F17" s="209"/>
      <c r="G17" s="198"/>
      <c r="H17" s="48"/>
    </row>
    <row r="18" spans="1:8" ht="15">
      <c r="A18" s="5" t="s">
        <v>832</v>
      </c>
      <c r="B18" s="39" t="s">
        <v>833</v>
      </c>
      <c r="C18" s="48"/>
      <c r="D18" s="166"/>
      <c r="E18" s="208"/>
      <c r="F18" s="209">
        <v>160000</v>
      </c>
      <c r="G18" s="198">
        <v>0</v>
      </c>
      <c r="H18" s="48">
        <v>0</v>
      </c>
    </row>
    <row r="19" spans="1:8" ht="15">
      <c r="A19" s="5" t="s">
        <v>316</v>
      </c>
      <c r="B19" s="39" t="s">
        <v>834</v>
      </c>
      <c r="C19" s="48"/>
      <c r="D19" s="166"/>
      <c r="E19" s="208"/>
      <c r="F19" s="209">
        <v>2000000</v>
      </c>
      <c r="G19" s="198">
        <v>2250000</v>
      </c>
      <c r="H19" s="48">
        <v>2000000</v>
      </c>
    </row>
    <row r="20" spans="1:8" ht="15">
      <c r="A20" s="41" t="s">
        <v>215</v>
      </c>
      <c r="B20" s="42" t="s">
        <v>836</v>
      </c>
      <c r="C20" s="169">
        <f aca="true" t="shared" si="0" ref="C20:H20">SUM(C7:C19)</f>
        <v>15392800</v>
      </c>
      <c r="D20" s="224">
        <f t="shared" si="0"/>
        <v>16277800</v>
      </c>
      <c r="E20" s="225">
        <f t="shared" si="0"/>
        <v>15295063</v>
      </c>
      <c r="F20" s="169">
        <f>SUM(F7:F19)</f>
        <v>68142210</v>
      </c>
      <c r="G20" s="224">
        <f t="shared" si="0"/>
        <v>73910257</v>
      </c>
      <c r="H20" s="225">
        <f t="shared" si="0"/>
        <v>62886367</v>
      </c>
    </row>
    <row r="21" spans="1:8" ht="15">
      <c r="A21" s="5" t="s">
        <v>837</v>
      </c>
      <c r="B21" s="39" t="s">
        <v>838</v>
      </c>
      <c r="C21" s="48"/>
      <c r="D21" s="166"/>
      <c r="E21" s="208"/>
      <c r="F21" s="209"/>
      <c r="G21" s="198"/>
      <c r="H21" s="48"/>
    </row>
    <row r="22" spans="1:8" ht="30">
      <c r="A22" s="5" t="s">
        <v>839</v>
      </c>
      <c r="B22" s="39" t="s">
        <v>840</v>
      </c>
      <c r="C22" s="48"/>
      <c r="D22" s="166"/>
      <c r="E22" s="208"/>
      <c r="F22" s="209">
        <v>0</v>
      </c>
      <c r="G22" s="198">
        <v>160000</v>
      </c>
      <c r="H22" s="48">
        <v>0</v>
      </c>
    </row>
    <row r="23" spans="1:8" ht="15">
      <c r="A23" s="5" t="s">
        <v>841</v>
      </c>
      <c r="B23" s="39" t="s">
        <v>842</v>
      </c>
      <c r="C23" s="48">
        <v>30000</v>
      </c>
      <c r="D23" s="166">
        <v>660000</v>
      </c>
      <c r="E23" s="208">
        <v>631013</v>
      </c>
      <c r="F23" s="209">
        <v>150000</v>
      </c>
      <c r="G23" s="198">
        <v>250000</v>
      </c>
      <c r="H23" s="48">
        <v>100000</v>
      </c>
    </row>
    <row r="24" spans="1:8" ht="15">
      <c r="A24" s="9" t="s">
        <v>216</v>
      </c>
      <c r="B24" s="42" t="s">
        <v>843</v>
      </c>
      <c r="C24" s="169">
        <f aca="true" t="shared" si="1" ref="C24:H24">SUM(C21:C23)</f>
        <v>30000</v>
      </c>
      <c r="D24" s="224">
        <f t="shared" si="1"/>
        <v>660000</v>
      </c>
      <c r="E24" s="225">
        <f t="shared" si="1"/>
        <v>631013</v>
      </c>
      <c r="F24" s="226">
        <f t="shared" si="1"/>
        <v>150000</v>
      </c>
      <c r="G24" s="227">
        <f t="shared" si="1"/>
        <v>410000</v>
      </c>
      <c r="H24" s="169">
        <f t="shared" si="1"/>
        <v>100000</v>
      </c>
    </row>
    <row r="25" spans="1:8" ht="15">
      <c r="A25" s="59" t="s">
        <v>351</v>
      </c>
      <c r="B25" s="60" t="s">
        <v>844</v>
      </c>
      <c r="C25" s="169">
        <f aca="true" t="shared" si="2" ref="C25:H25">C20+C24</f>
        <v>15422800</v>
      </c>
      <c r="D25" s="224">
        <f t="shared" si="2"/>
        <v>16937800</v>
      </c>
      <c r="E25" s="225">
        <f t="shared" si="2"/>
        <v>15926076</v>
      </c>
      <c r="F25" s="226">
        <f t="shared" si="2"/>
        <v>68292210</v>
      </c>
      <c r="G25" s="227">
        <f t="shared" si="2"/>
        <v>74320257</v>
      </c>
      <c r="H25" s="169">
        <f t="shared" si="2"/>
        <v>62986367</v>
      </c>
    </row>
    <row r="26" spans="1:8" ht="30">
      <c r="A26" s="46" t="s">
        <v>317</v>
      </c>
      <c r="B26" s="60" t="s">
        <v>845</v>
      </c>
      <c r="C26" s="169">
        <v>3430027</v>
      </c>
      <c r="D26" s="224">
        <v>3734727</v>
      </c>
      <c r="E26" s="225">
        <v>3550715</v>
      </c>
      <c r="F26" s="226">
        <v>15362335</v>
      </c>
      <c r="G26" s="227">
        <v>16567335</v>
      </c>
      <c r="H26" s="169">
        <v>14328833</v>
      </c>
    </row>
    <row r="27" spans="1:8" ht="15">
      <c r="A27" s="5" t="s">
        <v>846</v>
      </c>
      <c r="B27" s="39" t="s">
        <v>847</v>
      </c>
      <c r="C27" s="48">
        <v>715000</v>
      </c>
      <c r="D27" s="166">
        <v>1245000</v>
      </c>
      <c r="E27" s="208">
        <v>983620</v>
      </c>
      <c r="F27" s="209">
        <v>250000</v>
      </c>
      <c r="G27" s="198">
        <v>316300</v>
      </c>
      <c r="H27" s="48">
        <v>206232</v>
      </c>
    </row>
    <row r="28" spans="1:8" ht="15">
      <c r="A28" s="5" t="s">
        <v>848</v>
      </c>
      <c r="B28" s="39" t="s">
        <v>849</v>
      </c>
      <c r="C28" s="48">
        <v>917000</v>
      </c>
      <c r="D28" s="166">
        <v>397000</v>
      </c>
      <c r="E28" s="208">
        <v>395098</v>
      </c>
      <c r="F28" s="209">
        <v>2000000</v>
      </c>
      <c r="G28" s="198">
        <v>1769278</v>
      </c>
      <c r="H28" s="48">
        <v>1666980</v>
      </c>
    </row>
    <row r="29" spans="1:8" ht="15">
      <c r="A29" s="5" t="s">
        <v>850</v>
      </c>
      <c r="B29" s="39" t="s">
        <v>851</v>
      </c>
      <c r="C29" s="48"/>
      <c r="D29" s="166"/>
      <c r="E29" s="208"/>
      <c r="F29" s="209"/>
      <c r="G29" s="198"/>
      <c r="H29" s="48"/>
    </row>
    <row r="30" spans="1:8" ht="15">
      <c r="A30" s="9" t="s">
        <v>226</v>
      </c>
      <c r="B30" s="42" t="s">
        <v>852</v>
      </c>
      <c r="C30" s="169">
        <f aca="true" t="shared" si="3" ref="C30:H30">SUM(C27:C29)</f>
        <v>1632000</v>
      </c>
      <c r="D30" s="224">
        <f t="shared" si="3"/>
        <v>1642000</v>
      </c>
      <c r="E30" s="225">
        <f t="shared" si="3"/>
        <v>1378718</v>
      </c>
      <c r="F30" s="226">
        <f t="shared" si="3"/>
        <v>2250000</v>
      </c>
      <c r="G30" s="227">
        <f t="shared" si="3"/>
        <v>2085578</v>
      </c>
      <c r="H30" s="169">
        <f t="shared" si="3"/>
        <v>1873212</v>
      </c>
    </row>
    <row r="31" spans="1:8" ht="15">
      <c r="A31" s="5" t="s">
        <v>853</v>
      </c>
      <c r="B31" s="39" t="s">
        <v>854</v>
      </c>
      <c r="C31" s="48">
        <v>429000</v>
      </c>
      <c r="D31" s="166">
        <v>579000</v>
      </c>
      <c r="E31" s="208">
        <v>436295</v>
      </c>
      <c r="F31" s="209">
        <v>2750000</v>
      </c>
      <c r="G31" s="198">
        <v>2764000</v>
      </c>
      <c r="H31" s="48">
        <v>2560343</v>
      </c>
    </row>
    <row r="32" spans="1:8" ht="15">
      <c r="A32" s="5" t="s">
        <v>855</v>
      </c>
      <c r="B32" s="39" t="s">
        <v>856</v>
      </c>
      <c r="C32" s="48">
        <v>315000</v>
      </c>
      <c r="D32" s="166">
        <v>315000</v>
      </c>
      <c r="E32" s="208">
        <v>205633</v>
      </c>
      <c r="F32" s="209">
        <v>600000</v>
      </c>
      <c r="G32" s="198">
        <v>602961</v>
      </c>
      <c r="H32" s="48">
        <v>599154</v>
      </c>
    </row>
    <row r="33" spans="1:8" ht="15" customHeight="1">
      <c r="A33" s="9" t="s">
        <v>352</v>
      </c>
      <c r="B33" s="42" t="s">
        <v>857</v>
      </c>
      <c r="C33" s="169">
        <f aca="true" t="shared" si="4" ref="C33:H33">SUM(C31:C32)</f>
        <v>744000</v>
      </c>
      <c r="D33" s="224">
        <f t="shared" si="4"/>
        <v>894000</v>
      </c>
      <c r="E33" s="225">
        <f t="shared" si="4"/>
        <v>641928</v>
      </c>
      <c r="F33" s="226">
        <f t="shared" si="4"/>
        <v>3350000</v>
      </c>
      <c r="G33" s="227">
        <f t="shared" si="4"/>
        <v>3366961</v>
      </c>
      <c r="H33" s="169">
        <f t="shared" si="4"/>
        <v>3159497</v>
      </c>
    </row>
    <row r="34" spans="1:8" ht="15">
      <c r="A34" s="5" t="s">
        <v>858</v>
      </c>
      <c r="B34" s="39" t="s">
        <v>859</v>
      </c>
      <c r="C34" s="48">
        <v>3629000</v>
      </c>
      <c r="D34" s="166">
        <v>4619000</v>
      </c>
      <c r="E34" s="208">
        <v>4217453</v>
      </c>
      <c r="F34" s="209">
        <v>3200000</v>
      </c>
      <c r="G34" s="198">
        <v>4219548</v>
      </c>
      <c r="H34" s="48">
        <v>3203042</v>
      </c>
    </row>
    <row r="35" spans="1:8" ht="15">
      <c r="A35" s="5" t="s">
        <v>860</v>
      </c>
      <c r="B35" s="39" t="s">
        <v>861</v>
      </c>
      <c r="C35" s="48"/>
      <c r="D35" s="166"/>
      <c r="E35" s="208"/>
      <c r="F35" s="209"/>
      <c r="G35" s="198"/>
      <c r="H35" s="48"/>
    </row>
    <row r="36" spans="1:8" ht="15">
      <c r="A36" s="5" t="s">
        <v>318</v>
      </c>
      <c r="B36" s="39" t="s">
        <v>862</v>
      </c>
      <c r="C36" s="48">
        <v>200000</v>
      </c>
      <c r="D36" s="166">
        <v>200000</v>
      </c>
      <c r="E36" s="208">
        <v>190708</v>
      </c>
      <c r="F36" s="209">
        <v>700000</v>
      </c>
      <c r="G36" s="198">
        <v>700000</v>
      </c>
      <c r="H36" s="48">
        <v>392156</v>
      </c>
    </row>
    <row r="37" spans="1:8" ht="15">
      <c r="A37" s="5" t="s">
        <v>864</v>
      </c>
      <c r="B37" s="39" t="s">
        <v>865</v>
      </c>
      <c r="C37" s="48">
        <v>1075000</v>
      </c>
      <c r="D37" s="166">
        <v>1075000</v>
      </c>
      <c r="E37" s="208">
        <v>1001305</v>
      </c>
      <c r="F37" s="209">
        <v>900000</v>
      </c>
      <c r="G37" s="198">
        <v>900000</v>
      </c>
      <c r="H37" s="48">
        <v>784047</v>
      </c>
    </row>
    <row r="38" spans="1:8" ht="15">
      <c r="A38" s="14" t="s">
        <v>319</v>
      </c>
      <c r="B38" s="39" t="s">
        <v>866</v>
      </c>
      <c r="C38" s="48">
        <v>320000</v>
      </c>
      <c r="D38" s="166">
        <v>320000</v>
      </c>
      <c r="E38" s="208">
        <v>2000</v>
      </c>
      <c r="F38" s="209">
        <v>200000</v>
      </c>
      <c r="G38" s="198">
        <v>200000</v>
      </c>
      <c r="H38" s="48">
        <v>55341</v>
      </c>
    </row>
    <row r="39" spans="1:8" ht="15">
      <c r="A39" s="5" t="s">
        <v>868</v>
      </c>
      <c r="B39" s="39" t="s">
        <v>869</v>
      </c>
      <c r="C39" s="48">
        <v>285000</v>
      </c>
      <c r="D39" s="166">
        <v>643000</v>
      </c>
      <c r="E39" s="208">
        <v>132248</v>
      </c>
      <c r="F39" s="209">
        <v>3300000</v>
      </c>
      <c r="G39" s="198">
        <v>3705567</v>
      </c>
      <c r="H39" s="48">
        <v>3469465</v>
      </c>
    </row>
    <row r="40" spans="1:8" ht="15">
      <c r="A40" s="5" t="s">
        <v>320</v>
      </c>
      <c r="B40" s="39" t="s">
        <v>870</v>
      </c>
      <c r="C40" s="48">
        <v>1325000</v>
      </c>
      <c r="D40" s="166">
        <v>1727100</v>
      </c>
      <c r="E40" s="208">
        <v>1725997</v>
      </c>
      <c r="F40" s="209">
        <v>4000000</v>
      </c>
      <c r="G40" s="198">
        <v>4460312</v>
      </c>
      <c r="H40" s="48">
        <v>4064042</v>
      </c>
    </row>
    <row r="41" spans="1:8" ht="15">
      <c r="A41" s="9" t="s">
        <v>231</v>
      </c>
      <c r="B41" s="42" t="s">
        <v>872</v>
      </c>
      <c r="C41" s="169">
        <f aca="true" t="shared" si="5" ref="C41:H41">SUM(C34:C40)</f>
        <v>6834000</v>
      </c>
      <c r="D41" s="224">
        <f t="shared" si="5"/>
        <v>8584100</v>
      </c>
      <c r="E41" s="225">
        <f t="shared" si="5"/>
        <v>7269711</v>
      </c>
      <c r="F41" s="226">
        <f t="shared" si="5"/>
        <v>12300000</v>
      </c>
      <c r="G41" s="227">
        <f t="shared" si="5"/>
        <v>14185427</v>
      </c>
      <c r="H41" s="169">
        <f t="shared" si="5"/>
        <v>11968093</v>
      </c>
    </row>
    <row r="42" spans="1:8" ht="15">
      <c r="A42" s="5" t="s">
        <v>873</v>
      </c>
      <c r="B42" s="39" t="s">
        <v>874</v>
      </c>
      <c r="C42" s="48">
        <v>255000</v>
      </c>
      <c r="D42" s="166">
        <v>255000</v>
      </c>
      <c r="E42" s="208">
        <v>160621</v>
      </c>
      <c r="F42" s="209">
        <v>350000</v>
      </c>
      <c r="G42" s="198">
        <v>350000</v>
      </c>
      <c r="H42" s="48">
        <v>293817</v>
      </c>
    </row>
    <row r="43" spans="1:8" ht="15">
      <c r="A43" s="5" t="s">
        <v>875</v>
      </c>
      <c r="B43" s="39" t="s">
        <v>876</v>
      </c>
      <c r="C43" s="48">
        <v>22400000</v>
      </c>
      <c r="D43" s="166">
        <v>29763900</v>
      </c>
      <c r="E43" s="208">
        <v>28293761</v>
      </c>
      <c r="F43" s="209"/>
      <c r="G43" s="198"/>
      <c r="H43" s="48"/>
    </row>
    <row r="44" spans="1:8" ht="15">
      <c r="A44" s="9" t="s">
        <v>232</v>
      </c>
      <c r="B44" s="42" t="s">
        <v>877</v>
      </c>
      <c r="C44" s="169">
        <f aca="true" t="shared" si="6" ref="C44:H44">SUM(C42:C43)</f>
        <v>22655000</v>
      </c>
      <c r="D44" s="169">
        <f t="shared" si="6"/>
        <v>30018900</v>
      </c>
      <c r="E44" s="169">
        <f t="shared" si="6"/>
        <v>28454382</v>
      </c>
      <c r="F44" s="169">
        <f t="shared" si="6"/>
        <v>350000</v>
      </c>
      <c r="G44" s="169">
        <f t="shared" si="6"/>
        <v>350000</v>
      </c>
      <c r="H44" s="169">
        <f t="shared" si="6"/>
        <v>293817</v>
      </c>
    </row>
    <row r="45" spans="1:8" ht="15">
      <c r="A45" s="5" t="s">
        <v>878</v>
      </c>
      <c r="B45" s="39" t="s">
        <v>879</v>
      </c>
      <c r="C45" s="48">
        <v>8603550</v>
      </c>
      <c r="D45" s="166">
        <v>10344550</v>
      </c>
      <c r="E45" s="208">
        <v>5870631</v>
      </c>
      <c r="F45" s="209">
        <v>3500000</v>
      </c>
      <c r="G45" s="198">
        <v>3600838</v>
      </c>
      <c r="H45" s="48">
        <v>3008210</v>
      </c>
    </row>
    <row r="46" spans="1:8" ht="15">
      <c r="A46" s="5" t="s">
        <v>880</v>
      </c>
      <c r="B46" s="39" t="s">
        <v>881</v>
      </c>
      <c r="C46" s="48">
        <v>400000</v>
      </c>
      <c r="D46" s="166">
        <v>1100000</v>
      </c>
      <c r="E46" s="208">
        <v>285000</v>
      </c>
      <c r="F46" s="209"/>
      <c r="G46" s="198"/>
      <c r="H46" s="48"/>
    </row>
    <row r="47" spans="1:8" ht="15">
      <c r="A47" s="5" t="s">
        <v>321</v>
      </c>
      <c r="B47" s="39" t="s">
        <v>882</v>
      </c>
      <c r="C47" s="48">
        <v>5000</v>
      </c>
      <c r="D47" s="166">
        <v>5000</v>
      </c>
      <c r="E47" s="208">
        <v>156</v>
      </c>
      <c r="F47" s="209">
        <v>0</v>
      </c>
      <c r="G47" s="198">
        <v>126255</v>
      </c>
      <c r="H47" s="48">
        <v>0</v>
      </c>
    </row>
    <row r="48" spans="1:8" ht="15">
      <c r="A48" s="5" t="s">
        <v>322</v>
      </c>
      <c r="B48" s="39" t="s">
        <v>884</v>
      </c>
      <c r="C48" s="48"/>
      <c r="D48" s="166"/>
      <c r="E48" s="208"/>
      <c r="F48" s="209">
        <v>0</v>
      </c>
      <c r="G48" s="198">
        <v>1000</v>
      </c>
      <c r="H48" s="48">
        <v>883</v>
      </c>
    </row>
    <row r="49" spans="1:8" ht="15">
      <c r="A49" s="5" t="s">
        <v>888</v>
      </c>
      <c r="B49" s="39" t="s">
        <v>889</v>
      </c>
      <c r="C49" s="48">
        <v>2600000</v>
      </c>
      <c r="D49" s="166">
        <v>943000</v>
      </c>
      <c r="E49" s="208">
        <v>336464</v>
      </c>
      <c r="F49" s="209">
        <v>200000</v>
      </c>
      <c r="G49" s="198">
        <v>536865</v>
      </c>
      <c r="H49" s="48">
        <v>536712</v>
      </c>
    </row>
    <row r="50" spans="1:8" ht="15">
      <c r="A50" s="9" t="s">
        <v>235</v>
      </c>
      <c r="B50" s="42" t="s">
        <v>890</v>
      </c>
      <c r="C50" s="169">
        <f aca="true" t="shared" si="7" ref="C50:H50">SUM(C45:C49)</f>
        <v>11608550</v>
      </c>
      <c r="D50" s="224">
        <f t="shared" si="7"/>
        <v>12392550</v>
      </c>
      <c r="E50" s="225">
        <f t="shared" si="7"/>
        <v>6492251</v>
      </c>
      <c r="F50" s="226">
        <f t="shared" si="7"/>
        <v>3700000</v>
      </c>
      <c r="G50" s="227">
        <f t="shared" si="7"/>
        <v>4264958</v>
      </c>
      <c r="H50" s="169">
        <f t="shared" si="7"/>
        <v>3545805</v>
      </c>
    </row>
    <row r="51" spans="1:8" ht="15">
      <c r="A51" s="46" t="s">
        <v>236</v>
      </c>
      <c r="B51" s="60" t="s">
        <v>891</v>
      </c>
      <c r="C51" s="169">
        <f aca="true" t="shared" si="8" ref="C51:H51">C50+C44+C41+C33+C30</f>
        <v>43473550</v>
      </c>
      <c r="D51" s="224">
        <f t="shared" si="8"/>
        <v>53531550</v>
      </c>
      <c r="E51" s="225">
        <f t="shared" si="8"/>
        <v>44236990</v>
      </c>
      <c r="F51" s="226">
        <f t="shared" si="8"/>
        <v>21950000</v>
      </c>
      <c r="G51" s="227">
        <f t="shared" si="8"/>
        <v>24252924</v>
      </c>
      <c r="H51" s="169">
        <f t="shared" si="8"/>
        <v>20840424</v>
      </c>
    </row>
    <row r="52" spans="1:8" ht="15">
      <c r="A52" s="17" t="s">
        <v>892</v>
      </c>
      <c r="B52" s="39" t="s">
        <v>893</v>
      </c>
      <c r="C52" s="48"/>
      <c r="D52" s="166"/>
      <c r="E52" s="208"/>
      <c r="F52" s="209"/>
      <c r="G52" s="198"/>
      <c r="H52" s="48"/>
    </row>
    <row r="53" spans="1:8" ht="15">
      <c r="A53" s="17" t="s">
        <v>253</v>
      </c>
      <c r="B53" s="39" t="s">
        <v>894</v>
      </c>
      <c r="C53" s="48"/>
      <c r="D53" s="166"/>
      <c r="E53" s="208"/>
      <c r="F53" s="209"/>
      <c r="G53" s="198"/>
      <c r="H53" s="48"/>
    </row>
    <row r="54" spans="1:8" ht="15">
      <c r="A54" s="22" t="s">
        <v>323</v>
      </c>
      <c r="B54" s="39" t="s">
        <v>895</v>
      </c>
      <c r="C54" s="48"/>
      <c r="D54" s="166"/>
      <c r="E54" s="208"/>
      <c r="F54" s="209"/>
      <c r="G54" s="198"/>
      <c r="H54" s="48"/>
    </row>
    <row r="55" spans="1:8" ht="15">
      <c r="A55" s="22" t="s">
        <v>324</v>
      </c>
      <c r="B55" s="39" t="s">
        <v>896</v>
      </c>
      <c r="C55" s="48"/>
      <c r="D55" s="166"/>
      <c r="E55" s="208"/>
      <c r="F55" s="209"/>
      <c r="G55" s="198"/>
      <c r="H55" s="48"/>
    </row>
    <row r="56" spans="1:8" ht="15">
      <c r="A56" s="22" t="s">
        <v>325</v>
      </c>
      <c r="B56" s="39" t="s">
        <v>897</v>
      </c>
      <c r="C56" s="48"/>
      <c r="D56" s="166"/>
      <c r="E56" s="208"/>
      <c r="F56" s="209"/>
      <c r="G56" s="198"/>
      <c r="H56" s="48"/>
    </row>
    <row r="57" spans="1:8" ht="15">
      <c r="A57" s="17" t="s">
        <v>326</v>
      </c>
      <c r="B57" s="39" t="s">
        <v>898</v>
      </c>
      <c r="C57" s="48"/>
      <c r="D57" s="166"/>
      <c r="E57" s="208"/>
      <c r="F57" s="209"/>
      <c r="G57" s="198"/>
      <c r="H57" s="48"/>
    </row>
    <row r="58" spans="1:8" ht="15">
      <c r="A58" s="17" t="s">
        <v>327</v>
      </c>
      <c r="B58" s="39" t="s">
        <v>899</v>
      </c>
      <c r="C58" s="48"/>
      <c r="D58" s="166"/>
      <c r="E58" s="208"/>
      <c r="F58" s="209"/>
      <c r="G58" s="198"/>
      <c r="H58" s="48"/>
    </row>
    <row r="59" spans="1:8" ht="15">
      <c r="A59" s="17" t="s">
        <v>328</v>
      </c>
      <c r="B59" s="39" t="s">
        <v>900</v>
      </c>
      <c r="C59" s="48"/>
      <c r="D59" s="166"/>
      <c r="E59" s="208"/>
      <c r="F59" s="209"/>
      <c r="G59" s="198"/>
      <c r="H59" s="48"/>
    </row>
    <row r="60" spans="1:8" ht="15">
      <c r="A60" s="57" t="s">
        <v>285</v>
      </c>
      <c r="B60" s="60" t="s">
        <v>901</v>
      </c>
      <c r="C60" s="169">
        <f aca="true" t="shared" si="9" ref="C60:H60">SUM(C52:C59)</f>
        <v>0</v>
      </c>
      <c r="D60" s="169">
        <f t="shared" si="9"/>
        <v>0</v>
      </c>
      <c r="E60" s="169">
        <f t="shared" si="9"/>
        <v>0</v>
      </c>
      <c r="F60" s="169">
        <f t="shared" si="9"/>
        <v>0</v>
      </c>
      <c r="G60" s="169">
        <f t="shared" si="9"/>
        <v>0</v>
      </c>
      <c r="H60" s="169">
        <f t="shared" si="9"/>
        <v>0</v>
      </c>
    </row>
    <row r="61" spans="1:8" ht="15">
      <c r="A61" s="16" t="s">
        <v>329</v>
      </c>
      <c r="B61" s="39" t="s">
        <v>902</v>
      </c>
      <c r="C61" s="48"/>
      <c r="D61" s="166"/>
      <c r="E61" s="208"/>
      <c r="F61" s="209"/>
      <c r="G61" s="198"/>
      <c r="H61" s="48"/>
    </row>
    <row r="62" spans="1:8" ht="15">
      <c r="A62" s="16" t="s">
        <v>909</v>
      </c>
      <c r="B62" s="39" t="s">
        <v>910</v>
      </c>
      <c r="C62" s="48"/>
      <c r="D62" s="166"/>
      <c r="E62" s="208"/>
      <c r="F62" s="209"/>
      <c r="G62" s="198"/>
      <c r="H62" s="48"/>
    </row>
    <row r="63" spans="1:8" ht="30">
      <c r="A63" s="16" t="s">
        <v>911</v>
      </c>
      <c r="B63" s="39" t="s">
        <v>912</v>
      </c>
      <c r="C63" s="48"/>
      <c r="D63" s="166"/>
      <c r="E63" s="208"/>
      <c r="F63" s="209"/>
      <c r="G63" s="198"/>
      <c r="H63" s="48"/>
    </row>
    <row r="64" spans="1:8" ht="30">
      <c r="A64" s="16" t="s">
        <v>287</v>
      </c>
      <c r="B64" s="39" t="s">
        <v>913</v>
      </c>
      <c r="C64" s="48"/>
      <c r="D64" s="166"/>
      <c r="E64" s="208"/>
      <c r="F64" s="209"/>
      <c r="G64" s="198"/>
      <c r="H64" s="48"/>
    </row>
    <row r="65" spans="1:8" ht="30">
      <c r="A65" s="16" t="s">
        <v>330</v>
      </c>
      <c r="B65" s="39" t="s">
        <v>914</v>
      </c>
      <c r="C65" s="48"/>
      <c r="D65" s="166"/>
      <c r="E65" s="208"/>
      <c r="F65" s="209"/>
      <c r="G65" s="198"/>
      <c r="H65" s="48"/>
    </row>
    <row r="66" spans="1:8" ht="15">
      <c r="A66" s="16" t="s">
        <v>289</v>
      </c>
      <c r="B66" s="39" t="s">
        <v>915</v>
      </c>
      <c r="C66" s="48"/>
      <c r="D66" s="166"/>
      <c r="E66" s="208"/>
      <c r="F66" s="209"/>
      <c r="G66" s="198"/>
      <c r="H66" s="48"/>
    </row>
    <row r="67" spans="1:8" ht="30">
      <c r="A67" s="16" t="s">
        <v>331</v>
      </c>
      <c r="B67" s="39" t="s">
        <v>916</v>
      </c>
      <c r="C67" s="48"/>
      <c r="D67" s="166"/>
      <c r="E67" s="208"/>
      <c r="F67" s="209"/>
      <c r="G67" s="198"/>
      <c r="H67" s="48"/>
    </row>
    <row r="68" spans="1:8" ht="30">
      <c r="A68" s="16" t="s">
        <v>332</v>
      </c>
      <c r="B68" s="39" t="s">
        <v>918</v>
      </c>
      <c r="C68" s="48"/>
      <c r="D68" s="166"/>
      <c r="E68" s="208"/>
      <c r="F68" s="209"/>
      <c r="G68" s="198"/>
      <c r="H68" s="48"/>
    </row>
    <row r="69" spans="1:8" ht="15">
      <c r="A69" s="16" t="s">
        <v>919</v>
      </c>
      <c r="B69" s="39" t="s">
        <v>920</v>
      </c>
      <c r="C69" s="48"/>
      <c r="D69" s="166"/>
      <c r="E69" s="208"/>
      <c r="F69" s="209"/>
      <c r="G69" s="198"/>
      <c r="H69" s="48"/>
    </row>
    <row r="70" spans="1:8" ht="15">
      <c r="A70" s="16" t="s">
        <v>921</v>
      </c>
      <c r="B70" s="39" t="s">
        <v>922</v>
      </c>
      <c r="C70" s="48"/>
      <c r="D70" s="166"/>
      <c r="E70" s="208"/>
      <c r="F70" s="209"/>
      <c r="G70" s="198"/>
      <c r="H70" s="48"/>
    </row>
    <row r="71" spans="1:8" ht="15">
      <c r="A71" s="16" t="s">
        <v>333</v>
      </c>
      <c r="B71" s="39" t="s">
        <v>923</v>
      </c>
      <c r="C71" s="48"/>
      <c r="D71" s="166"/>
      <c r="E71" s="208"/>
      <c r="F71" s="209"/>
      <c r="G71" s="198"/>
      <c r="H71" s="48"/>
    </row>
    <row r="72" spans="1:8" ht="15">
      <c r="A72" s="16" t="s">
        <v>534</v>
      </c>
      <c r="B72" s="39" t="s">
        <v>924</v>
      </c>
      <c r="C72" s="48"/>
      <c r="D72" s="166"/>
      <c r="E72" s="208"/>
      <c r="F72" s="209"/>
      <c r="G72" s="198"/>
      <c r="H72" s="48"/>
    </row>
    <row r="73" spans="1:8" ht="15">
      <c r="A73" s="57" t="s">
        <v>293</v>
      </c>
      <c r="B73" s="60" t="s">
        <v>925</v>
      </c>
      <c r="C73" s="169">
        <f aca="true" t="shared" si="10" ref="C73:H73">SUM(C61:C72)</f>
        <v>0</v>
      </c>
      <c r="D73" s="169">
        <f t="shared" si="10"/>
        <v>0</v>
      </c>
      <c r="E73" s="169">
        <f t="shared" si="10"/>
        <v>0</v>
      </c>
      <c r="F73" s="169">
        <f t="shared" si="10"/>
        <v>0</v>
      </c>
      <c r="G73" s="169">
        <f t="shared" si="10"/>
        <v>0</v>
      </c>
      <c r="H73" s="169">
        <f t="shared" si="10"/>
        <v>0</v>
      </c>
    </row>
    <row r="74" spans="1:8" ht="15.75">
      <c r="A74" s="161" t="s">
        <v>483</v>
      </c>
      <c r="B74" s="117"/>
      <c r="C74" s="118"/>
      <c r="D74" s="190"/>
      <c r="E74" s="210"/>
      <c r="F74" s="211"/>
      <c r="G74" s="199"/>
      <c r="H74" s="118"/>
    </row>
    <row r="75" spans="1:8" ht="15">
      <c r="A75" s="13" t="s">
        <v>926</v>
      </c>
      <c r="B75" s="39" t="s">
        <v>927</v>
      </c>
      <c r="C75" s="48"/>
      <c r="D75" s="166"/>
      <c r="E75" s="208"/>
      <c r="F75" s="209"/>
      <c r="G75" s="198"/>
      <c r="H75" s="48"/>
    </row>
    <row r="76" spans="1:8" ht="15">
      <c r="A76" s="13" t="s">
        <v>334</v>
      </c>
      <c r="B76" s="39" t="s">
        <v>928</v>
      </c>
      <c r="C76" s="48"/>
      <c r="D76" s="166"/>
      <c r="E76" s="208"/>
      <c r="F76" s="209"/>
      <c r="G76" s="198"/>
      <c r="H76" s="48"/>
    </row>
    <row r="77" spans="1:8" ht="15">
      <c r="A77" s="13" t="s">
        <v>930</v>
      </c>
      <c r="B77" s="39" t="s">
        <v>931</v>
      </c>
      <c r="C77" s="48">
        <v>250000</v>
      </c>
      <c r="D77" s="166">
        <v>250000</v>
      </c>
      <c r="E77" s="208">
        <v>0</v>
      </c>
      <c r="F77" s="209">
        <v>200000</v>
      </c>
      <c r="G77" s="198">
        <v>200000</v>
      </c>
      <c r="H77" s="48">
        <v>0</v>
      </c>
    </row>
    <row r="78" spans="1:8" ht="15">
      <c r="A78" s="13" t="s">
        <v>932</v>
      </c>
      <c r="B78" s="39" t="s">
        <v>933</v>
      </c>
      <c r="C78" s="48">
        <v>355000</v>
      </c>
      <c r="D78" s="166">
        <v>1538000</v>
      </c>
      <c r="E78" s="208">
        <v>921583</v>
      </c>
      <c r="F78" s="209">
        <v>200000</v>
      </c>
      <c r="G78" s="198">
        <v>931277</v>
      </c>
      <c r="H78" s="48">
        <v>765157</v>
      </c>
    </row>
    <row r="79" spans="1:8" ht="15">
      <c r="A79" s="5" t="s">
        <v>934</v>
      </c>
      <c r="B79" s="39" t="s">
        <v>935</v>
      </c>
      <c r="C79" s="48"/>
      <c r="D79" s="166"/>
      <c r="E79" s="208"/>
      <c r="F79" s="209"/>
      <c r="G79" s="198"/>
      <c r="H79" s="48"/>
    </row>
    <row r="80" spans="1:8" ht="15">
      <c r="A80" s="5" t="s">
        <v>936</v>
      </c>
      <c r="B80" s="39" t="s">
        <v>937</v>
      </c>
      <c r="C80" s="48"/>
      <c r="D80" s="166"/>
      <c r="E80" s="208"/>
      <c r="F80" s="209"/>
      <c r="G80" s="198"/>
      <c r="H80" s="48"/>
    </row>
    <row r="81" spans="1:8" ht="15">
      <c r="A81" s="5" t="s">
        <v>938</v>
      </c>
      <c r="B81" s="39" t="s">
        <v>939</v>
      </c>
      <c r="C81" s="48">
        <v>163350</v>
      </c>
      <c r="D81" s="166">
        <v>281350</v>
      </c>
      <c r="E81" s="208">
        <v>214540</v>
      </c>
      <c r="F81" s="209">
        <v>108000</v>
      </c>
      <c r="G81" s="198">
        <v>189000</v>
      </c>
      <c r="H81" s="48">
        <v>141792</v>
      </c>
    </row>
    <row r="82" spans="1:8" ht="15">
      <c r="A82" s="46" t="s">
        <v>295</v>
      </c>
      <c r="B82" s="60" t="s">
        <v>940</v>
      </c>
      <c r="C82" s="169">
        <f aca="true" t="shared" si="11" ref="C82:H82">SUM(C75:C81)</f>
        <v>768350</v>
      </c>
      <c r="D82" s="224">
        <f t="shared" si="11"/>
        <v>2069350</v>
      </c>
      <c r="E82" s="225">
        <f t="shared" si="11"/>
        <v>1136123</v>
      </c>
      <c r="F82" s="226">
        <f t="shared" si="11"/>
        <v>508000</v>
      </c>
      <c r="G82" s="227">
        <f t="shared" si="11"/>
        <v>1320277</v>
      </c>
      <c r="H82" s="169">
        <f t="shared" si="11"/>
        <v>906949</v>
      </c>
    </row>
    <row r="83" spans="1:8" ht="15">
      <c r="A83" s="17" t="s">
        <v>941</v>
      </c>
      <c r="B83" s="39" t="s">
        <v>942</v>
      </c>
      <c r="C83" s="48"/>
      <c r="D83" s="166"/>
      <c r="E83" s="208"/>
      <c r="F83" s="209"/>
      <c r="G83" s="198"/>
      <c r="H83" s="48"/>
    </row>
    <row r="84" spans="1:8" ht="15">
      <c r="A84" s="17" t="s">
        <v>943</v>
      </c>
      <c r="B84" s="39" t="s">
        <v>944</v>
      </c>
      <c r="C84" s="48"/>
      <c r="D84" s="166"/>
      <c r="E84" s="208"/>
      <c r="F84" s="209"/>
      <c r="G84" s="198"/>
      <c r="H84" s="48"/>
    </row>
    <row r="85" spans="1:8" ht="15">
      <c r="A85" s="17" t="s">
        <v>945</v>
      </c>
      <c r="B85" s="39" t="s">
        <v>946</v>
      </c>
      <c r="C85" s="48"/>
      <c r="D85" s="166"/>
      <c r="E85" s="208"/>
      <c r="F85" s="209"/>
      <c r="G85" s="198"/>
      <c r="H85" s="48"/>
    </row>
    <row r="86" spans="1:8" ht="15">
      <c r="A86" s="17" t="s">
        <v>0</v>
      </c>
      <c r="B86" s="39" t="s">
        <v>1</v>
      </c>
      <c r="C86" s="48"/>
      <c r="D86" s="166"/>
      <c r="E86" s="208"/>
      <c r="F86" s="209"/>
      <c r="G86" s="198"/>
      <c r="H86" s="48"/>
    </row>
    <row r="87" spans="1:8" ht="15">
      <c r="A87" s="57" t="s">
        <v>296</v>
      </c>
      <c r="B87" s="60" t="s">
        <v>2</v>
      </c>
      <c r="C87" s="169">
        <f aca="true" t="shared" si="12" ref="C87:H87">SUM(C83:C86)</f>
        <v>0</v>
      </c>
      <c r="D87" s="169">
        <f t="shared" si="12"/>
        <v>0</v>
      </c>
      <c r="E87" s="169">
        <f t="shared" si="12"/>
        <v>0</v>
      </c>
      <c r="F87" s="169">
        <f t="shared" si="12"/>
        <v>0</v>
      </c>
      <c r="G87" s="169">
        <f t="shared" si="12"/>
        <v>0</v>
      </c>
      <c r="H87" s="169">
        <f t="shared" si="12"/>
        <v>0</v>
      </c>
    </row>
    <row r="88" spans="1:8" ht="30">
      <c r="A88" s="17" t="s">
        <v>3</v>
      </c>
      <c r="B88" s="39" t="s">
        <v>4</v>
      </c>
      <c r="C88" s="48"/>
      <c r="D88" s="166"/>
      <c r="E88" s="208"/>
      <c r="F88" s="209"/>
      <c r="G88" s="198"/>
      <c r="H88" s="48"/>
    </row>
    <row r="89" spans="1:8" ht="30">
      <c r="A89" s="17" t="s">
        <v>335</v>
      </c>
      <c r="B89" s="39" t="s">
        <v>5</v>
      </c>
      <c r="C89" s="48"/>
      <c r="D89" s="166"/>
      <c r="E89" s="208"/>
      <c r="F89" s="209"/>
      <c r="G89" s="198"/>
      <c r="H89" s="48"/>
    </row>
    <row r="90" spans="1:8" ht="30">
      <c r="A90" s="17" t="s">
        <v>336</v>
      </c>
      <c r="B90" s="39" t="s">
        <v>6</v>
      </c>
      <c r="C90" s="48"/>
      <c r="D90" s="166"/>
      <c r="E90" s="208"/>
      <c r="F90" s="209"/>
      <c r="G90" s="198"/>
      <c r="H90" s="48"/>
    </row>
    <row r="91" spans="1:8" ht="15">
      <c r="A91" s="17" t="s">
        <v>337</v>
      </c>
      <c r="B91" s="39" t="s">
        <v>7</v>
      </c>
      <c r="C91" s="48"/>
      <c r="D91" s="166"/>
      <c r="E91" s="208"/>
      <c r="F91" s="209"/>
      <c r="G91" s="198"/>
      <c r="H91" s="48"/>
    </row>
    <row r="92" spans="1:8" ht="30">
      <c r="A92" s="17" t="s">
        <v>338</v>
      </c>
      <c r="B92" s="39" t="s">
        <v>8</v>
      </c>
      <c r="C92" s="48"/>
      <c r="D92" s="166"/>
      <c r="E92" s="208"/>
      <c r="F92" s="209"/>
      <c r="G92" s="198"/>
      <c r="H92" s="48"/>
    </row>
    <row r="93" spans="1:8" ht="30">
      <c r="A93" s="17" t="s">
        <v>339</v>
      </c>
      <c r="B93" s="39" t="s">
        <v>9</v>
      </c>
      <c r="C93" s="48"/>
      <c r="D93" s="166"/>
      <c r="E93" s="208"/>
      <c r="F93" s="209"/>
      <c r="G93" s="198"/>
      <c r="H93" s="48"/>
    </row>
    <row r="94" spans="1:8" ht="15">
      <c r="A94" s="17" t="s">
        <v>10</v>
      </c>
      <c r="B94" s="39" t="s">
        <v>11</v>
      </c>
      <c r="C94" s="48"/>
      <c r="D94" s="166"/>
      <c r="E94" s="208"/>
      <c r="F94" s="209"/>
      <c r="G94" s="198"/>
      <c r="H94" s="48"/>
    </row>
    <row r="95" spans="1:8" ht="15">
      <c r="A95" s="17" t="s">
        <v>340</v>
      </c>
      <c r="B95" s="39" t="s">
        <v>12</v>
      </c>
      <c r="C95" s="48"/>
      <c r="D95" s="166"/>
      <c r="E95" s="208"/>
      <c r="F95" s="209"/>
      <c r="G95" s="198"/>
      <c r="H95" s="48"/>
    </row>
    <row r="96" spans="1:8" ht="15">
      <c r="A96" s="57" t="s">
        <v>297</v>
      </c>
      <c r="B96" s="60" t="s">
        <v>13</v>
      </c>
      <c r="C96" s="169">
        <f aca="true" t="shared" si="13" ref="C96:H96">SUM(C88:C95)</f>
        <v>0</v>
      </c>
      <c r="D96" s="169">
        <f t="shared" si="13"/>
        <v>0</v>
      </c>
      <c r="E96" s="169">
        <f t="shared" si="13"/>
        <v>0</v>
      </c>
      <c r="F96" s="169">
        <f t="shared" si="13"/>
        <v>0</v>
      </c>
      <c r="G96" s="169">
        <f t="shared" si="13"/>
        <v>0</v>
      </c>
      <c r="H96" s="169">
        <f t="shared" si="13"/>
        <v>0</v>
      </c>
    </row>
    <row r="97" spans="1:8" ht="15.75">
      <c r="A97" s="161" t="s">
        <v>482</v>
      </c>
      <c r="B97" s="117"/>
      <c r="C97" s="118"/>
      <c r="D97" s="190"/>
      <c r="E97" s="210"/>
      <c r="F97" s="211"/>
      <c r="G97" s="199"/>
      <c r="H97" s="118"/>
    </row>
    <row r="98" spans="1:8" ht="15.75">
      <c r="A98" s="124" t="s">
        <v>353</v>
      </c>
      <c r="B98" s="122" t="s">
        <v>14</v>
      </c>
      <c r="C98" s="188">
        <f aca="true" t="shared" si="14" ref="C98:H98">C96+C87+C82+C73+C60+C51+C26+C25</f>
        <v>63094727</v>
      </c>
      <c r="D98" s="228">
        <f t="shared" si="14"/>
        <v>76273427</v>
      </c>
      <c r="E98" s="229">
        <f t="shared" si="14"/>
        <v>64849904</v>
      </c>
      <c r="F98" s="230">
        <f t="shared" si="14"/>
        <v>106112545</v>
      </c>
      <c r="G98" s="231">
        <f t="shared" si="14"/>
        <v>116460793</v>
      </c>
      <c r="H98" s="188">
        <f t="shared" si="14"/>
        <v>99062573</v>
      </c>
    </row>
    <row r="99" spans="1:24" ht="15">
      <c r="A99" s="17" t="s">
        <v>346</v>
      </c>
      <c r="B99" s="5" t="s">
        <v>15</v>
      </c>
      <c r="C99" s="17"/>
      <c r="D99" s="191"/>
      <c r="E99" s="212"/>
      <c r="F99" s="213"/>
      <c r="G99" s="200"/>
      <c r="H99" s="17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2"/>
      <c r="X99" s="32"/>
    </row>
    <row r="100" spans="1:24" ht="30">
      <c r="A100" s="17" t="s">
        <v>18</v>
      </c>
      <c r="B100" s="5" t="s">
        <v>19</v>
      </c>
      <c r="C100" s="17"/>
      <c r="D100" s="191"/>
      <c r="E100" s="212"/>
      <c r="F100" s="213"/>
      <c r="G100" s="200"/>
      <c r="H100" s="17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2"/>
      <c r="X100" s="32"/>
    </row>
    <row r="101" spans="1:24" ht="15">
      <c r="A101" s="17" t="s">
        <v>347</v>
      </c>
      <c r="B101" s="5" t="s">
        <v>20</v>
      </c>
      <c r="C101" s="17"/>
      <c r="D101" s="191"/>
      <c r="E101" s="212"/>
      <c r="F101" s="213"/>
      <c r="G101" s="200"/>
      <c r="H101" s="17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2"/>
      <c r="X101" s="32"/>
    </row>
    <row r="102" spans="1:24" ht="15">
      <c r="A102" s="20" t="s">
        <v>304</v>
      </c>
      <c r="B102" s="9" t="s">
        <v>22</v>
      </c>
      <c r="C102" s="20"/>
      <c r="D102" s="192"/>
      <c r="E102" s="214"/>
      <c r="F102" s="215"/>
      <c r="G102" s="201"/>
      <c r="H102" s="20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2"/>
      <c r="X102" s="32"/>
    </row>
    <row r="103" spans="1:24" ht="15">
      <c r="A103" s="17" t="s">
        <v>348</v>
      </c>
      <c r="B103" s="5" t="s">
        <v>23</v>
      </c>
      <c r="C103" s="44"/>
      <c r="D103" s="193"/>
      <c r="E103" s="216"/>
      <c r="F103" s="217"/>
      <c r="G103" s="202"/>
      <c r="H103" s="4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2"/>
      <c r="X103" s="32"/>
    </row>
    <row r="104" spans="1:24" ht="15">
      <c r="A104" s="17" t="s">
        <v>310</v>
      </c>
      <c r="B104" s="5" t="s">
        <v>26</v>
      </c>
      <c r="C104" s="44"/>
      <c r="D104" s="193"/>
      <c r="E104" s="216"/>
      <c r="F104" s="217"/>
      <c r="G104" s="202"/>
      <c r="H104" s="4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2"/>
      <c r="X104" s="32"/>
    </row>
    <row r="105" spans="1:24" ht="15">
      <c r="A105" s="17" t="s">
        <v>27</v>
      </c>
      <c r="B105" s="5" t="s">
        <v>28</v>
      </c>
      <c r="C105" s="17"/>
      <c r="D105" s="191"/>
      <c r="E105" s="212"/>
      <c r="F105" s="213"/>
      <c r="G105" s="200"/>
      <c r="H105" s="17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2"/>
      <c r="X105" s="32"/>
    </row>
    <row r="106" spans="1:24" ht="15">
      <c r="A106" s="17" t="s">
        <v>349</v>
      </c>
      <c r="B106" s="5" t="s">
        <v>29</v>
      </c>
      <c r="C106" s="17"/>
      <c r="D106" s="191"/>
      <c r="E106" s="212"/>
      <c r="F106" s="213"/>
      <c r="G106" s="200"/>
      <c r="H106" s="17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2"/>
      <c r="X106" s="32"/>
    </row>
    <row r="107" spans="1:24" ht="15">
      <c r="A107" s="20" t="s">
        <v>307</v>
      </c>
      <c r="B107" s="9" t="s">
        <v>30</v>
      </c>
      <c r="C107" s="18"/>
      <c r="D107" s="194"/>
      <c r="E107" s="218"/>
      <c r="F107" s="219"/>
      <c r="G107" s="203"/>
      <c r="H107" s="18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2"/>
      <c r="X107" s="32"/>
    </row>
    <row r="108" spans="1:24" ht="15">
      <c r="A108" s="17" t="s">
        <v>31</v>
      </c>
      <c r="B108" s="5" t="s">
        <v>32</v>
      </c>
      <c r="C108" s="44"/>
      <c r="D108" s="193"/>
      <c r="E108" s="216"/>
      <c r="F108" s="217"/>
      <c r="G108" s="202"/>
      <c r="H108" s="4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2"/>
      <c r="X108" s="32"/>
    </row>
    <row r="109" spans="1:24" ht="15">
      <c r="A109" s="17" t="s">
        <v>33</v>
      </c>
      <c r="B109" s="5" t="s">
        <v>34</v>
      </c>
      <c r="C109" s="44"/>
      <c r="D109" s="193"/>
      <c r="E109" s="216"/>
      <c r="F109" s="217"/>
      <c r="G109" s="202"/>
      <c r="H109" s="4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2"/>
      <c r="X109" s="32"/>
    </row>
    <row r="110" spans="1:24" ht="15">
      <c r="A110" s="20" t="s">
        <v>35</v>
      </c>
      <c r="B110" s="9" t="s">
        <v>36</v>
      </c>
      <c r="C110" s="44"/>
      <c r="D110" s="193"/>
      <c r="E110" s="216"/>
      <c r="F110" s="217"/>
      <c r="G110" s="202"/>
      <c r="H110" s="4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2"/>
      <c r="X110" s="32"/>
    </row>
    <row r="111" spans="1:24" ht="15">
      <c r="A111" s="17" t="s">
        <v>37</v>
      </c>
      <c r="B111" s="5" t="s">
        <v>38</v>
      </c>
      <c r="C111" s="44"/>
      <c r="D111" s="193"/>
      <c r="E111" s="216"/>
      <c r="F111" s="217"/>
      <c r="G111" s="202"/>
      <c r="H111" s="4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2"/>
      <c r="X111" s="32"/>
    </row>
    <row r="112" spans="1:24" ht="15">
      <c r="A112" s="17" t="s">
        <v>39</v>
      </c>
      <c r="B112" s="5" t="s">
        <v>40</v>
      </c>
      <c r="C112" s="44"/>
      <c r="D112" s="193"/>
      <c r="E112" s="216"/>
      <c r="F112" s="217"/>
      <c r="G112" s="202"/>
      <c r="H112" s="4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2"/>
      <c r="X112" s="32"/>
    </row>
    <row r="113" spans="1:24" ht="15">
      <c r="A113" s="17" t="s">
        <v>41</v>
      </c>
      <c r="B113" s="5" t="s">
        <v>42</v>
      </c>
      <c r="C113" s="44"/>
      <c r="D113" s="193"/>
      <c r="E113" s="216"/>
      <c r="F113" s="217"/>
      <c r="G113" s="202"/>
      <c r="H113" s="4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2"/>
      <c r="X113" s="32"/>
    </row>
    <row r="114" spans="1:24" ht="15">
      <c r="A114" s="57" t="s">
        <v>308</v>
      </c>
      <c r="B114" s="46" t="s">
        <v>43</v>
      </c>
      <c r="C114" s="18"/>
      <c r="D114" s="194"/>
      <c r="E114" s="218"/>
      <c r="F114" s="219"/>
      <c r="G114" s="203"/>
      <c r="H114" s="18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2"/>
      <c r="X114" s="32"/>
    </row>
    <row r="115" spans="1:24" ht="15">
      <c r="A115" s="17" t="s">
        <v>44</v>
      </c>
      <c r="B115" s="5" t="s">
        <v>45</v>
      </c>
      <c r="C115" s="44"/>
      <c r="D115" s="193"/>
      <c r="E115" s="216"/>
      <c r="F115" s="217"/>
      <c r="G115" s="202"/>
      <c r="H115" s="4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2"/>
      <c r="X115" s="32"/>
    </row>
    <row r="116" spans="1:24" ht="15">
      <c r="A116" s="17" t="s">
        <v>46</v>
      </c>
      <c r="B116" s="5" t="s">
        <v>47</v>
      </c>
      <c r="C116" s="17"/>
      <c r="D116" s="191"/>
      <c r="E116" s="212"/>
      <c r="F116" s="213"/>
      <c r="G116" s="200"/>
      <c r="H116" s="17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2"/>
      <c r="X116" s="32"/>
    </row>
    <row r="117" spans="1:24" ht="15">
      <c r="A117" s="17" t="s">
        <v>350</v>
      </c>
      <c r="B117" s="5" t="s">
        <v>48</v>
      </c>
      <c r="C117" s="44"/>
      <c r="D117" s="193"/>
      <c r="E117" s="216"/>
      <c r="F117" s="217"/>
      <c r="G117" s="202"/>
      <c r="H117" s="4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2"/>
      <c r="X117" s="32"/>
    </row>
    <row r="118" spans="1:24" ht="15">
      <c r="A118" s="17" t="s">
        <v>313</v>
      </c>
      <c r="B118" s="5" t="s">
        <v>49</v>
      </c>
      <c r="C118" s="44"/>
      <c r="D118" s="193"/>
      <c r="E118" s="216"/>
      <c r="F118" s="217"/>
      <c r="G118" s="202"/>
      <c r="H118" s="4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2"/>
      <c r="X118" s="32"/>
    </row>
    <row r="119" spans="1:24" ht="15">
      <c r="A119" s="57" t="s">
        <v>314</v>
      </c>
      <c r="B119" s="46" t="s">
        <v>53</v>
      </c>
      <c r="C119" s="18"/>
      <c r="D119" s="194"/>
      <c r="E119" s="218"/>
      <c r="F119" s="219"/>
      <c r="G119" s="203"/>
      <c r="H119" s="18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2"/>
      <c r="X119" s="32"/>
    </row>
    <row r="120" spans="1:24" ht="15">
      <c r="A120" s="17" t="s">
        <v>54</v>
      </c>
      <c r="B120" s="5" t="s">
        <v>55</v>
      </c>
      <c r="C120" s="17"/>
      <c r="D120" s="191"/>
      <c r="E120" s="212"/>
      <c r="F120" s="213"/>
      <c r="G120" s="200"/>
      <c r="H120" s="17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2"/>
      <c r="X120" s="32"/>
    </row>
    <row r="121" spans="1:24" ht="15.75">
      <c r="A121" s="126" t="s">
        <v>354</v>
      </c>
      <c r="B121" s="124" t="s">
        <v>56</v>
      </c>
      <c r="C121" s="125">
        <f aca="true" t="shared" si="15" ref="C121:H121">C120+C119+C114</f>
        <v>0</v>
      </c>
      <c r="D121" s="195">
        <f t="shared" si="15"/>
        <v>0</v>
      </c>
      <c r="E121" s="220">
        <f t="shared" si="15"/>
        <v>0</v>
      </c>
      <c r="F121" s="221">
        <f t="shared" si="15"/>
        <v>0</v>
      </c>
      <c r="G121" s="204">
        <f t="shared" si="15"/>
        <v>0</v>
      </c>
      <c r="H121" s="125">
        <f t="shared" si="15"/>
        <v>0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2"/>
      <c r="X121" s="32"/>
    </row>
    <row r="122" spans="1:24" ht="15.75">
      <c r="A122" s="162" t="s">
        <v>390</v>
      </c>
      <c r="B122" s="134"/>
      <c r="C122" s="171">
        <f aca="true" t="shared" si="16" ref="C122:H122">C121+C98</f>
        <v>63094727</v>
      </c>
      <c r="D122" s="196">
        <f t="shared" si="16"/>
        <v>76273427</v>
      </c>
      <c r="E122" s="222">
        <f t="shared" si="16"/>
        <v>64849904</v>
      </c>
      <c r="F122" s="223">
        <f t="shared" si="16"/>
        <v>106112545</v>
      </c>
      <c r="G122" s="205">
        <f t="shared" si="16"/>
        <v>116460793</v>
      </c>
      <c r="H122" s="171">
        <f t="shared" si="16"/>
        <v>99062573</v>
      </c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</row>
    <row r="123" spans="2:24" ht="15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</row>
    <row r="124" spans="2:24" ht="15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</row>
    <row r="125" spans="2:24" ht="15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</row>
    <row r="126" spans="2:24" ht="15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</row>
    <row r="127" spans="2:24" ht="1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</row>
    <row r="128" spans="2:24" ht="15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</row>
    <row r="129" spans="2:24" ht="15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</row>
    <row r="130" spans="2:24" ht="15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</row>
    <row r="131" spans="2:24" ht="15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</row>
    <row r="132" spans="2:24" ht="15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</row>
    <row r="133" spans="2:24" ht="15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</row>
    <row r="134" spans="2:24" ht="15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</row>
    <row r="135" spans="2:24" ht="15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</row>
    <row r="136" spans="2:24" ht="15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</row>
    <row r="137" spans="2:24" ht="15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</row>
    <row r="138" spans="2:24" ht="15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</row>
    <row r="139" spans="2:24" ht="15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</row>
    <row r="140" spans="2:24" ht="15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</row>
    <row r="141" spans="2:24" ht="15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</row>
    <row r="142" spans="2:24" ht="15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</row>
    <row r="143" spans="2:24" ht="15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</row>
    <row r="144" spans="2:24" ht="15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</row>
    <row r="145" spans="2:24" ht="15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</row>
    <row r="146" spans="2:24" ht="15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</row>
    <row r="147" spans="2:24" ht="15"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</row>
    <row r="148" spans="2:24" ht="15"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</row>
    <row r="149" spans="2:24" ht="15"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</row>
    <row r="150" spans="2:24" ht="15"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</row>
    <row r="151" spans="2:24" ht="15"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</row>
    <row r="152" spans="2:24" ht="15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</row>
    <row r="153" spans="2:24" ht="15"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</row>
    <row r="154" spans="2:24" ht="15"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</row>
    <row r="155" spans="2:24" ht="15"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</row>
    <row r="156" spans="2:24" ht="15"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</row>
    <row r="157" spans="2:24" ht="15"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</row>
    <row r="158" spans="2:24" ht="15"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</row>
    <row r="159" spans="2:24" ht="15"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</row>
    <row r="160" spans="2:24" ht="15"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</row>
    <row r="161" spans="2:24" ht="15"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</row>
    <row r="162" spans="2:24" ht="15"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</row>
    <row r="163" spans="2:24" ht="15"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</row>
    <row r="164" spans="2:24" ht="15"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</row>
    <row r="165" spans="2:24" ht="15"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</row>
    <row r="166" spans="2:24" ht="15"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</row>
    <row r="167" spans="2:24" ht="15"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</row>
    <row r="168" spans="2:24" ht="15"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</row>
    <row r="169" spans="2:24" ht="15"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</row>
    <row r="170" spans="2:24" ht="15"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</row>
    <row r="171" spans="2:24" ht="15"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</row>
  </sheetData>
  <sheetProtection/>
  <mergeCells count="5">
    <mergeCell ref="A2:E2"/>
    <mergeCell ref="A3:E3"/>
    <mergeCell ref="C5:E5"/>
    <mergeCell ref="F5:H5"/>
    <mergeCell ref="A1:H1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X171"/>
  <sheetViews>
    <sheetView view="pageBreakPreview" zoomScale="60" zoomScalePageLayoutView="0" workbookViewId="0" topLeftCell="A1">
      <selection activeCell="D6" sqref="D6"/>
    </sheetView>
  </sheetViews>
  <sheetFormatPr defaultColWidth="9.140625" defaultRowHeight="15"/>
  <cols>
    <col min="1" max="1" width="99.421875" style="0" customWidth="1"/>
    <col min="3" max="3" width="17.140625" style="0" customWidth="1"/>
    <col min="4" max="4" width="16.8515625" style="0" customWidth="1"/>
    <col min="5" max="5" width="15.57421875" style="0" customWidth="1"/>
  </cols>
  <sheetData>
    <row r="1" spans="1:5" ht="15">
      <c r="A1" s="296" t="s">
        <v>1072</v>
      </c>
      <c r="B1" s="296"/>
      <c r="C1" s="296"/>
      <c r="D1" s="296"/>
      <c r="E1" s="296"/>
    </row>
    <row r="2" spans="1:11" ht="20.25" customHeight="1">
      <c r="A2" s="291" t="s">
        <v>1019</v>
      </c>
      <c r="B2" s="290"/>
      <c r="C2" s="290"/>
      <c r="D2" s="290"/>
      <c r="E2" s="290"/>
      <c r="F2" s="86"/>
      <c r="G2" s="86"/>
      <c r="H2" s="86"/>
      <c r="I2" s="86"/>
      <c r="J2" s="86"/>
      <c r="K2" s="101"/>
    </row>
    <row r="3" spans="1:5" ht="19.5" customHeight="1">
      <c r="A3" s="289" t="s">
        <v>968</v>
      </c>
      <c r="B3" s="290"/>
      <c r="C3" s="290"/>
      <c r="D3" s="290"/>
      <c r="E3" s="290"/>
    </row>
    <row r="4" ht="18">
      <c r="A4" s="56"/>
    </row>
    <row r="5" ht="15">
      <c r="A5" s="103" t="s">
        <v>568</v>
      </c>
    </row>
    <row r="6" spans="1:5" ht="25.5">
      <c r="A6" s="163" t="s">
        <v>808</v>
      </c>
      <c r="B6" s="164" t="s">
        <v>809</v>
      </c>
      <c r="C6" s="164" t="s">
        <v>573</v>
      </c>
      <c r="D6" s="164" t="s">
        <v>598</v>
      </c>
      <c r="E6" s="165" t="s">
        <v>599</v>
      </c>
    </row>
    <row r="7" spans="1:5" ht="15">
      <c r="A7" s="37" t="s">
        <v>810</v>
      </c>
      <c r="B7" s="38" t="s">
        <v>811</v>
      </c>
      <c r="C7" s="271">
        <f>' Kiadás Önkorm._3'!C7+'kiadások kv szervek'!C7+'kiadások kv szervek'!F7</f>
        <v>83441557</v>
      </c>
      <c r="D7" s="48">
        <f>' Kiadás Önkorm._3'!D7+'kiadások kv szervek'!D7+'kiadások kv szervek'!G7</f>
        <v>85670651</v>
      </c>
      <c r="E7" s="48">
        <f>' Kiadás Önkorm._3'!E7+'kiadások kv szervek'!H7+'kiadások kv szervek'!E7</f>
        <v>75854322</v>
      </c>
    </row>
    <row r="8" spans="1:5" ht="15">
      <c r="A8" s="37" t="s">
        <v>812</v>
      </c>
      <c r="B8" s="39" t="s">
        <v>813</v>
      </c>
      <c r="C8" s="48">
        <f>' Kiadás Önkorm._3'!C8+'kiadások kv szervek'!C8+'kiadások kv szervek'!F8</f>
        <v>0</v>
      </c>
      <c r="D8" s="48">
        <f>' Kiadás Önkorm._3'!D8+'kiadások kv szervek'!D8+'kiadások kv szervek'!G8</f>
        <v>5950400</v>
      </c>
      <c r="E8" s="48">
        <f>' Kiadás Önkorm._3'!E8+'kiadások kv szervek'!H8+'kiadások kv szervek'!E8</f>
        <v>5860000</v>
      </c>
    </row>
    <row r="9" spans="1:5" ht="15">
      <c r="A9" s="37" t="s">
        <v>814</v>
      </c>
      <c r="B9" s="39" t="s">
        <v>815</v>
      </c>
      <c r="C9" s="48">
        <f>' Kiadás Önkorm._3'!C9+'kiadások kv szervek'!C9+'kiadások kv szervek'!F9</f>
        <v>0</v>
      </c>
      <c r="D9" s="48">
        <f>' Kiadás Önkorm._3'!D9+'kiadások kv szervek'!D9+'kiadások kv szervek'!G9</f>
        <v>1329000</v>
      </c>
      <c r="E9" s="48">
        <f>' Kiadás Önkorm._3'!E9+'kiadások kv szervek'!H9+'kiadások kv szervek'!E9</f>
        <v>1328360</v>
      </c>
    </row>
    <row r="10" spans="1:5" ht="15">
      <c r="A10" s="40" t="s">
        <v>816</v>
      </c>
      <c r="B10" s="39" t="s">
        <v>817</v>
      </c>
      <c r="C10" s="48">
        <f>' Kiadás Önkorm._3'!C10+'kiadások kv szervek'!C10+'kiadások kv szervek'!F10</f>
        <v>900000</v>
      </c>
      <c r="D10" s="48">
        <f>' Kiadás Önkorm._3'!D10+'kiadások kv szervek'!D10+'kiadások kv szervek'!G10</f>
        <v>650000</v>
      </c>
      <c r="E10" s="48">
        <f>' Kiadás Önkorm._3'!E10+'kiadások kv szervek'!H10+'kiadások kv szervek'!E10</f>
        <v>0</v>
      </c>
    </row>
    <row r="11" spans="1:5" ht="15">
      <c r="A11" s="40" t="s">
        <v>818</v>
      </c>
      <c r="B11" s="39" t="s">
        <v>819</v>
      </c>
      <c r="C11" s="48">
        <f>' Kiadás Önkorm._3'!C11+'kiadások kv szervek'!C11+'kiadások kv szervek'!F11</f>
        <v>0</v>
      </c>
      <c r="D11" s="48">
        <f>' Kiadás Önkorm._3'!D11+'kiadások kv szervek'!D11+'kiadások kv szervek'!G11</f>
        <v>0</v>
      </c>
      <c r="E11" s="48">
        <f>' Kiadás Önkorm._3'!E11+'kiadások kv szervek'!H11+'kiadások kv szervek'!E11</f>
        <v>0</v>
      </c>
    </row>
    <row r="12" spans="1:5" ht="15">
      <c r="A12" s="40" t="s">
        <v>820</v>
      </c>
      <c r="B12" s="39" t="s">
        <v>821</v>
      </c>
      <c r="C12" s="48">
        <f>' Kiadás Önkorm._3'!C12+'kiadások kv szervek'!C12+'kiadások kv szervek'!F12</f>
        <v>1793553</v>
      </c>
      <c r="D12" s="48">
        <f>' Kiadás Önkorm._3'!D12+'kiadások kv szervek'!D12+'kiadások kv szervek'!G12</f>
        <v>1938600</v>
      </c>
      <c r="E12" s="48">
        <f>' Kiadás Önkorm._3'!E12+'kiadások kv szervek'!H12+'kiadások kv szervek'!E12</f>
        <v>1938600</v>
      </c>
    </row>
    <row r="13" spans="1:5" ht="15">
      <c r="A13" s="40" t="s">
        <v>822</v>
      </c>
      <c r="B13" s="39" t="s">
        <v>823</v>
      </c>
      <c r="C13" s="48">
        <f>' Kiadás Önkorm._3'!C13+'kiadások kv szervek'!C13+'kiadások kv szervek'!F13</f>
        <v>5096400</v>
      </c>
      <c r="D13" s="48">
        <f>' Kiadás Önkorm._3'!D13+'kiadások kv szervek'!D13+'kiadások kv szervek'!G13</f>
        <v>5344400</v>
      </c>
      <c r="E13" s="48">
        <f>' Kiadás Önkorm._3'!E13+'kiadások kv szervek'!H13+'kiadások kv szervek'!E13</f>
        <v>4371676</v>
      </c>
    </row>
    <row r="14" spans="1:5" ht="15">
      <c r="A14" s="40" t="s">
        <v>824</v>
      </c>
      <c r="B14" s="39" t="s">
        <v>825</v>
      </c>
      <c r="C14" s="48">
        <f>' Kiadás Önkorm._3'!C14+'kiadások kv szervek'!C14+'kiadások kv szervek'!F14</f>
        <v>0</v>
      </c>
      <c r="D14" s="48">
        <f>' Kiadás Önkorm._3'!D14+'kiadások kv szervek'!D14+'kiadások kv szervek'!G14</f>
        <v>0</v>
      </c>
      <c r="E14" s="48">
        <f>' Kiadás Önkorm._3'!E14+'kiadások kv szervek'!H14+'kiadások kv szervek'!E14</f>
        <v>0</v>
      </c>
    </row>
    <row r="15" spans="1:5" ht="15">
      <c r="A15" s="5" t="s">
        <v>826</v>
      </c>
      <c r="B15" s="39" t="s">
        <v>827</v>
      </c>
      <c r="C15" s="48">
        <f>' Kiadás Önkorm._3'!C15+'kiadások kv szervek'!C15+'kiadások kv szervek'!F15</f>
        <v>1188600</v>
      </c>
      <c r="D15" s="48">
        <f>' Kiadás Önkorm._3'!D15+'kiadások kv szervek'!D15+'kiadások kv szervek'!G15</f>
        <v>1288600</v>
      </c>
      <c r="E15" s="48">
        <f>' Kiadás Önkorm._3'!E15+'kiadások kv szervek'!H15+'kiadások kv szervek'!E15</f>
        <v>949541</v>
      </c>
    </row>
    <row r="16" spans="1:5" ht="15">
      <c r="A16" s="5" t="s">
        <v>828</v>
      </c>
      <c r="B16" s="39" t="s">
        <v>829</v>
      </c>
      <c r="C16" s="48">
        <f>' Kiadás Önkorm._3'!C16+'kiadások kv szervek'!C16+'kiadások kv szervek'!F16</f>
        <v>640000</v>
      </c>
      <c r="D16" s="48">
        <f>' Kiadás Önkorm._3'!D16+'kiadások kv szervek'!D16+'kiadások kv szervek'!G16</f>
        <v>640000</v>
      </c>
      <c r="E16" s="48">
        <f>' Kiadás Önkorm._3'!E16+'kiadások kv szervek'!H16+'kiadások kv szervek'!E16</f>
        <v>260162</v>
      </c>
    </row>
    <row r="17" spans="1:5" ht="15">
      <c r="A17" s="5" t="s">
        <v>830</v>
      </c>
      <c r="B17" s="39" t="s">
        <v>831</v>
      </c>
      <c r="C17" s="48">
        <f>' Kiadás Önkorm._3'!C17+'kiadások kv szervek'!C17+'kiadások kv szervek'!F17</f>
        <v>0</v>
      </c>
      <c r="D17" s="48">
        <f>' Kiadás Önkorm._3'!D17+'kiadások kv szervek'!D17+'kiadások kv szervek'!G17</f>
        <v>0</v>
      </c>
      <c r="E17" s="48">
        <f>' Kiadás Önkorm._3'!E17+'kiadások kv szervek'!H17+'kiadások kv szervek'!E17</f>
        <v>0</v>
      </c>
    </row>
    <row r="18" spans="1:5" ht="15">
      <c r="A18" s="5" t="s">
        <v>832</v>
      </c>
      <c r="B18" s="39" t="s">
        <v>833</v>
      </c>
      <c r="C18" s="48">
        <f>' Kiadás Önkorm._3'!C18+'kiadások kv szervek'!C18+'kiadások kv szervek'!F18</f>
        <v>160000</v>
      </c>
      <c r="D18" s="48">
        <f>' Kiadás Önkorm._3'!D18+'kiadások kv szervek'!D18+'kiadások kv szervek'!G18</f>
        <v>0</v>
      </c>
      <c r="E18" s="48">
        <f>' Kiadás Önkorm._3'!E18+'kiadások kv szervek'!H18+'kiadások kv szervek'!E18</f>
        <v>0</v>
      </c>
    </row>
    <row r="19" spans="1:5" ht="15">
      <c r="A19" s="5" t="s">
        <v>316</v>
      </c>
      <c r="B19" s="39" t="s">
        <v>834</v>
      </c>
      <c r="C19" s="48">
        <f>' Kiadás Önkorm._3'!C19+'kiadások kv szervek'!C19+'kiadások kv szervek'!F19</f>
        <v>2000000</v>
      </c>
      <c r="D19" s="48">
        <f>' Kiadás Önkorm._3'!D19+'kiadások kv szervek'!D19+'kiadások kv szervek'!G19</f>
        <v>2250000</v>
      </c>
      <c r="E19" s="48">
        <f>' Kiadás Önkorm._3'!E19+'kiadások kv szervek'!H19+'kiadások kv szervek'!E19</f>
        <v>2000000</v>
      </c>
    </row>
    <row r="20" spans="1:5" ht="15">
      <c r="A20" s="41" t="s">
        <v>215</v>
      </c>
      <c r="B20" s="42" t="s">
        <v>836</v>
      </c>
      <c r="C20" s="169">
        <f>' Kiadás Önkorm._3'!C20+'kiadások kv szervek'!C20+'kiadások kv szervek'!F20</f>
        <v>95220110</v>
      </c>
      <c r="D20" s="169">
        <f>' Kiadás Önkorm._3'!D20+'kiadások kv szervek'!D20+'kiadások kv szervek'!G20</f>
        <v>105061651</v>
      </c>
      <c r="E20" s="169">
        <f>' Kiadás Önkorm._3'!E20+'kiadások kv szervek'!H20+'kiadások kv szervek'!E20</f>
        <v>92562661</v>
      </c>
    </row>
    <row r="21" spans="1:5" ht="15">
      <c r="A21" s="5" t="s">
        <v>837</v>
      </c>
      <c r="B21" s="39" t="s">
        <v>838</v>
      </c>
      <c r="C21" s="48">
        <f>' Kiadás Önkorm._3'!C21+'kiadások kv szervek'!C21+'kiadások kv szervek'!F21</f>
        <v>20694200</v>
      </c>
      <c r="D21" s="48">
        <f>' Kiadás Önkorm._3'!D21+'kiadások kv szervek'!D21+'kiadások kv szervek'!G21</f>
        <v>22035200</v>
      </c>
      <c r="E21" s="48">
        <f>' Kiadás Önkorm._3'!E21+'kiadások kv szervek'!H21+'kiadások kv szervek'!E21</f>
        <v>21937476</v>
      </c>
    </row>
    <row r="22" spans="1:5" ht="15">
      <c r="A22" s="5" t="s">
        <v>839</v>
      </c>
      <c r="B22" s="39" t="s">
        <v>840</v>
      </c>
      <c r="C22" s="48">
        <f>' Kiadás Önkorm._3'!C22+'kiadások kv szervek'!C22+'kiadások kv szervek'!F22</f>
        <v>251000</v>
      </c>
      <c r="D22" s="48">
        <f>' Kiadás Önkorm._3'!D22+'kiadások kv szervek'!D22+'kiadások kv szervek'!G22</f>
        <v>3061000</v>
      </c>
      <c r="E22" s="48">
        <f>' Kiadás Önkorm._3'!E22+'kiadások kv szervek'!H22+'kiadások kv szervek'!E22</f>
        <v>2814760</v>
      </c>
    </row>
    <row r="23" spans="1:5" ht="15">
      <c r="A23" s="6" t="s">
        <v>841</v>
      </c>
      <c r="B23" s="39" t="s">
        <v>842</v>
      </c>
      <c r="C23" s="48">
        <f>' Kiadás Önkorm._3'!C23+'kiadások kv szervek'!C23+'kiadások kv szervek'!F23</f>
        <v>3680000</v>
      </c>
      <c r="D23" s="48">
        <f>' Kiadás Önkorm._3'!D23+'kiadások kv szervek'!D23+'kiadások kv szervek'!G23</f>
        <v>4410000</v>
      </c>
      <c r="E23" s="48">
        <f>' Kiadás Önkorm._3'!E23+'kiadások kv szervek'!H23+'kiadások kv szervek'!E23</f>
        <v>4006715</v>
      </c>
    </row>
    <row r="24" spans="1:5" ht="15">
      <c r="A24" s="9" t="s">
        <v>216</v>
      </c>
      <c r="B24" s="42" t="s">
        <v>843</v>
      </c>
      <c r="C24" s="169">
        <f>' Kiadás Önkorm._3'!C24+'kiadások kv szervek'!C24+'kiadások kv szervek'!F24</f>
        <v>24625200</v>
      </c>
      <c r="D24" s="169">
        <f>' Kiadás Önkorm._3'!D24+'kiadások kv szervek'!D24+'kiadások kv szervek'!G24</f>
        <v>29506200</v>
      </c>
      <c r="E24" s="169">
        <f>' Kiadás Önkorm._3'!E24+'kiadások kv szervek'!H24+'kiadások kv szervek'!E24</f>
        <v>28758951</v>
      </c>
    </row>
    <row r="25" spans="1:5" ht="15">
      <c r="A25" s="59" t="s">
        <v>351</v>
      </c>
      <c r="B25" s="60" t="s">
        <v>844</v>
      </c>
      <c r="C25" s="169">
        <f>' Kiadás Önkorm._3'!C25+'kiadások kv szervek'!C25+'kiadások kv szervek'!F25</f>
        <v>119845310</v>
      </c>
      <c r="D25" s="169">
        <f>' Kiadás Önkorm._3'!D25+'kiadások kv szervek'!D25+'kiadások kv szervek'!G25</f>
        <v>134567851</v>
      </c>
      <c r="E25" s="169">
        <f>' Kiadás Önkorm._3'!E25+'kiadások kv szervek'!H25+'kiadások kv szervek'!E25</f>
        <v>121321612</v>
      </c>
    </row>
    <row r="26" spans="1:5" ht="15">
      <c r="A26" s="46" t="s">
        <v>317</v>
      </c>
      <c r="B26" s="60" t="s">
        <v>845</v>
      </c>
      <c r="C26" s="169">
        <f>' Kiadás Önkorm._3'!C26+'kiadások kv szervek'!C26+'kiadások kv szervek'!F26</f>
        <v>26443262</v>
      </c>
      <c r="D26" s="169">
        <f>' Kiadás Önkorm._3'!D26+'kiadások kv szervek'!D26+'kiadások kv szervek'!G26</f>
        <v>29025462</v>
      </c>
      <c r="E26" s="169">
        <f>' Kiadás Önkorm._3'!E26+'kiadások kv szervek'!H26+'kiadások kv szervek'!E26</f>
        <v>26433647</v>
      </c>
    </row>
    <row r="27" spans="1:5" ht="15">
      <c r="A27" s="5" t="s">
        <v>846</v>
      </c>
      <c r="B27" s="39" t="s">
        <v>847</v>
      </c>
      <c r="C27" s="48">
        <f>' Kiadás Önkorm._3'!C27+'kiadások kv szervek'!C27+'kiadások kv szervek'!F27</f>
        <v>1385000</v>
      </c>
      <c r="D27" s="48">
        <f>' Kiadás Önkorm._3'!D27+'kiadások kv szervek'!D27+'kiadások kv szervek'!G27</f>
        <v>2331300</v>
      </c>
      <c r="E27" s="48">
        <f>' Kiadás Önkorm._3'!E27+'kiadások kv szervek'!H27+'kiadások kv szervek'!E27</f>
        <v>1492633</v>
      </c>
    </row>
    <row r="28" spans="1:5" ht="15">
      <c r="A28" s="5" t="s">
        <v>848</v>
      </c>
      <c r="B28" s="39" t="s">
        <v>849</v>
      </c>
      <c r="C28" s="48">
        <f>' Kiadás Önkorm._3'!C28+'kiadások kv szervek'!C28+'kiadások kv szervek'!F28</f>
        <v>5893000</v>
      </c>
      <c r="D28" s="48">
        <f>' Kiadás Önkorm._3'!D28+'kiadások kv szervek'!D28+'kiadások kv szervek'!G28</f>
        <v>5042278</v>
      </c>
      <c r="E28" s="48">
        <f>' Kiadás Önkorm._3'!E28+'kiadások kv szervek'!H28+'kiadások kv szervek'!E28</f>
        <v>3895815</v>
      </c>
    </row>
    <row r="29" spans="1:5" ht="15">
      <c r="A29" s="5" t="s">
        <v>850</v>
      </c>
      <c r="B29" s="39" t="s">
        <v>851</v>
      </c>
      <c r="C29" s="48">
        <f>' Kiadás Önkorm._3'!C29+'kiadások kv szervek'!C29+'kiadások kv szervek'!F29</f>
        <v>0</v>
      </c>
      <c r="D29" s="48">
        <f>' Kiadás Önkorm._3'!D29+'kiadások kv szervek'!D29+'kiadások kv szervek'!G29</f>
        <v>0</v>
      </c>
      <c r="E29" s="48">
        <f>' Kiadás Önkorm._3'!E29+'kiadások kv szervek'!H29+'kiadások kv szervek'!E29</f>
        <v>0</v>
      </c>
    </row>
    <row r="30" spans="1:5" ht="15">
      <c r="A30" s="9" t="s">
        <v>226</v>
      </c>
      <c r="B30" s="42" t="s">
        <v>852</v>
      </c>
      <c r="C30" s="169">
        <f>' Kiadás Önkorm._3'!C30+'kiadások kv szervek'!C30+'kiadások kv szervek'!F30</f>
        <v>7278000</v>
      </c>
      <c r="D30" s="169">
        <f>' Kiadás Önkorm._3'!D30+'kiadások kv szervek'!D30+'kiadások kv szervek'!G30</f>
        <v>7373578</v>
      </c>
      <c r="E30" s="169">
        <f>' Kiadás Önkorm._3'!E30+'kiadások kv szervek'!H30+'kiadások kv szervek'!E30</f>
        <v>5388448</v>
      </c>
    </row>
    <row r="31" spans="1:5" ht="15">
      <c r="A31" s="5" t="s">
        <v>853</v>
      </c>
      <c r="B31" s="39" t="s">
        <v>854</v>
      </c>
      <c r="C31" s="48">
        <f>' Kiadás Önkorm._3'!C31+'kiadások kv szervek'!C31+'kiadások kv szervek'!F31</f>
        <v>3179000</v>
      </c>
      <c r="D31" s="48">
        <f>' Kiadás Önkorm._3'!D31+'kiadások kv szervek'!D31+'kiadások kv szervek'!G31</f>
        <v>3543000</v>
      </c>
      <c r="E31" s="48">
        <f>' Kiadás Önkorm._3'!E31+'kiadások kv szervek'!H31+'kiadások kv szervek'!E31</f>
        <v>3176260</v>
      </c>
    </row>
    <row r="32" spans="1:5" ht="15">
      <c r="A32" s="5" t="s">
        <v>855</v>
      </c>
      <c r="B32" s="39" t="s">
        <v>856</v>
      </c>
      <c r="C32" s="48">
        <f>' Kiadás Önkorm._3'!C32+'kiadások kv szervek'!C32+'kiadások kv szervek'!F32</f>
        <v>2705000</v>
      </c>
      <c r="D32" s="48">
        <f>' Kiadás Önkorm._3'!D32+'kiadások kv szervek'!D32+'kiadások kv szervek'!G32</f>
        <v>2663961</v>
      </c>
      <c r="E32" s="48">
        <f>' Kiadás Önkorm._3'!E32+'kiadások kv szervek'!H32+'kiadások kv szervek'!E32</f>
        <v>1553029</v>
      </c>
    </row>
    <row r="33" spans="1:5" ht="15" customHeight="1">
      <c r="A33" s="9" t="s">
        <v>352</v>
      </c>
      <c r="B33" s="42" t="s">
        <v>857</v>
      </c>
      <c r="C33" s="169">
        <f>' Kiadás Önkorm._3'!C33+'kiadások kv szervek'!C33+'kiadások kv szervek'!F33</f>
        <v>5884000</v>
      </c>
      <c r="D33" s="169">
        <f>' Kiadás Önkorm._3'!D33+'kiadások kv szervek'!D33+'kiadások kv szervek'!G33</f>
        <v>6206961</v>
      </c>
      <c r="E33" s="169">
        <f>' Kiadás Önkorm._3'!E33+'kiadások kv szervek'!H33+'kiadások kv szervek'!E33</f>
        <v>4729289</v>
      </c>
    </row>
    <row r="34" spans="1:5" ht="15">
      <c r="A34" s="5" t="s">
        <v>858</v>
      </c>
      <c r="B34" s="39" t="s">
        <v>859</v>
      </c>
      <c r="C34" s="48">
        <f>' Kiadás Önkorm._3'!C34+'kiadások kv szervek'!C34+'kiadások kv szervek'!F34</f>
        <v>28749000</v>
      </c>
      <c r="D34" s="48">
        <f>' Kiadás Önkorm._3'!D34+'kiadások kv szervek'!D34+'kiadások kv szervek'!G34</f>
        <v>30758548</v>
      </c>
      <c r="E34" s="48">
        <f>' Kiadás Önkorm._3'!E34+'kiadások kv szervek'!H34+'kiadások kv szervek'!E34</f>
        <v>18435281</v>
      </c>
    </row>
    <row r="35" spans="1:5" ht="15">
      <c r="A35" s="5" t="s">
        <v>860</v>
      </c>
      <c r="B35" s="39" t="s">
        <v>861</v>
      </c>
      <c r="C35" s="48">
        <f>' Kiadás Önkorm._3'!C35+'kiadások kv szervek'!C35+'kiadások kv szervek'!F35</f>
        <v>18694000</v>
      </c>
      <c r="D35" s="48">
        <f>' Kiadás Önkorm._3'!D35+'kiadások kv szervek'!D35+'kiadások kv szervek'!G35</f>
        <v>21194000</v>
      </c>
      <c r="E35" s="48">
        <f>' Kiadás Önkorm._3'!E35+'kiadások kv szervek'!H35+'kiadások kv szervek'!E35</f>
        <v>20492309</v>
      </c>
    </row>
    <row r="36" spans="1:5" ht="15">
      <c r="A36" s="5" t="s">
        <v>318</v>
      </c>
      <c r="B36" s="39" t="s">
        <v>862</v>
      </c>
      <c r="C36" s="48">
        <f>' Kiadás Önkorm._3'!C36+'kiadások kv szervek'!C36+'kiadások kv szervek'!F36</f>
        <v>4900000</v>
      </c>
      <c r="D36" s="48">
        <f>' Kiadás Önkorm._3'!D36+'kiadások kv szervek'!D36+'kiadások kv szervek'!G36</f>
        <v>8500000</v>
      </c>
      <c r="E36" s="48">
        <f>' Kiadás Önkorm._3'!E36+'kiadások kv szervek'!H36+'kiadások kv szervek'!E36</f>
        <v>6677517</v>
      </c>
    </row>
    <row r="37" spans="1:5" ht="15">
      <c r="A37" s="5" t="s">
        <v>864</v>
      </c>
      <c r="B37" s="39" t="s">
        <v>865</v>
      </c>
      <c r="C37" s="48">
        <f>' Kiadás Önkorm._3'!C37+'kiadások kv szervek'!C37+'kiadások kv szervek'!F37</f>
        <v>8273000</v>
      </c>
      <c r="D37" s="48">
        <f>' Kiadás Önkorm._3'!D37+'kiadások kv szervek'!D37+'kiadások kv szervek'!G37</f>
        <v>8781000</v>
      </c>
      <c r="E37" s="48">
        <f>' Kiadás Önkorm._3'!E37+'kiadások kv szervek'!H37+'kiadások kv szervek'!E37</f>
        <v>7201515</v>
      </c>
    </row>
    <row r="38" spans="1:5" ht="15">
      <c r="A38" s="14" t="s">
        <v>319</v>
      </c>
      <c r="B38" s="39" t="s">
        <v>866</v>
      </c>
      <c r="C38" s="48">
        <f>' Kiadás Önkorm._3'!C38+'kiadások kv szervek'!C38+'kiadások kv szervek'!F38</f>
        <v>5520000</v>
      </c>
      <c r="D38" s="48">
        <f>' Kiadás Önkorm._3'!D38+'kiadások kv szervek'!D38+'kiadások kv szervek'!G38</f>
        <v>5520000</v>
      </c>
      <c r="E38" s="48">
        <f>' Kiadás Önkorm._3'!E38+'kiadások kv szervek'!H38+'kiadások kv szervek'!E38</f>
        <v>1842746</v>
      </c>
    </row>
    <row r="39" spans="1:5" ht="15">
      <c r="A39" s="6" t="s">
        <v>868</v>
      </c>
      <c r="B39" s="39" t="s">
        <v>869</v>
      </c>
      <c r="C39" s="48">
        <f>' Kiadás Önkorm._3'!C39+'kiadások kv szervek'!C39+'kiadások kv szervek'!F39</f>
        <v>22237000</v>
      </c>
      <c r="D39" s="48">
        <f>' Kiadás Önkorm._3'!D39+'kiadások kv szervek'!D39+'kiadások kv szervek'!G39</f>
        <v>46420489</v>
      </c>
      <c r="E39" s="48">
        <f>' Kiadás Önkorm._3'!E39+'kiadások kv szervek'!H39+'kiadások kv szervek'!E39</f>
        <v>26294087</v>
      </c>
    </row>
    <row r="40" spans="1:5" ht="15">
      <c r="A40" s="5" t="s">
        <v>320</v>
      </c>
      <c r="B40" s="39" t="s">
        <v>870</v>
      </c>
      <c r="C40" s="48">
        <f>' Kiadás Önkorm._3'!C40+'kiadások kv szervek'!C40+'kiadások kv szervek'!F40</f>
        <v>13671000</v>
      </c>
      <c r="D40" s="48">
        <f>' Kiadás Önkorm._3'!D40+'kiadások kv szervek'!D40+'kiadások kv szervek'!G40</f>
        <v>16508412</v>
      </c>
      <c r="E40" s="48">
        <f>' Kiadás Önkorm._3'!E40+'kiadások kv szervek'!H40+'kiadások kv szervek'!E40</f>
        <v>14225447</v>
      </c>
    </row>
    <row r="41" spans="1:5" ht="15">
      <c r="A41" s="9" t="s">
        <v>231</v>
      </c>
      <c r="B41" s="42" t="s">
        <v>872</v>
      </c>
      <c r="C41" s="169">
        <f>' Kiadás Önkorm._3'!C41+'kiadások kv szervek'!C41+'kiadások kv szervek'!F41</f>
        <v>102044000</v>
      </c>
      <c r="D41" s="169">
        <f>' Kiadás Önkorm._3'!D41+'kiadások kv szervek'!D41+'kiadások kv szervek'!G41</f>
        <v>137682449</v>
      </c>
      <c r="E41" s="169">
        <f>' Kiadás Önkorm._3'!E41+'kiadások kv szervek'!H41+'kiadások kv szervek'!E41</f>
        <v>95168902</v>
      </c>
    </row>
    <row r="42" spans="1:5" ht="15">
      <c r="A42" s="5" t="s">
        <v>873</v>
      </c>
      <c r="B42" s="39" t="s">
        <v>874</v>
      </c>
      <c r="C42" s="48">
        <f>' Kiadás Önkorm._3'!C42+'kiadások kv szervek'!C42+'kiadások kv szervek'!F42</f>
        <v>835000</v>
      </c>
      <c r="D42" s="48">
        <f>' Kiadás Önkorm._3'!D42+'kiadások kv szervek'!D42+'kiadások kv szervek'!G42</f>
        <v>835000</v>
      </c>
      <c r="E42" s="48">
        <f>' Kiadás Önkorm._3'!E42+'kiadások kv szervek'!H42+'kiadások kv szervek'!E42</f>
        <v>544619</v>
      </c>
    </row>
    <row r="43" spans="1:5" ht="15">
      <c r="A43" s="5" t="s">
        <v>875</v>
      </c>
      <c r="B43" s="39" t="s">
        <v>876</v>
      </c>
      <c r="C43" s="48">
        <f>' Kiadás Önkorm._3'!C43+'kiadások kv szervek'!C43+'kiadások kv szervek'!F43</f>
        <v>26980000</v>
      </c>
      <c r="D43" s="48">
        <f>' Kiadás Önkorm._3'!D43+'kiadások kv szervek'!D43+'kiadások kv szervek'!G43</f>
        <v>48254900</v>
      </c>
      <c r="E43" s="48">
        <f>' Kiadás Önkorm._3'!E43+'kiadások kv szervek'!H43+'kiadások kv szervek'!E43</f>
        <v>46774560</v>
      </c>
    </row>
    <row r="44" spans="1:5" ht="15">
      <c r="A44" s="9" t="s">
        <v>232</v>
      </c>
      <c r="B44" s="42" t="s">
        <v>877</v>
      </c>
      <c r="C44" s="169">
        <f>' Kiadás Önkorm._3'!C44+'kiadások kv szervek'!C44+'kiadások kv szervek'!F44</f>
        <v>27815000</v>
      </c>
      <c r="D44" s="169">
        <f>' Kiadás Önkorm._3'!D44+'kiadások kv szervek'!D44+'kiadások kv szervek'!G44</f>
        <v>49089900</v>
      </c>
      <c r="E44" s="169">
        <f>' Kiadás Önkorm._3'!E44+'kiadások kv szervek'!H44+'kiadások kv szervek'!E44</f>
        <v>47319179</v>
      </c>
    </row>
    <row r="45" spans="1:5" ht="15">
      <c r="A45" s="5" t="s">
        <v>878</v>
      </c>
      <c r="B45" s="39" t="s">
        <v>879</v>
      </c>
      <c r="C45" s="48">
        <f>' Kiadás Önkorm._3'!C45+'kiadások kv szervek'!C45+'kiadások kv szervek'!F45</f>
        <v>39151550</v>
      </c>
      <c r="D45" s="48">
        <f>' Kiadás Önkorm._3'!D45+'kiadások kv szervek'!D45+'kiadások kv szervek'!G45</f>
        <v>52126136</v>
      </c>
      <c r="E45" s="48">
        <f>' Kiadás Önkorm._3'!E45+'kiadások kv szervek'!H45+'kiadások kv szervek'!E45</f>
        <v>28701656</v>
      </c>
    </row>
    <row r="46" spans="1:5" ht="15">
      <c r="A46" s="5" t="s">
        <v>880</v>
      </c>
      <c r="B46" s="39" t="s">
        <v>881</v>
      </c>
      <c r="C46" s="48">
        <f>' Kiadás Önkorm._3'!C46+'kiadások kv szervek'!C46+'kiadások kv szervek'!F46</f>
        <v>900000</v>
      </c>
      <c r="D46" s="48">
        <f>' Kiadás Önkorm._3'!D46+'kiadások kv szervek'!D46+'kiadások kv szervek'!G46</f>
        <v>2200000</v>
      </c>
      <c r="E46" s="48">
        <f>' Kiadás Önkorm._3'!E46+'kiadások kv szervek'!H46+'kiadások kv szervek'!E46</f>
        <v>1383111</v>
      </c>
    </row>
    <row r="47" spans="1:5" ht="15">
      <c r="A47" s="5" t="s">
        <v>321</v>
      </c>
      <c r="B47" s="39" t="s">
        <v>882</v>
      </c>
      <c r="C47" s="48">
        <f>' Kiadás Önkorm._3'!C47+'kiadások kv szervek'!C47+'kiadások kv szervek'!F47</f>
        <v>505000</v>
      </c>
      <c r="D47" s="48">
        <f>' Kiadás Önkorm._3'!D47+'kiadások kv szervek'!D47+'kiadások kv szervek'!G47</f>
        <v>531255</v>
      </c>
      <c r="E47" s="48">
        <f>' Kiadás Önkorm._3'!E47+'kiadások kv szervek'!H47+'kiadások kv szervek'!E47</f>
        <v>8013</v>
      </c>
    </row>
    <row r="48" spans="1:5" ht="15">
      <c r="A48" s="5" t="s">
        <v>322</v>
      </c>
      <c r="B48" s="39" t="s">
        <v>884</v>
      </c>
      <c r="C48" s="48">
        <f>' Kiadás Önkorm._3'!C48+'kiadások kv szervek'!C48+'kiadások kv szervek'!F48</f>
        <v>0</v>
      </c>
      <c r="D48" s="48">
        <f>' Kiadás Önkorm._3'!D48+'kiadások kv szervek'!D48+'kiadások kv szervek'!G48</f>
        <v>1000</v>
      </c>
      <c r="E48" s="48">
        <f>' Kiadás Önkorm._3'!E48+'kiadások kv szervek'!H48+'kiadások kv szervek'!E48</f>
        <v>883</v>
      </c>
    </row>
    <row r="49" spans="1:5" ht="15">
      <c r="A49" s="5" t="s">
        <v>888</v>
      </c>
      <c r="B49" s="39" t="s">
        <v>889</v>
      </c>
      <c r="C49" s="48">
        <f>' Kiadás Önkorm._3'!C49+'kiadások kv szervek'!C49+'kiadások kv szervek'!F49</f>
        <v>9870000</v>
      </c>
      <c r="D49" s="48">
        <f>' Kiadás Önkorm._3'!D49+'kiadások kv szervek'!D49+'kiadások kv szervek'!G49</f>
        <v>8549865</v>
      </c>
      <c r="E49" s="48">
        <f>' Kiadás Önkorm._3'!E49+'kiadások kv szervek'!H49+'kiadások kv szervek'!E49</f>
        <v>5575155</v>
      </c>
    </row>
    <row r="50" spans="1:5" ht="15">
      <c r="A50" s="9" t="s">
        <v>235</v>
      </c>
      <c r="B50" s="42" t="s">
        <v>890</v>
      </c>
      <c r="C50" s="169">
        <f>' Kiadás Önkorm._3'!C50+'kiadások kv szervek'!C50+'kiadások kv szervek'!F50</f>
        <v>50426550</v>
      </c>
      <c r="D50" s="169">
        <f>' Kiadás Önkorm._3'!D50+'kiadások kv szervek'!D50+'kiadások kv szervek'!G50</f>
        <v>63408256</v>
      </c>
      <c r="E50" s="169">
        <f>' Kiadás Önkorm._3'!E50+'kiadások kv szervek'!H50+'kiadások kv szervek'!E50</f>
        <v>35668818</v>
      </c>
    </row>
    <row r="51" spans="1:5" ht="15">
      <c r="A51" s="46" t="s">
        <v>236</v>
      </c>
      <c r="B51" s="60" t="s">
        <v>891</v>
      </c>
      <c r="C51" s="169">
        <f>' Kiadás Önkorm._3'!C51+'kiadások kv szervek'!C51+'kiadások kv szervek'!F51</f>
        <v>193447550</v>
      </c>
      <c r="D51" s="169">
        <f>' Kiadás Önkorm._3'!D51+'kiadások kv szervek'!D51+'kiadások kv szervek'!G51</f>
        <v>263761144</v>
      </c>
      <c r="E51" s="169">
        <f>' Kiadás Önkorm._3'!E51+'kiadások kv szervek'!H51+'kiadások kv szervek'!E51</f>
        <v>188274636</v>
      </c>
    </row>
    <row r="52" spans="1:5" ht="15">
      <c r="A52" s="17" t="s">
        <v>892</v>
      </c>
      <c r="B52" s="39" t="s">
        <v>893</v>
      </c>
      <c r="C52" s="48">
        <f>' Kiadás Önkorm._3'!C52+'kiadások kv szervek'!C52+'kiadások kv szervek'!F52</f>
        <v>0</v>
      </c>
      <c r="D52" s="48">
        <f>' Kiadás Önkorm._3'!D52+'kiadások kv szervek'!D52+'kiadások kv szervek'!G52</f>
        <v>0</v>
      </c>
      <c r="E52" s="48">
        <f>' Kiadás Önkorm._3'!E52+'kiadások kv szervek'!H52+'kiadások kv szervek'!E52</f>
        <v>0</v>
      </c>
    </row>
    <row r="53" spans="1:5" ht="15">
      <c r="A53" s="17" t="s">
        <v>253</v>
      </c>
      <c r="B53" s="39" t="s">
        <v>894</v>
      </c>
      <c r="C53" s="48">
        <f>' Kiadás Önkorm._3'!C53+'kiadások kv szervek'!C53+'kiadások kv szervek'!F53</f>
        <v>0</v>
      </c>
      <c r="D53" s="48">
        <f>' Kiadás Önkorm._3'!D53+'kiadások kv szervek'!D53+'kiadások kv szervek'!G53</f>
        <v>285000</v>
      </c>
      <c r="E53" s="48">
        <f>' Kiadás Önkorm._3'!E53+'kiadások kv szervek'!H53+'kiadások kv szervek'!E53</f>
        <v>285000</v>
      </c>
    </row>
    <row r="54" spans="1:5" ht="15">
      <c r="A54" s="22" t="s">
        <v>323</v>
      </c>
      <c r="B54" s="39" t="s">
        <v>895</v>
      </c>
      <c r="C54" s="48">
        <f>' Kiadás Önkorm._3'!C54+'kiadások kv szervek'!C54+'kiadások kv szervek'!F54</f>
        <v>0</v>
      </c>
      <c r="D54" s="48">
        <f>' Kiadás Önkorm._3'!D54+'kiadások kv szervek'!D54+'kiadások kv szervek'!G54</f>
        <v>0</v>
      </c>
      <c r="E54" s="48">
        <f>' Kiadás Önkorm._3'!E54+'kiadások kv szervek'!H54+'kiadások kv szervek'!E54</f>
        <v>0</v>
      </c>
    </row>
    <row r="55" spans="1:5" ht="15">
      <c r="A55" s="22" t="s">
        <v>324</v>
      </c>
      <c r="B55" s="39" t="s">
        <v>896</v>
      </c>
      <c r="C55" s="48">
        <f>' Kiadás Önkorm._3'!C55+'kiadások kv szervek'!C55+'kiadások kv szervek'!F55</f>
        <v>0</v>
      </c>
      <c r="D55" s="48">
        <f>' Kiadás Önkorm._3'!D55+'kiadások kv szervek'!D55+'kiadások kv szervek'!G55</f>
        <v>0</v>
      </c>
      <c r="E55" s="48">
        <f>' Kiadás Önkorm._3'!E55+'kiadások kv szervek'!H55+'kiadások kv szervek'!E55</f>
        <v>0</v>
      </c>
    </row>
    <row r="56" spans="1:5" ht="15">
      <c r="A56" s="22" t="s">
        <v>325</v>
      </c>
      <c r="B56" s="39" t="s">
        <v>897</v>
      </c>
      <c r="C56" s="48">
        <f>' Kiadás Önkorm._3'!C56+'kiadások kv szervek'!C56+'kiadások kv szervek'!F56</f>
        <v>0</v>
      </c>
      <c r="D56" s="48">
        <f>' Kiadás Önkorm._3'!D56+'kiadások kv szervek'!D56+'kiadások kv szervek'!G56</f>
        <v>0</v>
      </c>
      <c r="E56" s="48">
        <f>' Kiadás Önkorm._3'!E56+'kiadások kv szervek'!H56+'kiadások kv szervek'!E56</f>
        <v>0</v>
      </c>
    </row>
    <row r="57" spans="1:5" ht="15">
      <c r="A57" s="17" t="s">
        <v>326</v>
      </c>
      <c r="B57" s="39" t="s">
        <v>898</v>
      </c>
      <c r="C57" s="48">
        <f>' Kiadás Önkorm._3'!C57+'kiadások kv szervek'!C57+'kiadások kv szervek'!F57</f>
        <v>0</v>
      </c>
      <c r="D57" s="48">
        <f>' Kiadás Önkorm._3'!D57+'kiadások kv szervek'!D57+'kiadások kv szervek'!G57</f>
        <v>0</v>
      </c>
      <c r="E57" s="48">
        <f>' Kiadás Önkorm._3'!E57+'kiadások kv szervek'!H57+'kiadások kv szervek'!E57</f>
        <v>0</v>
      </c>
    </row>
    <row r="58" spans="1:5" ht="15">
      <c r="A58" s="17" t="s">
        <v>327</v>
      </c>
      <c r="B58" s="39" t="s">
        <v>899</v>
      </c>
      <c r="C58" s="48">
        <f>' Kiadás Önkorm._3'!C58+'kiadások kv szervek'!C58+'kiadások kv szervek'!F58</f>
        <v>0</v>
      </c>
      <c r="D58" s="48">
        <f>' Kiadás Önkorm._3'!D58+'kiadások kv szervek'!D58+'kiadások kv szervek'!G58</f>
        <v>0</v>
      </c>
      <c r="E58" s="48">
        <f>' Kiadás Önkorm._3'!E58+'kiadások kv szervek'!H58+'kiadások kv szervek'!E58</f>
        <v>0</v>
      </c>
    </row>
    <row r="59" spans="1:5" ht="15">
      <c r="A59" s="17" t="s">
        <v>328</v>
      </c>
      <c r="B59" s="39" t="s">
        <v>900</v>
      </c>
      <c r="C59" s="48">
        <f>' Kiadás Önkorm._3'!C59+'kiadások kv szervek'!C59+'kiadások kv szervek'!F59</f>
        <v>7720000</v>
      </c>
      <c r="D59" s="48">
        <f>' Kiadás Önkorm._3'!D59+'kiadások kv szervek'!D59+'kiadások kv szervek'!G59</f>
        <v>10669460</v>
      </c>
      <c r="E59" s="48">
        <f>' Kiadás Önkorm._3'!E59+'kiadások kv szervek'!H59+'kiadások kv szervek'!E59</f>
        <v>6898385</v>
      </c>
    </row>
    <row r="60" spans="1:5" ht="15">
      <c r="A60" s="57" t="s">
        <v>285</v>
      </c>
      <c r="B60" s="60" t="s">
        <v>901</v>
      </c>
      <c r="C60" s="169">
        <f>' Kiadás Önkorm._3'!C60+'kiadások kv szervek'!C60+'kiadások kv szervek'!F60</f>
        <v>7720000</v>
      </c>
      <c r="D60" s="169">
        <f>' Kiadás Önkorm._3'!D60+'kiadások kv szervek'!D60+'kiadások kv szervek'!G60</f>
        <v>10954460</v>
      </c>
      <c r="E60" s="169">
        <f>' Kiadás Önkorm._3'!E60+'kiadások kv szervek'!H60+'kiadások kv szervek'!E60</f>
        <v>7183385</v>
      </c>
    </row>
    <row r="61" spans="1:5" ht="15">
      <c r="A61" s="16" t="s">
        <v>329</v>
      </c>
      <c r="B61" s="39" t="s">
        <v>902</v>
      </c>
      <c r="C61" s="48">
        <f>' Kiadás Önkorm._3'!C61+'kiadások kv szervek'!C61+'kiadások kv szervek'!F61</f>
        <v>0</v>
      </c>
      <c r="D61" s="48">
        <f>' Kiadás Önkorm._3'!D61+'kiadások kv szervek'!D61+'kiadások kv szervek'!G61</f>
        <v>0</v>
      </c>
      <c r="E61" s="48">
        <f>' Kiadás Önkorm._3'!E61+'kiadások kv szervek'!H61+'kiadások kv szervek'!E61</f>
        <v>0</v>
      </c>
    </row>
    <row r="62" spans="1:5" ht="15">
      <c r="A62" s="16" t="s">
        <v>909</v>
      </c>
      <c r="B62" s="39" t="s">
        <v>910</v>
      </c>
      <c r="C62" s="48">
        <f>' Kiadás Önkorm._3'!C62+'kiadások kv szervek'!C62+'kiadások kv szervek'!F62</f>
        <v>0</v>
      </c>
      <c r="D62" s="48">
        <f>' Kiadás Önkorm._3'!D62+'kiadások kv szervek'!D62+'kiadások kv szervek'!G62</f>
        <v>4204000</v>
      </c>
      <c r="E62" s="48">
        <f>' Kiadás Önkorm._3'!E62+'kiadások kv szervek'!H62+'kiadások kv szervek'!E62</f>
        <v>4185704</v>
      </c>
    </row>
    <row r="63" spans="1:5" ht="15">
      <c r="A63" s="16" t="s">
        <v>911</v>
      </c>
      <c r="B63" s="39" t="s">
        <v>912</v>
      </c>
      <c r="C63" s="48">
        <f>' Kiadás Önkorm._3'!C63+'kiadások kv szervek'!C63+'kiadások kv szervek'!F63</f>
        <v>0</v>
      </c>
      <c r="D63" s="48">
        <f>' Kiadás Önkorm._3'!D63+'kiadások kv szervek'!D63+'kiadások kv szervek'!G63</f>
        <v>0</v>
      </c>
      <c r="E63" s="48">
        <f>' Kiadás Önkorm._3'!E63+'kiadások kv szervek'!H63+'kiadások kv szervek'!E63</f>
        <v>0</v>
      </c>
    </row>
    <row r="64" spans="1:5" ht="15">
      <c r="A64" s="16" t="s">
        <v>287</v>
      </c>
      <c r="B64" s="39" t="s">
        <v>913</v>
      </c>
      <c r="C64" s="48">
        <f>' Kiadás Önkorm._3'!C64+'kiadások kv szervek'!C64+'kiadások kv szervek'!F64</f>
        <v>0</v>
      </c>
      <c r="D64" s="48">
        <f>' Kiadás Önkorm._3'!D64+'kiadások kv szervek'!D64+'kiadások kv szervek'!G64</f>
        <v>0</v>
      </c>
      <c r="E64" s="48">
        <f>' Kiadás Önkorm._3'!E64+'kiadások kv szervek'!H64+'kiadások kv szervek'!E64</f>
        <v>0</v>
      </c>
    </row>
    <row r="65" spans="1:5" ht="15">
      <c r="A65" s="16" t="s">
        <v>330</v>
      </c>
      <c r="B65" s="39" t="s">
        <v>914</v>
      </c>
      <c r="C65" s="48">
        <f>' Kiadás Önkorm._3'!C65+'kiadások kv szervek'!C65+'kiadások kv szervek'!F65</f>
        <v>0</v>
      </c>
      <c r="D65" s="48">
        <f>' Kiadás Önkorm._3'!D65+'kiadások kv szervek'!D65+'kiadások kv szervek'!G65</f>
        <v>0</v>
      </c>
      <c r="E65" s="48">
        <f>' Kiadás Önkorm._3'!E65+'kiadások kv szervek'!H65+'kiadások kv szervek'!E65</f>
        <v>0</v>
      </c>
    </row>
    <row r="66" spans="1:5" ht="15">
      <c r="A66" s="16" t="s">
        <v>289</v>
      </c>
      <c r="B66" s="39" t="s">
        <v>915</v>
      </c>
      <c r="C66" s="48">
        <f>' Kiadás Önkorm._3'!C66+'kiadások kv szervek'!C66+'kiadások kv szervek'!F66</f>
        <v>74660944</v>
      </c>
      <c r="D66" s="48">
        <f>' Kiadás Önkorm._3'!D66+'kiadások kv szervek'!D66+'kiadások kv szervek'!G66</f>
        <v>69970944</v>
      </c>
      <c r="E66" s="48">
        <f>' Kiadás Önkorm._3'!E66+'kiadások kv szervek'!H66+'kiadások kv szervek'!E66</f>
        <v>68415482</v>
      </c>
    </row>
    <row r="67" spans="1:5" ht="15">
      <c r="A67" s="16" t="s">
        <v>331</v>
      </c>
      <c r="B67" s="39" t="s">
        <v>916</v>
      </c>
      <c r="C67" s="48">
        <f>' Kiadás Önkorm._3'!C67+'kiadások kv szervek'!C67+'kiadások kv szervek'!F67</f>
        <v>0</v>
      </c>
      <c r="D67" s="48">
        <f>' Kiadás Önkorm._3'!D67+'kiadások kv szervek'!D67+'kiadások kv szervek'!G67</f>
        <v>0</v>
      </c>
      <c r="E67" s="48">
        <f>' Kiadás Önkorm._3'!E67+'kiadások kv szervek'!H67+'kiadások kv szervek'!E67</f>
        <v>0</v>
      </c>
    </row>
    <row r="68" spans="1:5" ht="15">
      <c r="A68" s="16" t="s">
        <v>332</v>
      </c>
      <c r="B68" s="39" t="s">
        <v>918</v>
      </c>
      <c r="C68" s="48">
        <f>' Kiadás Önkorm._3'!C68+'kiadások kv szervek'!C68+'kiadások kv szervek'!F68</f>
        <v>0</v>
      </c>
      <c r="D68" s="48">
        <f>' Kiadás Önkorm._3'!D68+'kiadások kv szervek'!D68+'kiadások kv szervek'!G68</f>
        <v>0</v>
      </c>
      <c r="E68" s="48">
        <f>' Kiadás Önkorm._3'!E68+'kiadások kv szervek'!H68+'kiadások kv szervek'!E68</f>
        <v>0</v>
      </c>
    </row>
    <row r="69" spans="1:5" ht="15">
      <c r="A69" s="16" t="s">
        <v>919</v>
      </c>
      <c r="B69" s="39" t="s">
        <v>920</v>
      </c>
      <c r="C69" s="48">
        <f>' Kiadás Önkorm._3'!C69+'kiadások kv szervek'!C69+'kiadások kv szervek'!F69</f>
        <v>0</v>
      </c>
      <c r="D69" s="48">
        <f>' Kiadás Önkorm._3'!D69+'kiadások kv szervek'!D69+'kiadások kv szervek'!G69</f>
        <v>0</v>
      </c>
      <c r="E69" s="48">
        <f>' Kiadás Önkorm._3'!E69+'kiadások kv szervek'!H69+'kiadások kv szervek'!E69</f>
        <v>0</v>
      </c>
    </row>
    <row r="70" spans="1:5" ht="15">
      <c r="A70" s="29" t="s">
        <v>921</v>
      </c>
      <c r="B70" s="39" t="s">
        <v>922</v>
      </c>
      <c r="C70" s="48">
        <f>' Kiadás Önkorm._3'!C70+'kiadások kv szervek'!C70+'kiadások kv szervek'!F70</f>
        <v>0</v>
      </c>
      <c r="D70" s="48">
        <f>' Kiadás Önkorm._3'!D70+'kiadások kv szervek'!D70+'kiadások kv szervek'!G70</f>
        <v>0</v>
      </c>
      <c r="E70" s="48">
        <f>' Kiadás Önkorm._3'!E70+'kiadások kv szervek'!H70+'kiadások kv szervek'!E70</f>
        <v>0</v>
      </c>
    </row>
    <row r="71" spans="1:5" ht="15">
      <c r="A71" s="16" t="s">
        <v>333</v>
      </c>
      <c r="B71" s="39" t="s">
        <v>923</v>
      </c>
      <c r="C71" s="48">
        <f>' Kiadás Önkorm._3'!C71+'kiadások kv szervek'!C71+'kiadások kv szervek'!F71</f>
        <v>38410000</v>
      </c>
      <c r="D71" s="48">
        <f>' Kiadás Önkorm._3'!D71+'kiadások kv szervek'!D71+'kiadások kv szervek'!G71</f>
        <v>66206700</v>
      </c>
      <c r="E71" s="48">
        <f>' Kiadás Önkorm._3'!E71+'kiadások kv szervek'!H71+'kiadások kv szervek'!E71</f>
        <v>59211615</v>
      </c>
    </row>
    <row r="72" spans="1:5" ht="15">
      <c r="A72" s="29" t="s">
        <v>534</v>
      </c>
      <c r="B72" s="39" t="s">
        <v>924</v>
      </c>
      <c r="C72" s="48">
        <f>' Kiadás Önkorm._3'!C72+'kiadások kv szervek'!C72+'kiadások kv szervek'!F72</f>
        <v>26287751</v>
      </c>
      <c r="D72" s="48">
        <f>' Kiadás Önkorm._3'!D72+'kiadások kv szervek'!D72+'kiadások kv szervek'!G72</f>
        <v>31064474</v>
      </c>
      <c r="E72" s="48">
        <f>' Kiadás Önkorm._3'!E72+'kiadások kv szervek'!E72+'kiadások kv szervek'!H72</f>
        <v>0</v>
      </c>
    </row>
    <row r="73" spans="1:5" ht="15">
      <c r="A73" s="57" t="s">
        <v>293</v>
      </c>
      <c r="B73" s="60" t="s">
        <v>925</v>
      </c>
      <c r="C73" s="169">
        <f>' Kiadás Önkorm._3'!C73+'kiadások kv szervek'!C73+'kiadások kv szervek'!F73</f>
        <v>139358695</v>
      </c>
      <c r="D73" s="169">
        <f>' Kiadás Önkorm._3'!D73+'kiadások kv szervek'!D73+'kiadások kv szervek'!G73</f>
        <v>171446118</v>
      </c>
      <c r="E73" s="169">
        <f>' Kiadás Önkorm._3'!E73+'kiadások kv szervek'!H73+'kiadások kv szervek'!E73</f>
        <v>131812801</v>
      </c>
    </row>
    <row r="74" spans="1:5" ht="15.75">
      <c r="A74" s="116" t="s">
        <v>483</v>
      </c>
      <c r="B74" s="117"/>
      <c r="C74" s="117"/>
      <c r="D74" s="117"/>
      <c r="E74" s="117"/>
    </row>
    <row r="75" spans="1:5" ht="15">
      <c r="A75" s="43" t="s">
        <v>926</v>
      </c>
      <c r="B75" s="39" t="s">
        <v>927</v>
      </c>
      <c r="C75" s="48">
        <f>' Kiadás Önkorm._3'!C75+'kiadások kv szervek'!C75+'kiadások kv szervek'!F75</f>
        <v>19674000</v>
      </c>
      <c r="D75" s="48">
        <f>' Kiadás Önkorm._3'!D75+'kiadások kv szervek'!D75+'kiadások kv szervek'!G75</f>
        <v>48479204</v>
      </c>
      <c r="E75" s="48">
        <f>' Kiadás Önkorm._3'!E75+'kiadások kv szervek'!H75+'kiadások kv szervek'!E75</f>
        <v>31411359</v>
      </c>
    </row>
    <row r="76" spans="1:5" ht="15">
      <c r="A76" s="43" t="s">
        <v>334</v>
      </c>
      <c r="B76" s="39" t="s">
        <v>928</v>
      </c>
      <c r="C76" s="48">
        <f>' Kiadás Önkorm._3'!C76+'kiadások kv szervek'!C76+'kiadások kv szervek'!F76</f>
        <v>33226000</v>
      </c>
      <c r="D76" s="48">
        <f>' Kiadás Önkorm._3'!D76+'kiadások kv szervek'!D76+'kiadások kv szervek'!G76</f>
        <v>410775666</v>
      </c>
      <c r="E76" s="48">
        <f>' Kiadás Önkorm._3'!E76+'kiadások kv szervek'!H76+'kiadások kv szervek'!E76</f>
        <v>36565679</v>
      </c>
    </row>
    <row r="77" spans="1:5" ht="15">
      <c r="A77" s="43" t="s">
        <v>930</v>
      </c>
      <c r="B77" s="39" t="s">
        <v>931</v>
      </c>
      <c r="C77" s="48">
        <f>' Kiadás Önkorm._3'!C77+'kiadások kv szervek'!C77+'kiadások kv szervek'!F77</f>
        <v>450000</v>
      </c>
      <c r="D77" s="48">
        <f>' Kiadás Önkorm._3'!D77+'kiadások kv szervek'!D77+'kiadások kv szervek'!G77</f>
        <v>2250000</v>
      </c>
      <c r="E77" s="48">
        <f>' Kiadás Önkorm._3'!E77+'kiadások kv szervek'!H77+'kiadások kv szervek'!E77</f>
        <v>1786447</v>
      </c>
    </row>
    <row r="78" spans="1:5" ht="15">
      <c r="A78" s="43" t="s">
        <v>932</v>
      </c>
      <c r="B78" s="39" t="s">
        <v>933</v>
      </c>
      <c r="C78" s="48">
        <f>' Kiadás Önkorm._3'!C78+'kiadások kv szervek'!C78+'kiadások kv szervek'!F78</f>
        <v>10679000</v>
      </c>
      <c r="D78" s="48">
        <f>' Kiadás Önkorm._3'!D78+'kiadások kv szervek'!D78+'kiadások kv szervek'!G78</f>
        <v>31776446</v>
      </c>
      <c r="E78" s="48">
        <f>' Kiadás Önkorm._3'!E78+'kiadások kv szervek'!H78+'kiadások kv szervek'!E78</f>
        <v>4146426</v>
      </c>
    </row>
    <row r="79" spans="1:5" ht="15">
      <c r="A79" s="6" t="s">
        <v>934</v>
      </c>
      <c r="B79" s="39" t="s">
        <v>935</v>
      </c>
      <c r="C79" s="48">
        <f>' Kiadás Önkorm._3'!C79+'kiadások kv szervek'!C79+'kiadások kv szervek'!F79</f>
        <v>0</v>
      </c>
      <c r="D79" s="48">
        <f>' Kiadás Önkorm._3'!D79+'kiadások kv szervek'!D79+'kiadások kv szervek'!G79</f>
        <v>0</v>
      </c>
      <c r="E79" s="48">
        <f>' Kiadás Önkorm._3'!E79+'kiadások kv szervek'!H79+'kiadások kv szervek'!E79</f>
        <v>0</v>
      </c>
    </row>
    <row r="80" spans="1:5" ht="15">
      <c r="A80" s="6" t="s">
        <v>936</v>
      </c>
      <c r="B80" s="39" t="s">
        <v>937</v>
      </c>
      <c r="C80" s="48">
        <f>' Kiadás Önkorm._3'!C80+'kiadások kv szervek'!C80+'kiadások kv szervek'!F80</f>
        <v>0</v>
      </c>
      <c r="D80" s="48">
        <f>' Kiadás Önkorm._3'!D80+'kiadások kv szervek'!D80+'kiadások kv szervek'!G80</f>
        <v>0</v>
      </c>
      <c r="E80" s="48">
        <f>' Kiadás Önkorm._3'!E80+'kiadások kv szervek'!H80+'kiadások kv szervek'!E80</f>
        <v>0</v>
      </c>
    </row>
    <row r="81" spans="1:5" ht="15">
      <c r="A81" s="6" t="s">
        <v>938</v>
      </c>
      <c r="B81" s="39" t="s">
        <v>939</v>
      </c>
      <c r="C81" s="48">
        <f>' Kiadás Önkorm._3'!C81+'kiadások kv szervek'!C81+'kiadások kv szervek'!F81</f>
        <v>17287830</v>
      </c>
      <c r="D81" s="48">
        <f>' Kiadás Önkorm._3'!D81+'kiadások kv szervek'!D81+'kiadások kv szervek'!G81</f>
        <v>129299763</v>
      </c>
      <c r="E81" s="48">
        <f>' Kiadás Önkorm._3'!E81+'kiadások kv szervek'!H81+'kiadások kv szervek'!E81</f>
        <v>14816704</v>
      </c>
    </row>
    <row r="82" spans="1:5" ht="15">
      <c r="A82" s="58" t="s">
        <v>295</v>
      </c>
      <c r="B82" s="60" t="s">
        <v>940</v>
      </c>
      <c r="C82" s="169">
        <f>' Kiadás Önkorm._3'!C82+'kiadások kv szervek'!C82+'kiadások kv szervek'!F82</f>
        <v>81316830</v>
      </c>
      <c r="D82" s="169">
        <f>' Kiadás Önkorm._3'!D82+'kiadások kv szervek'!D82+'kiadások kv szervek'!G82</f>
        <v>622581079</v>
      </c>
      <c r="E82" s="169">
        <f>' Kiadás Önkorm._3'!E82+'kiadások kv szervek'!H82+'kiadások kv szervek'!E82</f>
        <v>88726615</v>
      </c>
    </row>
    <row r="83" spans="1:5" ht="15">
      <c r="A83" s="17" t="s">
        <v>941</v>
      </c>
      <c r="B83" s="39" t="s">
        <v>942</v>
      </c>
      <c r="C83" s="48">
        <f>' Kiadás Önkorm._3'!C83+'kiadások kv szervek'!C83+'kiadások kv szervek'!F83</f>
        <v>14257000</v>
      </c>
      <c r="D83" s="48">
        <f>' Kiadás Önkorm._3'!D83+'kiadások kv szervek'!D83+'kiadások kv szervek'!G83</f>
        <v>126956645</v>
      </c>
      <c r="E83" s="48">
        <f>' Kiadás Önkorm._3'!E83+'kiadások kv szervek'!H83+'kiadások kv szervek'!E83</f>
        <v>33388303</v>
      </c>
    </row>
    <row r="84" spans="1:5" ht="15">
      <c r="A84" s="17" t="s">
        <v>943</v>
      </c>
      <c r="B84" s="39" t="s">
        <v>944</v>
      </c>
      <c r="C84" s="48">
        <f>' Kiadás Önkorm._3'!C84+'kiadások kv szervek'!C84+'kiadások kv szervek'!F84</f>
        <v>0</v>
      </c>
      <c r="D84" s="48">
        <f>' Kiadás Önkorm._3'!D84+'kiadások kv szervek'!D84+'kiadások kv szervek'!G84</f>
        <v>0</v>
      </c>
      <c r="E84" s="48">
        <f>' Kiadás Önkorm._3'!E84+'kiadások kv szervek'!H84+'kiadások kv szervek'!E84</f>
        <v>0</v>
      </c>
    </row>
    <row r="85" spans="1:5" ht="15">
      <c r="A85" s="17" t="s">
        <v>945</v>
      </c>
      <c r="B85" s="39" t="s">
        <v>946</v>
      </c>
      <c r="C85" s="48">
        <f>' Kiadás Önkorm._3'!C85+'kiadások kv szervek'!C85+'kiadások kv szervek'!F85</f>
        <v>0</v>
      </c>
      <c r="D85" s="48">
        <f>' Kiadás Önkorm._3'!D85+'kiadások kv szervek'!D85+'kiadások kv szervek'!G85</f>
        <v>0</v>
      </c>
      <c r="E85" s="48">
        <f>' Kiadás Önkorm._3'!E85+'kiadások kv szervek'!H85+'kiadások kv szervek'!E85</f>
        <v>0</v>
      </c>
    </row>
    <row r="86" spans="1:5" ht="15">
      <c r="A86" s="17" t="s">
        <v>0</v>
      </c>
      <c r="B86" s="39" t="s">
        <v>1</v>
      </c>
      <c r="C86" s="48">
        <f>' Kiadás Önkorm._3'!C86+'kiadások kv szervek'!C86+'kiadások kv szervek'!F86</f>
        <v>3849390</v>
      </c>
      <c r="D86" s="48">
        <f>' Kiadás Önkorm._3'!D86+'kiadások kv szervek'!D86+'kiadások kv szervek'!G86</f>
        <v>35422943</v>
      </c>
      <c r="E86" s="48">
        <f>' Kiadás Önkorm._3'!E86+'kiadások kv szervek'!H86+'kiadások kv szervek'!E86</f>
        <v>8462421</v>
      </c>
    </row>
    <row r="87" spans="1:5" ht="15">
      <c r="A87" s="57" t="s">
        <v>296</v>
      </c>
      <c r="B87" s="60" t="s">
        <v>2</v>
      </c>
      <c r="C87" s="169">
        <f>' Kiadás Önkorm._3'!C87+'kiadások kv szervek'!C87+'kiadások kv szervek'!F87</f>
        <v>18106390</v>
      </c>
      <c r="D87" s="169">
        <f>' Kiadás Önkorm._3'!D87+'kiadások kv szervek'!D87+'kiadások kv szervek'!G87</f>
        <v>162379588</v>
      </c>
      <c r="E87" s="169">
        <f>' Kiadás Önkorm._3'!E87+'kiadások kv szervek'!H87+'kiadások kv szervek'!E87</f>
        <v>41850724</v>
      </c>
    </row>
    <row r="88" spans="1:5" ht="15">
      <c r="A88" s="17" t="s">
        <v>3</v>
      </c>
      <c r="B88" s="39" t="s">
        <v>4</v>
      </c>
      <c r="C88" s="48">
        <f>' Kiadás Önkorm._3'!C88+'kiadások kv szervek'!C88+'kiadások kv szervek'!F88</f>
        <v>0</v>
      </c>
      <c r="D88" s="48">
        <f>' Kiadás Önkorm._3'!D88+'kiadások kv szervek'!D88+'kiadások kv szervek'!G88</f>
        <v>0</v>
      </c>
      <c r="E88" s="48">
        <f>' Kiadás Önkorm._3'!E88+'kiadások kv szervek'!H88+'kiadások kv szervek'!E88</f>
        <v>0</v>
      </c>
    </row>
    <row r="89" spans="1:5" ht="15">
      <c r="A89" s="17" t="s">
        <v>335</v>
      </c>
      <c r="B89" s="39" t="s">
        <v>5</v>
      </c>
      <c r="C89" s="48">
        <f>' Kiadás Önkorm._3'!C89+'kiadások kv szervek'!C89+'kiadások kv szervek'!F89</f>
        <v>0</v>
      </c>
      <c r="D89" s="48">
        <f>' Kiadás Önkorm._3'!D89+'kiadások kv szervek'!D89+'kiadások kv szervek'!G89</f>
        <v>0</v>
      </c>
      <c r="E89" s="48">
        <f>' Kiadás Önkorm._3'!E89+'kiadások kv szervek'!H89+'kiadások kv szervek'!E89</f>
        <v>0</v>
      </c>
    </row>
    <row r="90" spans="1:5" ht="15">
      <c r="A90" s="17" t="s">
        <v>336</v>
      </c>
      <c r="B90" s="39" t="s">
        <v>6</v>
      </c>
      <c r="C90" s="48">
        <f>' Kiadás Önkorm._3'!C90+'kiadások kv szervek'!C90+'kiadások kv szervek'!F90</f>
        <v>0</v>
      </c>
      <c r="D90" s="48">
        <f>' Kiadás Önkorm._3'!D90+'kiadások kv szervek'!D90+'kiadások kv szervek'!G90</f>
        <v>0</v>
      </c>
      <c r="E90" s="48">
        <f>' Kiadás Önkorm._3'!E90+'kiadások kv szervek'!H90+'kiadások kv szervek'!E90</f>
        <v>0</v>
      </c>
    </row>
    <row r="91" spans="1:5" ht="15">
      <c r="A91" s="17" t="s">
        <v>337</v>
      </c>
      <c r="B91" s="39" t="s">
        <v>7</v>
      </c>
      <c r="C91" s="48">
        <f>' Kiadás Önkorm._3'!C91+'kiadások kv szervek'!C91+'kiadások kv szervek'!F91</f>
        <v>0</v>
      </c>
      <c r="D91" s="48">
        <f>' Kiadás Önkorm._3'!D91+'kiadások kv szervek'!D91+'kiadások kv szervek'!G91</f>
        <v>0</v>
      </c>
      <c r="E91" s="48">
        <f>' Kiadás Önkorm._3'!E91+'kiadások kv szervek'!H91+'kiadások kv szervek'!E91</f>
        <v>0</v>
      </c>
    </row>
    <row r="92" spans="1:5" ht="15">
      <c r="A92" s="17" t="s">
        <v>338</v>
      </c>
      <c r="B92" s="39" t="s">
        <v>8</v>
      </c>
      <c r="C92" s="48">
        <f>' Kiadás Önkorm._3'!C92+'kiadások kv szervek'!C92+'kiadások kv szervek'!F92</f>
        <v>0</v>
      </c>
      <c r="D92" s="48">
        <f>' Kiadás Önkorm._3'!D92+'kiadások kv szervek'!D92+'kiadások kv szervek'!G92</f>
        <v>0</v>
      </c>
      <c r="E92" s="48">
        <f>' Kiadás Önkorm._3'!E92+'kiadások kv szervek'!H92+'kiadások kv szervek'!E92</f>
        <v>0</v>
      </c>
    </row>
    <row r="93" spans="1:5" ht="15">
      <c r="A93" s="17" t="s">
        <v>339</v>
      </c>
      <c r="B93" s="39" t="s">
        <v>9</v>
      </c>
      <c r="C93" s="48">
        <f>' Kiadás Önkorm._3'!C93+'kiadások kv szervek'!C93+'kiadások kv szervek'!F93</f>
        <v>5000000</v>
      </c>
      <c r="D93" s="48">
        <f>' Kiadás Önkorm._3'!D93+'kiadások kv szervek'!D93+'kiadások kv szervek'!G93</f>
        <v>4000000</v>
      </c>
      <c r="E93" s="48">
        <f>' Kiadás Önkorm._3'!E93+'kiadások kv szervek'!H93+'kiadások kv szervek'!E93</f>
        <v>0</v>
      </c>
    </row>
    <row r="94" spans="1:5" ht="15">
      <c r="A94" s="17" t="s">
        <v>10</v>
      </c>
      <c r="B94" s="39" t="s">
        <v>11</v>
      </c>
      <c r="C94" s="48">
        <f>' Kiadás Önkorm._3'!C94+'kiadások kv szervek'!C94+'kiadások kv szervek'!F94</f>
        <v>0</v>
      </c>
      <c r="D94" s="48">
        <f>' Kiadás Önkorm._3'!D94+'kiadások kv szervek'!D94+'kiadások kv szervek'!G94</f>
        <v>0</v>
      </c>
      <c r="E94" s="48">
        <f>' Kiadás Önkorm._3'!E94+'kiadások kv szervek'!H94+'kiadások kv szervek'!E94</f>
        <v>0</v>
      </c>
    </row>
    <row r="95" spans="1:5" ht="15">
      <c r="A95" s="17" t="s">
        <v>340</v>
      </c>
      <c r="B95" s="39" t="s">
        <v>12</v>
      </c>
      <c r="C95" s="48">
        <f>' Kiadás Önkorm._3'!C95+'kiadások kv szervek'!C95+'kiadások kv szervek'!F95</f>
        <v>5000000</v>
      </c>
      <c r="D95" s="48">
        <f>' Kiadás Önkorm._3'!D95+'kiadások kv szervek'!D95+'kiadások kv szervek'!G95</f>
        <v>6000000</v>
      </c>
      <c r="E95" s="48">
        <f>' Kiadás Önkorm._3'!E95+'kiadások kv szervek'!H95+'kiadások kv szervek'!E95</f>
        <v>6000000</v>
      </c>
    </row>
    <row r="96" spans="1:5" ht="15">
      <c r="A96" s="57" t="s">
        <v>297</v>
      </c>
      <c r="B96" s="60" t="s">
        <v>13</v>
      </c>
      <c r="C96" s="169">
        <f>' Kiadás Önkorm._3'!C96+'kiadások kv szervek'!C96+'kiadások kv szervek'!F96</f>
        <v>10000000</v>
      </c>
      <c r="D96" s="169">
        <f>' Kiadás Önkorm._3'!D96+'kiadások kv szervek'!D96+'kiadások kv szervek'!G96</f>
        <v>10000000</v>
      </c>
      <c r="E96" s="169">
        <f>' Kiadás Önkorm._3'!E96+'kiadások kv szervek'!H96+'kiadások kv szervek'!E96</f>
        <v>6000000</v>
      </c>
    </row>
    <row r="97" spans="1:5" ht="15.75">
      <c r="A97" s="116" t="s">
        <v>482</v>
      </c>
      <c r="B97" s="117"/>
      <c r="C97" s="117"/>
      <c r="D97" s="117"/>
      <c r="E97" s="117"/>
    </row>
    <row r="98" spans="1:5" ht="15.75">
      <c r="A98" s="121" t="s">
        <v>353</v>
      </c>
      <c r="B98" s="122" t="s">
        <v>14</v>
      </c>
      <c r="C98" s="188">
        <f>' Kiadás Önkorm._3'!C98+'kiadások kv szervek'!C98+'kiadások kv szervek'!F98</f>
        <v>596238037</v>
      </c>
      <c r="D98" s="188">
        <f>' Kiadás Önkorm._3'!D98+'kiadások kv szervek'!D98+'kiadások kv szervek'!G98</f>
        <v>1404715702</v>
      </c>
      <c r="E98" s="188">
        <f>' Kiadás Önkorm._3'!E98+'kiadások kv szervek'!H98+'kiadások kv szervek'!E98</f>
        <v>611603420</v>
      </c>
    </row>
    <row r="99" spans="1:24" ht="15">
      <c r="A99" s="17" t="s">
        <v>346</v>
      </c>
      <c r="B99" s="5" t="s">
        <v>15</v>
      </c>
      <c r="C99" s="48">
        <f>' Kiadás Önkorm._3'!C99+'kiadások kv szervek'!C99+'kiadások kv szervek'!F99</f>
        <v>0</v>
      </c>
      <c r="D99" s="48">
        <f>' Kiadás Önkorm._3'!D99+'kiadások kv szervek'!D99+'kiadások kv szervek'!G99</f>
        <v>0</v>
      </c>
      <c r="E99" s="48">
        <f>' Kiadás Önkorm._3'!E99+'kiadások kv szervek'!H99+'kiadások kv szervek'!E99</f>
        <v>0</v>
      </c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2"/>
      <c r="X99" s="32"/>
    </row>
    <row r="100" spans="1:24" ht="15">
      <c r="A100" s="17" t="s">
        <v>18</v>
      </c>
      <c r="B100" s="5" t="s">
        <v>19</v>
      </c>
      <c r="C100" s="48">
        <f>' Kiadás Önkorm._3'!C100+'kiadások kv szervek'!C100+'kiadások kv szervek'!F100</f>
        <v>0</v>
      </c>
      <c r="D100" s="48">
        <f>' Kiadás Önkorm._3'!D100+'kiadások kv szervek'!D100+'kiadások kv szervek'!G100</f>
        <v>0</v>
      </c>
      <c r="E100" s="48">
        <f>' Kiadás Önkorm._3'!E100+'kiadások kv szervek'!H100+'kiadások kv szervek'!E100</f>
        <v>0</v>
      </c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2"/>
      <c r="X100" s="32"/>
    </row>
    <row r="101" spans="1:24" ht="15">
      <c r="A101" s="17" t="s">
        <v>347</v>
      </c>
      <c r="B101" s="5" t="s">
        <v>20</v>
      </c>
      <c r="C101" s="48">
        <f>' Kiadás Önkorm._3'!C101+'kiadások kv szervek'!C101+'kiadások kv szervek'!F101</f>
        <v>0</v>
      </c>
      <c r="D101" s="48">
        <f>' Kiadás Önkorm._3'!D101+'kiadások kv szervek'!D101+'kiadások kv szervek'!G101</f>
        <v>0</v>
      </c>
      <c r="E101" s="48">
        <f>' Kiadás Önkorm._3'!E101+'kiadások kv szervek'!H101+'kiadások kv szervek'!E101</f>
        <v>0</v>
      </c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2"/>
      <c r="X101" s="32"/>
    </row>
    <row r="102" spans="1:24" ht="15">
      <c r="A102" s="20" t="s">
        <v>304</v>
      </c>
      <c r="B102" s="9" t="s">
        <v>22</v>
      </c>
      <c r="C102" s="48">
        <f>' Kiadás Önkorm._3'!C102+'kiadások kv szervek'!C102+'kiadások kv szervek'!F102</f>
        <v>0</v>
      </c>
      <c r="D102" s="48">
        <f>' Kiadás Önkorm._3'!D102+'kiadások kv szervek'!D102+'kiadások kv szervek'!G102</f>
        <v>0</v>
      </c>
      <c r="E102" s="48">
        <f>' Kiadás Önkorm._3'!E102+'kiadások kv szervek'!H102+'kiadások kv szervek'!E102</f>
        <v>0</v>
      </c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2"/>
      <c r="X102" s="32"/>
    </row>
    <row r="103" spans="1:24" ht="15">
      <c r="A103" s="44" t="s">
        <v>348</v>
      </c>
      <c r="B103" s="5" t="s">
        <v>23</v>
      </c>
      <c r="C103" s="48">
        <f>' Kiadás Önkorm._3'!C103+'kiadások kv szervek'!C103+'kiadások kv szervek'!F103</f>
        <v>0</v>
      </c>
      <c r="D103" s="48">
        <f>' Kiadás Önkorm._3'!D103+'kiadások kv szervek'!D103+'kiadások kv szervek'!G103</f>
        <v>0</v>
      </c>
      <c r="E103" s="48">
        <f>' Kiadás Önkorm._3'!E103+'kiadások kv szervek'!H103+'kiadások kv szervek'!E103</f>
        <v>0</v>
      </c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2"/>
      <c r="X103" s="32"/>
    </row>
    <row r="104" spans="1:24" ht="15">
      <c r="A104" s="44" t="s">
        <v>310</v>
      </c>
      <c r="B104" s="5" t="s">
        <v>26</v>
      </c>
      <c r="C104" s="48">
        <f>' Kiadás Önkorm._3'!C104+'kiadások kv szervek'!C104+'kiadások kv szervek'!F104</f>
        <v>0</v>
      </c>
      <c r="D104" s="48">
        <f>' Kiadás Önkorm._3'!D104+'kiadások kv szervek'!D104+'kiadások kv szervek'!G104</f>
        <v>0</v>
      </c>
      <c r="E104" s="48">
        <f>' Kiadás Önkorm._3'!E104+'kiadások kv szervek'!H104+'kiadások kv szervek'!E104</f>
        <v>0</v>
      </c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2"/>
      <c r="X104" s="32"/>
    </row>
    <row r="105" spans="1:24" ht="15">
      <c r="A105" s="17" t="s">
        <v>27</v>
      </c>
      <c r="B105" s="5" t="s">
        <v>28</v>
      </c>
      <c r="C105" s="48">
        <f>' Kiadás Önkorm._3'!C105+'kiadások kv szervek'!C105+'kiadások kv szervek'!F105</f>
        <v>0</v>
      </c>
      <c r="D105" s="48">
        <f>' Kiadás Önkorm._3'!D105+'kiadások kv szervek'!D105+'kiadások kv szervek'!G105</f>
        <v>0</v>
      </c>
      <c r="E105" s="48">
        <f>' Kiadás Önkorm._3'!E105+'kiadások kv szervek'!H105+'kiadások kv szervek'!E105</f>
        <v>0</v>
      </c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2"/>
      <c r="X105" s="32"/>
    </row>
    <row r="106" spans="1:24" ht="15">
      <c r="A106" s="17" t="s">
        <v>349</v>
      </c>
      <c r="B106" s="5" t="s">
        <v>29</v>
      </c>
      <c r="C106" s="48">
        <f>' Kiadás Önkorm._3'!C106+'kiadások kv szervek'!C106+'kiadások kv szervek'!F106</f>
        <v>0</v>
      </c>
      <c r="D106" s="48">
        <f>' Kiadás Önkorm._3'!D106+'kiadások kv szervek'!D106+'kiadások kv szervek'!G106</f>
        <v>0</v>
      </c>
      <c r="E106" s="48">
        <f>' Kiadás Önkorm._3'!E106+'kiadások kv szervek'!H106+'kiadások kv szervek'!E106</f>
        <v>0</v>
      </c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2"/>
      <c r="X106" s="32"/>
    </row>
    <row r="107" spans="1:24" ht="15">
      <c r="A107" s="18" t="s">
        <v>307</v>
      </c>
      <c r="B107" s="9" t="s">
        <v>30</v>
      </c>
      <c r="C107" s="169">
        <f>' Kiadás Önkorm._3'!C107+'kiadások kv szervek'!C107+'kiadások kv szervek'!F107</f>
        <v>0</v>
      </c>
      <c r="D107" s="169">
        <f>' Kiadás Önkorm._3'!D107+'kiadások kv szervek'!D107+'kiadások kv szervek'!G107</f>
        <v>0</v>
      </c>
      <c r="E107" s="169">
        <f>' Kiadás Önkorm._3'!E107+'kiadások kv szervek'!H107+'kiadások kv szervek'!E107</f>
        <v>0</v>
      </c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2"/>
      <c r="X107" s="32"/>
    </row>
    <row r="108" spans="1:24" ht="15">
      <c r="A108" s="44" t="s">
        <v>31</v>
      </c>
      <c r="B108" s="5" t="s">
        <v>32</v>
      </c>
      <c r="C108" s="48">
        <f>' Kiadás Önkorm._3'!C108+'kiadások kv szervek'!C108+'kiadások kv szervek'!F108</f>
        <v>0</v>
      </c>
      <c r="D108" s="48">
        <f>' Kiadás Önkorm._3'!D108+'kiadások kv szervek'!D108+'kiadások kv szervek'!G108</f>
        <v>0</v>
      </c>
      <c r="E108" s="48">
        <f>' Kiadás Önkorm._3'!E108+'kiadások kv szervek'!H108+'kiadások kv szervek'!E108</f>
        <v>0</v>
      </c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2"/>
      <c r="X108" s="32"/>
    </row>
    <row r="109" spans="1:24" ht="15">
      <c r="A109" s="44" t="s">
        <v>33</v>
      </c>
      <c r="B109" s="5" t="s">
        <v>34</v>
      </c>
      <c r="C109" s="48">
        <f>' Kiadás Önkorm._3'!C109+'kiadások kv szervek'!C109+'kiadások kv szervek'!F109</f>
        <v>7486669</v>
      </c>
      <c r="D109" s="48">
        <f>' Kiadás Önkorm._3'!D109+'kiadások kv szervek'!D109+'kiadások kv szervek'!G109</f>
        <v>17211005</v>
      </c>
      <c r="E109" s="48">
        <f>' Kiadás Önkorm._3'!E109+'kiadások kv szervek'!H109+'kiadások kv szervek'!E109</f>
        <v>9991071</v>
      </c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2"/>
      <c r="X109" s="32"/>
    </row>
    <row r="110" spans="1:24" ht="15">
      <c r="A110" s="18" t="s">
        <v>35</v>
      </c>
      <c r="B110" s="9" t="s">
        <v>36</v>
      </c>
      <c r="C110" s="169">
        <f>' Kiadás Önkorm._3'!C110+'kiadások kv szervek'!C110+'kiadások kv szervek'!F110</f>
        <v>146016887</v>
      </c>
      <c r="D110" s="169">
        <f>' Kiadás Önkorm._3'!D110+'kiadások kv szervek'!D110+'kiadások kv szervek'!G110</f>
        <v>149629472</v>
      </c>
      <c r="E110" s="169">
        <f>' Kiadás Önkorm._3'!E110+'kiadások kv szervek'!H110+'kiadások kv szervek'!E110</f>
        <v>149075614</v>
      </c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2"/>
      <c r="X110" s="32"/>
    </row>
    <row r="111" spans="1:24" ht="15">
      <c r="A111" s="44" t="s">
        <v>37</v>
      </c>
      <c r="B111" s="5" t="s">
        <v>38</v>
      </c>
      <c r="C111" s="48">
        <f>' Kiadás Önkorm._3'!C111+'kiadások kv szervek'!C111+'kiadások kv szervek'!F111</f>
        <v>0</v>
      </c>
      <c r="D111" s="48">
        <f>' Kiadás Önkorm._3'!D111+'kiadások kv szervek'!D111+'kiadások kv szervek'!G111</f>
        <v>0</v>
      </c>
      <c r="E111" s="48">
        <f>' Kiadás Önkorm._3'!E111+'kiadások kv szervek'!H111+'kiadások kv szervek'!E111</f>
        <v>0</v>
      </c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2"/>
      <c r="X111" s="32"/>
    </row>
    <row r="112" spans="1:24" ht="15">
      <c r="A112" s="44" t="s">
        <v>39</v>
      </c>
      <c r="B112" s="5" t="s">
        <v>40</v>
      </c>
      <c r="C112" s="48">
        <f>' Kiadás Önkorm._3'!C112+'kiadások kv szervek'!C112+'kiadások kv szervek'!F112</f>
        <v>0</v>
      </c>
      <c r="D112" s="48">
        <f>' Kiadás Önkorm._3'!D112+'kiadások kv szervek'!D112+'kiadások kv szervek'!G112</f>
        <v>0</v>
      </c>
      <c r="E112" s="48">
        <f>' Kiadás Önkorm._3'!E112+'kiadások kv szervek'!H112+'kiadások kv szervek'!E112</f>
        <v>0</v>
      </c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2"/>
      <c r="X112" s="32"/>
    </row>
    <row r="113" spans="1:24" ht="15">
      <c r="A113" s="44" t="s">
        <v>41</v>
      </c>
      <c r="B113" s="5" t="s">
        <v>42</v>
      </c>
      <c r="C113" s="48">
        <f>' Kiadás Önkorm._3'!C113+'kiadások kv szervek'!C113+'kiadások kv szervek'!F113</f>
        <v>0</v>
      </c>
      <c r="D113" s="48">
        <f>' Kiadás Önkorm._3'!D113+'kiadások kv szervek'!D113+'kiadások kv szervek'!G113</f>
        <v>0</v>
      </c>
      <c r="E113" s="48">
        <f>' Kiadás Önkorm._3'!E113+'kiadások kv szervek'!H113+'kiadások kv szervek'!E113</f>
        <v>0</v>
      </c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2"/>
      <c r="X113" s="32"/>
    </row>
    <row r="114" spans="1:24" ht="15">
      <c r="A114" s="45" t="s">
        <v>308</v>
      </c>
      <c r="B114" s="46" t="s">
        <v>43</v>
      </c>
      <c r="C114" s="169">
        <f>' Kiadás Önkorm._3'!C114+'kiadások kv szervek'!C114+'kiadások kv szervek'!F114</f>
        <v>153503556</v>
      </c>
      <c r="D114" s="169">
        <f>' Kiadás Önkorm._3'!D114+'kiadások kv szervek'!D114+'kiadások kv szervek'!G114</f>
        <v>166840477</v>
      </c>
      <c r="E114" s="169">
        <f>' Kiadás Önkorm._3'!E114+'kiadások kv szervek'!H114+'kiadások kv szervek'!E114</f>
        <v>159066685</v>
      </c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2"/>
      <c r="X114" s="32"/>
    </row>
    <row r="115" spans="1:24" ht="15">
      <c r="A115" s="44" t="s">
        <v>44</v>
      </c>
      <c r="B115" s="5" t="s">
        <v>45</v>
      </c>
      <c r="C115" s="48">
        <f>' Kiadás Önkorm._3'!C115+'kiadások kv szervek'!C115+'kiadások kv szervek'!F115</f>
        <v>0</v>
      </c>
      <c r="D115" s="48">
        <f>' Kiadás Önkorm._3'!D115+'kiadások kv szervek'!D115+'kiadások kv szervek'!G115</f>
        <v>0</v>
      </c>
      <c r="E115" s="48">
        <f>' Kiadás Önkorm._3'!E115+'kiadások kv szervek'!H115+'kiadások kv szervek'!E115</f>
        <v>0</v>
      </c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2"/>
      <c r="X115" s="32"/>
    </row>
    <row r="116" spans="1:24" ht="15">
      <c r="A116" s="17" t="s">
        <v>46</v>
      </c>
      <c r="B116" s="5" t="s">
        <v>47</v>
      </c>
      <c r="C116" s="48">
        <f>' Kiadás Önkorm._3'!C116+'kiadások kv szervek'!C116+'kiadások kv szervek'!F116</f>
        <v>0</v>
      </c>
      <c r="D116" s="48">
        <f>' Kiadás Önkorm._3'!D116+'kiadások kv szervek'!D116+'kiadások kv szervek'!G116</f>
        <v>0</v>
      </c>
      <c r="E116" s="48">
        <f>' Kiadás Önkorm._3'!E116+'kiadások kv szervek'!H116+'kiadások kv szervek'!E116</f>
        <v>0</v>
      </c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2"/>
      <c r="X116" s="32"/>
    </row>
    <row r="117" spans="1:24" ht="15">
      <c r="A117" s="44" t="s">
        <v>350</v>
      </c>
      <c r="B117" s="5" t="s">
        <v>48</v>
      </c>
      <c r="C117" s="48">
        <f>' Kiadás Önkorm._3'!C117+'kiadások kv szervek'!C117+'kiadások kv szervek'!F117</f>
        <v>0</v>
      </c>
      <c r="D117" s="48">
        <f>' Kiadás Önkorm._3'!D117+'kiadások kv szervek'!D117+'kiadások kv szervek'!G117</f>
        <v>0</v>
      </c>
      <c r="E117" s="48">
        <f>' Kiadás Önkorm._3'!E117+'kiadások kv szervek'!H117+'kiadások kv szervek'!E117</f>
        <v>0</v>
      </c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2"/>
      <c r="X117" s="32"/>
    </row>
    <row r="118" spans="1:24" ht="15">
      <c r="A118" s="44" t="s">
        <v>313</v>
      </c>
      <c r="B118" s="5" t="s">
        <v>49</v>
      </c>
      <c r="C118" s="48">
        <f>' Kiadás Önkorm._3'!C118+'kiadások kv szervek'!C118+'kiadások kv szervek'!F118</f>
        <v>0</v>
      </c>
      <c r="D118" s="48">
        <f>' Kiadás Önkorm._3'!D118+'kiadások kv szervek'!D118+'kiadások kv szervek'!G118</f>
        <v>0</v>
      </c>
      <c r="E118" s="48">
        <f>' Kiadás Önkorm._3'!E118+'kiadások kv szervek'!H118+'kiadások kv szervek'!E118</f>
        <v>0</v>
      </c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2"/>
      <c r="X118" s="32"/>
    </row>
    <row r="119" spans="1:24" ht="15">
      <c r="A119" s="45" t="s">
        <v>314</v>
      </c>
      <c r="B119" s="46" t="s">
        <v>53</v>
      </c>
      <c r="C119" s="169">
        <f>' Kiadás Önkorm._3'!C119+'kiadások kv szervek'!C119+'kiadások kv szervek'!F119</f>
        <v>0</v>
      </c>
      <c r="D119" s="169">
        <f>' Kiadás Önkorm._3'!D119+'kiadások kv szervek'!D119+'kiadások kv szervek'!G119</f>
        <v>0</v>
      </c>
      <c r="E119" s="169">
        <f>' Kiadás Önkorm._3'!E119+'kiadások kv szervek'!H119+'kiadások kv szervek'!E119</f>
        <v>0</v>
      </c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2"/>
      <c r="X119" s="32"/>
    </row>
    <row r="120" spans="1:24" ht="15">
      <c r="A120" s="17" t="s">
        <v>54</v>
      </c>
      <c r="B120" s="5" t="s">
        <v>55</v>
      </c>
      <c r="C120" s="48">
        <f>' Kiadás Önkorm._3'!C120+'kiadások kv szervek'!C120+'kiadások kv szervek'!F120</f>
        <v>0</v>
      </c>
      <c r="D120" s="48">
        <f>' Kiadás Önkorm._3'!D120+'kiadások kv szervek'!D120+'kiadások kv szervek'!G120</f>
        <v>0</v>
      </c>
      <c r="E120" s="48">
        <f>' Kiadás Önkorm._3'!E120+'kiadások kv szervek'!H120+'kiadások kv szervek'!E120</f>
        <v>0</v>
      </c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2"/>
      <c r="X120" s="32"/>
    </row>
    <row r="121" spans="1:24" ht="15.75">
      <c r="A121" s="123" t="s">
        <v>354</v>
      </c>
      <c r="B121" s="124" t="s">
        <v>56</v>
      </c>
      <c r="C121" s="188">
        <f>' Kiadás Önkorm._3'!C121+'kiadások kv szervek'!C121+'kiadások kv szervek'!F121</f>
        <v>153503556</v>
      </c>
      <c r="D121" s="188">
        <f>' Kiadás Önkorm._3'!D121+'kiadások kv szervek'!D121+'kiadások kv szervek'!G121</f>
        <v>166840477</v>
      </c>
      <c r="E121" s="188">
        <f>' Kiadás Önkorm._3'!E121+'kiadások kv szervek'!H121+'kiadások kv szervek'!E121</f>
        <v>159066685</v>
      </c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2"/>
      <c r="X121" s="32"/>
    </row>
    <row r="122" spans="1:24" ht="15.75">
      <c r="A122" s="132" t="s">
        <v>390</v>
      </c>
      <c r="B122" s="135"/>
      <c r="C122" s="272">
        <f>' Kiadás Önkorm._3'!C122+'kiadások kv szervek'!C122+'kiadások kv szervek'!F122</f>
        <v>749741593</v>
      </c>
      <c r="D122" s="272">
        <f>' Kiadás Önkorm._3'!D122+'kiadások kv szervek'!D122+'kiadások kv szervek'!G122</f>
        <v>1571556179</v>
      </c>
      <c r="E122" s="272">
        <f>' Kiadás Önkorm._3'!E122+'kiadások kv szervek'!H122+'kiadások kv szervek'!E122</f>
        <v>770670105</v>
      </c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</row>
    <row r="123" spans="2:24" ht="15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</row>
    <row r="124" spans="2:24" ht="15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</row>
    <row r="125" spans="2:24" ht="15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</row>
    <row r="126" spans="2:24" ht="15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</row>
    <row r="127" spans="2:24" ht="1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</row>
    <row r="128" spans="2:24" ht="15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</row>
    <row r="129" spans="2:24" ht="15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</row>
    <row r="130" spans="2:24" ht="15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</row>
    <row r="131" spans="2:24" ht="15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</row>
    <row r="132" spans="2:24" ht="15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</row>
    <row r="133" spans="2:24" ht="15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</row>
    <row r="134" spans="2:24" ht="15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</row>
    <row r="135" spans="2:24" ht="15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</row>
    <row r="136" spans="2:24" ht="15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</row>
    <row r="137" spans="2:24" ht="15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</row>
    <row r="138" spans="2:24" ht="15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</row>
    <row r="139" spans="2:24" ht="15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</row>
    <row r="140" spans="2:24" ht="15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</row>
    <row r="141" spans="2:24" ht="15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</row>
    <row r="142" spans="2:24" ht="15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</row>
    <row r="143" spans="2:24" ht="15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</row>
    <row r="144" spans="2:24" ht="15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</row>
    <row r="145" spans="2:24" ht="15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</row>
    <row r="146" spans="2:24" ht="15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</row>
    <row r="147" spans="2:24" ht="15"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</row>
    <row r="148" spans="2:24" ht="15"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</row>
    <row r="149" spans="2:24" ht="15"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</row>
    <row r="150" spans="2:24" ht="15"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</row>
    <row r="151" spans="2:24" ht="15"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</row>
    <row r="152" spans="2:24" ht="15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</row>
    <row r="153" spans="2:24" ht="15"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</row>
    <row r="154" spans="2:24" ht="15"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</row>
    <row r="155" spans="2:24" ht="15"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</row>
    <row r="156" spans="2:24" ht="15"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</row>
    <row r="157" spans="2:24" ht="15"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</row>
    <row r="158" spans="2:24" ht="15"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</row>
    <row r="159" spans="2:24" ht="15"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</row>
    <row r="160" spans="2:24" ht="15"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</row>
    <row r="161" spans="2:24" ht="15"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</row>
    <row r="162" spans="2:24" ht="15"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</row>
    <row r="163" spans="2:24" ht="15"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</row>
    <row r="164" spans="2:24" ht="15"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</row>
    <row r="165" spans="2:24" ht="15"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</row>
    <row r="166" spans="2:24" ht="15"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</row>
    <row r="167" spans="2:24" ht="15"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</row>
    <row r="168" spans="2:24" ht="15"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</row>
    <row r="169" spans="2:24" ht="15"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</row>
    <row r="170" spans="2:24" ht="15"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</row>
    <row r="171" spans="2:24" ht="15"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</row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T271"/>
  <sheetViews>
    <sheetView view="pageBreakPreview" zoomScale="80" zoomScaleSheetLayoutView="80" zoomScalePageLayoutView="0" workbookViewId="0" topLeftCell="A1">
      <pane xSplit="1" topLeftCell="B1" activePane="topRight" state="frozen"/>
      <selection pane="topLeft" activeCell="A1" sqref="A1"/>
      <selection pane="topRight" activeCell="C3" sqref="C3"/>
    </sheetView>
  </sheetViews>
  <sheetFormatPr defaultColWidth="9.140625" defaultRowHeight="15"/>
  <cols>
    <col min="1" max="1" width="10.57421875" style="0" customWidth="1"/>
    <col min="2" max="2" width="83.57421875" style="0" customWidth="1"/>
    <col min="3" max="4" width="14.421875" style="0" customWidth="1"/>
    <col min="5" max="7" width="14.57421875" style="0" customWidth="1"/>
    <col min="8" max="9" width="14.421875" style="0" customWidth="1"/>
    <col min="10" max="10" width="12.28125" style="0" customWidth="1"/>
    <col min="11" max="12" width="11.7109375" style="0" customWidth="1"/>
    <col min="13" max="13" width="11.28125" style="0" customWidth="1"/>
    <col min="14" max="14" width="12.00390625" style="0" customWidth="1"/>
    <col min="15" max="15" width="11.7109375" style="0" customWidth="1"/>
    <col min="16" max="16" width="13.7109375" style="0" customWidth="1"/>
    <col min="17" max="17" width="12.8515625" style="0" customWidth="1"/>
    <col min="18" max="18" width="12.00390625" style="0" customWidth="1"/>
    <col min="19" max="19" width="15.57421875" style="0" bestFit="1" customWidth="1"/>
    <col min="20" max="20" width="11.7109375" style="0" customWidth="1"/>
  </cols>
  <sheetData>
    <row r="1" spans="1:5" ht="15">
      <c r="A1" s="292" t="s">
        <v>1073</v>
      </c>
      <c r="B1" s="292"/>
      <c r="C1" s="292"/>
      <c r="D1" s="292"/>
      <c r="E1" s="292"/>
    </row>
    <row r="2" spans="2:4" ht="18">
      <c r="B2" s="93" t="s">
        <v>1019</v>
      </c>
      <c r="C2" s="91"/>
      <c r="D2" s="91"/>
    </row>
    <row r="3" ht="18">
      <c r="B3" s="172" t="s">
        <v>984</v>
      </c>
    </row>
    <row r="4" ht="2.25" customHeight="1">
      <c r="B4" s="56"/>
    </row>
    <row r="5" ht="7.5" customHeight="1" hidden="1">
      <c r="B5" s="56" t="s">
        <v>903</v>
      </c>
    </row>
    <row r="6" spans="1:20" ht="142.5" customHeight="1">
      <c r="A6" s="3" t="s">
        <v>809</v>
      </c>
      <c r="B6" s="2" t="s">
        <v>808</v>
      </c>
      <c r="C6" s="179" t="s">
        <v>569</v>
      </c>
      <c r="D6" s="179" t="s">
        <v>1027</v>
      </c>
      <c r="E6" s="179" t="s">
        <v>570</v>
      </c>
      <c r="F6" s="179" t="s">
        <v>1029</v>
      </c>
      <c r="G6" s="179" t="s">
        <v>963</v>
      </c>
      <c r="H6" s="179" t="s">
        <v>962</v>
      </c>
      <c r="I6" s="179" t="s">
        <v>958</v>
      </c>
      <c r="J6" s="179" t="s">
        <v>904</v>
      </c>
      <c r="K6" s="179" t="s">
        <v>905</v>
      </c>
      <c r="L6" s="179" t="s">
        <v>987</v>
      </c>
      <c r="M6" s="179" t="s">
        <v>989</v>
      </c>
      <c r="N6" s="179" t="s">
        <v>907</v>
      </c>
      <c r="O6" s="179" t="s">
        <v>985</v>
      </c>
      <c r="P6" s="179" t="s">
        <v>986</v>
      </c>
      <c r="Q6" s="179" t="s">
        <v>953</v>
      </c>
      <c r="R6" s="179" t="s">
        <v>964</v>
      </c>
      <c r="S6" s="179" t="s">
        <v>965</v>
      </c>
      <c r="T6" s="179" t="s">
        <v>571</v>
      </c>
    </row>
    <row r="7" spans="1:20" ht="15">
      <c r="A7" s="6" t="s">
        <v>58</v>
      </c>
      <c r="B7" s="5" t="s">
        <v>57</v>
      </c>
      <c r="C7" s="36"/>
      <c r="D7" s="36"/>
      <c r="E7" s="36"/>
      <c r="F7" s="36">
        <v>135864857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>
        <f aca="true" t="shared" si="0" ref="T7:T12">SUM(C7:S7)</f>
        <v>135864857</v>
      </c>
    </row>
    <row r="8" spans="1:20" ht="15">
      <c r="A8" s="6" t="s">
        <v>60</v>
      </c>
      <c r="B8" s="5" t="s">
        <v>59</v>
      </c>
      <c r="C8" s="36"/>
      <c r="D8" s="36"/>
      <c r="E8" s="36"/>
      <c r="F8" s="36">
        <v>38790120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>
        <f t="shared" si="0"/>
        <v>38790120</v>
      </c>
    </row>
    <row r="9" spans="1:20" ht="15">
      <c r="A9" s="6" t="s">
        <v>62</v>
      </c>
      <c r="B9" s="5" t="s">
        <v>61</v>
      </c>
      <c r="C9" s="36"/>
      <c r="D9" s="36"/>
      <c r="E9" s="36"/>
      <c r="F9" s="36">
        <v>25377003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>
        <f t="shared" si="0"/>
        <v>25377003</v>
      </c>
    </row>
    <row r="10" spans="1:20" ht="15">
      <c r="A10" s="6" t="s">
        <v>64</v>
      </c>
      <c r="B10" s="5" t="s">
        <v>63</v>
      </c>
      <c r="C10" s="36"/>
      <c r="D10" s="36"/>
      <c r="E10" s="36"/>
      <c r="F10" s="36">
        <v>3836491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>
        <f t="shared" si="0"/>
        <v>3836491</v>
      </c>
    </row>
    <row r="11" spans="1:20" ht="15">
      <c r="A11" s="6" t="s">
        <v>66</v>
      </c>
      <c r="B11" s="5" t="s">
        <v>65</v>
      </c>
      <c r="C11" s="36"/>
      <c r="D11" s="36"/>
      <c r="E11" s="36"/>
      <c r="F11" s="36">
        <v>13455786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>
        <f t="shared" si="0"/>
        <v>13455786</v>
      </c>
    </row>
    <row r="12" spans="1:20" ht="15">
      <c r="A12" s="6" t="s">
        <v>68</v>
      </c>
      <c r="B12" s="5" t="s">
        <v>67</v>
      </c>
      <c r="C12" s="36"/>
      <c r="D12" s="36"/>
      <c r="E12" s="36"/>
      <c r="F12" s="36">
        <v>53286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>
        <f t="shared" si="0"/>
        <v>53286</v>
      </c>
    </row>
    <row r="13" spans="1:20" ht="15">
      <c r="A13" s="10" t="s">
        <v>69</v>
      </c>
      <c r="B13" s="9" t="s">
        <v>393</v>
      </c>
      <c r="C13" s="241">
        <f>SUM(C7:C12)</f>
        <v>0</v>
      </c>
      <c r="D13" s="241"/>
      <c r="E13" s="241">
        <f aca="true" t="shared" si="1" ref="E13:T13">SUM(E7:E12)</f>
        <v>0</v>
      </c>
      <c r="F13" s="241">
        <f>SUM(F7:F12)</f>
        <v>217377543</v>
      </c>
      <c r="G13" s="241"/>
      <c r="H13" s="241">
        <f>SUM(H7:H12)</f>
        <v>0</v>
      </c>
      <c r="I13" s="241"/>
      <c r="J13" s="241">
        <f t="shared" si="1"/>
        <v>0</v>
      </c>
      <c r="K13" s="241">
        <f t="shared" si="1"/>
        <v>0</v>
      </c>
      <c r="L13" s="241"/>
      <c r="M13" s="241">
        <f t="shared" si="1"/>
        <v>0</v>
      </c>
      <c r="N13" s="241">
        <f t="shared" si="1"/>
        <v>0</v>
      </c>
      <c r="O13" s="241">
        <f t="shared" si="1"/>
        <v>0</v>
      </c>
      <c r="P13" s="241">
        <f t="shared" si="1"/>
        <v>0</v>
      </c>
      <c r="Q13" s="241">
        <f t="shared" si="1"/>
        <v>0</v>
      </c>
      <c r="R13" s="241">
        <f t="shared" si="1"/>
        <v>0</v>
      </c>
      <c r="S13" s="241"/>
      <c r="T13" s="241">
        <f t="shared" si="1"/>
        <v>217377543</v>
      </c>
    </row>
    <row r="14" spans="1:20" ht="15">
      <c r="A14" s="10" t="s">
        <v>71</v>
      </c>
      <c r="B14" s="9" t="s">
        <v>70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>
        <f aca="true" t="shared" si="2" ref="T14:T47">SUM(C14:S14)</f>
        <v>0</v>
      </c>
    </row>
    <row r="15" spans="1:20" ht="24.75" customHeight="1">
      <c r="A15" s="10" t="s">
        <v>73</v>
      </c>
      <c r="B15" s="9" t="s">
        <v>72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>
        <f t="shared" si="2"/>
        <v>0</v>
      </c>
    </row>
    <row r="16" spans="1:20" ht="15">
      <c r="A16" s="6" t="s">
        <v>74</v>
      </c>
      <c r="B16" s="17" t="s">
        <v>505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>
        <f t="shared" si="2"/>
        <v>0</v>
      </c>
    </row>
    <row r="17" spans="1:20" ht="15">
      <c r="A17" s="6" t="s">
        <v>74</v>
      </c>
      <c r="B17" s="17" t="s">
        <v>514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>
        <f t="shared" si="2"/>
        <v>0</v>
      </c>
    </row>
    <row r="18" spans="1:20" ht="15">
      <c r="A18" s="6" t="s">
        <v>74</v>
      </c>
      <c r="B18" s="17" t="s">
        <v>515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>
        <f t="shared" si="2"/>
        <v>0</v>
      </c>
    </row>
    <row r="19" spans="1:20" ht="15">
      <c r="A19" s="6" t="s">
        <v>74</v>
      </c>
      <c r="B19" s="17" t="s">
        <v>513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>
        <f t="shared" si="2"/>
        <v>0</v>
      </c>
    </row>
    <row r="20" spans="1:20" ht="15">
      <c r="A20" s="6" t="s">
        <v>74</v>
      </c>
      <c r="B20" s="17" t="s">
        <v>512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>
        <f t="shared" si="2"/>
        <v>0</v>
      </c>
    </row>
    <row r="21" spans="1:20" ht="15">
      <c r="A21" s="6" t="s">
        <v>74</v>
      </c>
      <c r="B21" s="17" t="s">
        <v>511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>
        <f t="shared" si="2"/>
        <v>0</v>
      </c>
    </row>
    <row r="22" spans="1:20" ht="15">
      <c r="A22" s="6" t="s">
        <v>74</v>
      </c>
      <c r="B22" s="17" t="s">
        <v>506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>
        <f t="shared" si="2"/>
        <v>0</v>
      </c>
    </row>
    <row r="23" spans="1:20" ht="15">
      <c r="A23" s="6" t="s">
        <v>74</v>
      </c>
      <c r="B23" s="17" t="s">
        <v>507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>
        <f t="shared" si="2"/>
        <v>0</v>
      </c>
    </row>
    <row r="24" spans="1:20" ht="15">
      <c r="A24" s="6" t="s">
        <v>74</v>
      </c>
      <c r="B24" s="17" t="s">
        <v>508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>
        <f t="shared" si="2"/>
        <v>0</v>
      </c>
    </row>
    <row r="25" spans="1:20" ht="15">
      <c r="A25" s="6" t="s">
        <v>74</v>
      </c>
      <c r="B25" s="17" t="s">
        <v>509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>
        <f t="shared" si="2"/>
        <v>0</v>
      </c>
    </row>
    <row r="26" spans="1:20" ht="25.5">
      <c r="A26" s="10" t="s">
        <v>74</v>
      </c>
      <c r="B26" s="9" t="s">
        <v>355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>
        <f t="shared" si="2"/>
        <v>0</v>
      </c>
    </row>
    <row r="27" spans="1:20" ht="15">
      <c r="A27" s="6" t="s">
        <v>75</v>
      </c>
      <c r="B27" s="17" t="s">
        <v>505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>
        <f t="shared" si="2"/>
        <v>0</v>
      </c>
    </row>
    <row r="28" spans="1:20" ht="15">
      <c r="A28" s="6" t="s">
        <v>75</v>
      </c>
      <c r="B28" s="17" t="s">
        <v>514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>
        <f t="shared" si="2"/>
        <v>0</v>
      </c>
    </row>
    <row r="29" spans="1:20" ht="15">
      <c r="A29" s="6" t="s">
        <v>75</v>
      </c>
      <c r="B29" s="17" t="s">
        <v>515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>
        <f t="shared" si="2"/>
        <v>0</v>
      </c>
    </row>
    <row r="30" spans="1:20" ht="15">
      <c r="A30" s="6" t="s">
        <v>75</v>
      </c>
      <c r="B30" s="17" t="s">
        <v>513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>
        <f t="shared" si="2"/>
        <v>0</v>
      </c>
    </row>
    <row r="31" spans="1:20" ht="15">
      <c r="A31" s="6" t="s">
        <v>75</v>
      </c>
      <c r="B31" s="17" t="s">
        <v>512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>
        <f t="shared" si="2"/>
        <v>0</v>
      </c>
    </row>
    <row r="32" spans="1:20" ht="15">
      <c r="A32" s="6" t="s">
        <v>75</v>
      </c>
      <c r="B32" s="17" t="s">
        <v>511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>
        <f t="shared" si="2"/>
        <v>0</v>
      </c>
    </row>
    <row r="33" spans="1:20" ht="15">
      <c r="A33" s="6" t="s">
        <v>75</v>
      </c>
      <c r="B33" s="17" t="s">
        <v>506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>
        <f t="shared" si="2"/>
        <v>0</v>
      </c>
    </row>
    <row r="34" spans="1:20" ht="15">
      <c r="A34" s="6" t="s">
        <v>75</v>
      </c>
      <c r="B34" s="17" t="s">
        <v>507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>
        <f t="shared" si="2"/>
        <v>0</v>
      </c>
    </row>
    <row r="35" spans="1:20" ht="15">
      <c r="A35" s="6" t="s">
        <v>75</v>
      </c>
      <c r="B35" s="17" t="s">
        <v>508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>
        <f t="shared" si="2"/>
        <v>0</v>
      </c>
    </row>
    <row r="36" spans="1:20" ht="15">
      <c r="A36" s="6" t="s">
        <v>75</v>
      </c>
      <c r="B36" s="17" t="s">
        <v>509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>
        <f t="shared" si="2"/>
        <v>0</v>
      </c>
    </row>
    <row r="37" spans="1:20" ht="25.5">
      <c r="A37" s="10" t="s">
        <v>75</v>
      </c>
      <c r="B37" s="9" t="s">
        <v>413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>
        <f t="shared" si="2"/>
        <v>0</v>
      </c>
    </row>
    <row r="38" spans="1:20" ht="15">
      <c r="A38" s="6" t="s">
        <v>76</v>
      </c>
      <c r="B38" s="17" t="s">
        <v>505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>
        <f t="shared" si="2"/>
        <v>0</v>
      </c>
    </row>
    <row r="39" spans="1:20" ht="15">
      <c r="A39" s="6" t="s">
        <v>76</v>
      </c>
      <c r="B39" s="17" t="s">
        <v>514</v>
      </c>
      <c r="C39" s="36"/>
      <c r="D39" s="36">
        <v>285000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>
        <f t="shared" si="2"/>
        <v>285000</v>
      </c>
    </row>
    <row r="40" spans="1:20" ht="15">
      <c r="A40" s="6" t="s">
        <v>76</v>
      </c>
      <c r="B40" s="17" t="s">
        <v>515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>
        <f t="shared" si="2"/>
        <v>0</v>
      </c>
    </row>
    <row r="41" spans="1:20" ht="15">
      <c r="A41" s="6" t="s">
        <v>76</v>
      </c>
      <c r="B41" s="17" t="s">
        <v>513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>
        <v>2300000</v>
      </c>
      <c r="R41" s="36"/>
      <c r="S41" s="36"/>
      <c r="T41" s="36">
        <f t="shared" si="2"/>
        <v>2300000</v>
      </c>
    </row>
    <row r="42" spans="1:20" ht="15">
      <c r="A42" s="6" t="s">
        <v>76</v>
      </c>
      <c r="B42" s="17" t="s">
        <v>512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>
        <v>3562900</v>
      </c>
      <c r="O42" s="36"/>
      <c r="P42" s="36"/>
      <c r="Q42" s="36"/>
      <c r="R42" s="36"/>
      <c r="S42" s="36"/>
      <c r="T42" s="36">
        <f t="shared" si="2"/>
        <v>3562900</v>
      </c>
    </row>
    <row r="43" spans="1:20" ht="15">
      <c r="A43" s="6" t="s">
        <v>76</v>
      </c>
      <c r="B43" s="17" t="s">
        <v>511</v>
      </c>
      <c r="C43" s="36"/>
      <c r="D43" s="36"/>
      <c r="E43" s="36"/>
      <c r="F43" s="36">
        <v>6302911</v>
      </c>
      <c r="G43" s="36"/>
      <c r="H43" s="36"/>
      <c r="I43" s="36"/>
      <c r="J43" s="36"/>
      <c r="K43" s="36">
        <v>6597705</v>
      </c>
      <c r="L43" s="36"/>
      <c r="M43" s="36"/>
      <c r="N43" s="36"/>
      <c r="O43" s="36"/>
      <c r="P43" s="36"/>
      <c r="Q43" s="36"/>
      <c r="R43" s="36"/>
      <c r="S43" s="36"/>
      <c r="T43" s="36">
        <f t="shared" si="2"/>
        <v>12900616</v>
      </c>
    </row>
    <row r="44" spans="1:20" ht="15">
      <c r="A44" s="6" t="s">
        <v>76</v>
      </c>
      <c r="B44" s="17" t="s">
        <v>506</v>
      </c>
      <c r="C44" s="36">
        <v>13679646</v>
      </c>
      <c r="D44" s="36"/>
      <c r="E44" s="36"/>
      <c r="F44" s="36"/>
      <c r="G44" s="36"/>
      <c r="H44" s="36"/>
      <c r="I44" s="36"/>
      <c r="J44" s="36"/>
      <c r="K44" s="36">
        <v>3883700</v>
      </c>
      <c r="L44" s="36"/>
      <c r="M44" s="36"/>
      <c r="N44" s="36"/>
      <c r="O44" s="36"/>
      <c r="P44" s="36"/>
      <c r="Q44" s="36"/>
      <c r="R44" s="36"/>
      <c r="S44" s="36"/>
      <c r="T44" s="36">
        <f t="shared" si="2"/>
        <v>17563346</v>
      </c>
    </row>
    <row r="45" spans="1:20" ht="15">
      <c r="A45" s="6" t="s">
        <v>76</v>
      </c>
      <c r="B45" s="17" t="s">
        <v>507</v>
      </c>
      <c r="C45" s="36"/>
      <c r="D45" s="36"/>
      <c r="E45" s="36"/>
      <c r="F45" s="36"/>
      <c r="G45" s="36"/>
      <c r="H45" s="36"/>
      <c r="I45" s="36"/>
      <c r="J45" s="36"/>
      <c r="K45" s="36">
        <v>2214729</v>
      </c>
      <c r="L45" s="36"/>
      <c r="M45" s="36"/>
      <c r="N45" s="36"/>
      <c r="O45" s="36"/>
      <c r="P45" s="36"/>
      <c r="Q45" s="36"/>
      <c r="R45" s="36"/>
      <c r="S45" s="36"/>
      <c r="T45" s="36">
        <f t="shared" si="2"/>
        <v>2214729</v>
      </c>
    </row>
    <row r="46" spans="1:20" ht="15">
      <c r="A46" s="6" t="s">
        <v>76</v>
      </c>
      <c r="B46" s="17" t="s">
        <v>508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>
        <f t="shared" si="2"/>
        <v>0</v>
      </c>
    </row>
    <row r="47" spans="1:20" ht="15">
      <c r="A47" s="6" t="s">
        <v>76</v>
      </c>
      <c r="B47" s="17" t="s">
        <v>509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>
        <f t="shared" si="2"/>
        <v>0</v>
      </c>
    </row>
    <row r="48" spans="1:20" ht="15">
      <c r="A48" s="10" t="s">
        <v>76</v>
      </c>
      <c r="B48" s="9" t="s">
        <v>412</v>
      </c>
      <c r="C48" s="241">
        <f>SUM(C38:C47)</f>
        <v>13679646</v>
      </c>
      <c r="D48" s="241">
        <f aca="true" t="shared" si="3" ref="D48:T48">SUM(D38:D47)</f>
        <v>285000</v>
      </c>
      <c r="E48" s="241">
        <f t="shared" si="3"/>
        <v>0</v>
      </c>
      <c r="F48" s="241">
        <f t="shared" si="3"/>
        <v>6302911</v>
      </c>
      <c r="G48" s="241">
        <f t="shared" si="3"/>
        <v>0</v>
      </c>
      <c r="H48" s="241">
        <f t="shared" si="3"/>
        <v>0</v>
      </c>
      <c r="I48" s="241">
        <f t="shared" si="3"/>
        <v>0</v>
      </c>
      <c r="J48" s="241">
        <f t="shared" si="3"/>
        <v>0</v>
      </c>
      <c r="K48" s="241">
        <f t="shared" si="3"/>
        <v>12696134</v>
      </c>
      <c r="L48" s="241">
        <f t="shared" si="3"/>
        <v>0</v>
      </c>
      <c r="M48" s="241">
        <f t="shared" si="3"/>
        <v>0</v>
      </c>
      <c r="N48" s="241">
        <f t="shared" si="3"/>
        <v>3562900</v>
      </c>
      <c r="O48" s="241">
        <f t="shared" si="3"/>
        <v>0</v>
      </c>
      <c r="P48" s="241">
        <f t="shared" si="3"/>
        <v>0</v>
      </c>
      <c r="Q48" s="241">
        <f t="shared" si="3"/>
        <v>2300000</v>
      </c>
      <c r="R48" s="241">
        <f t="shared" si="3"/>
        <v>0</v>
      </c>
      <c r="S48" s="241">
        <f t="shared" si="3"/>
        <v>0</v>
      </c>
      <c r="T48" s="241">
        <f t="shared" si="3"/>
        <v>38826591</v>
      </c>
    </row>
    <row r="49" spans="1:20" ht="15">
      <c r="A49" s="12" t="s">
        <v>77</v>
      </c>
      <c r="B49" s="61" t="s">
        <v>411</v>
      </c>
      <c r="C49" s="241">
        <f>C48+C37+C26+C15+C14+C13</f>
        <v>13679646</v>
      </c>
      <c r="D49" s="241">
        <f aca="true" t="shared" si="4" ref="D49:T49">D48+D37+D26+D15+D14+D13</f>
        <v>285000</v>
      </c>
      <c r="E49" s="241">
        <f t="shared" si="4"/>
        <v>0</v>
      </c>
      <c r="F49" s="241">
        <f t="shared" si="4"/>
        <v>223680454</v>
      </c>
      <c r="G49" s="241">
        <f t="shared" si="4"/>
        <v>0</v>
      </c>
      <c r="H49" s="241">
        <f t="shared" si="4"/>
        <v>0</v>
      </c>
      <c r="I49" s="241">
        <f t="shared" si="4"/>
        <v>0</v>
      </c>
      <c r="J49" s="241">
        <f t="shared" si="4"/>
        <v>0</v>
      </c>
      <c r="K49" s="241">
        <f t="shared" si="4"/>
        <v>12696134</v>
      </c>
      <c r="L49" s="241">
        <f t="shared" si="4"/>
        <v>0</v>
      </c>
      <c r="M49" s="241">
        <f t="shared" si="4"/>
        <v>0</v>
      </c>
      <c r="N49" s="241">
        <f t="shared" si="4"/>
        <v>3562900</v>
      </c>
      <c r="O49" s="241">
        <f t="shared" si="4"/>
        <v>0</v>
      </c>
      <c r="P49" s="241">
        <f t="shared" si="4"/>
        <v>0</v>
      </c>
      <c r="Q49" s="241">
        <f t="shared" si="4"/>
        <v>2300000</v>
      </c>
      <c r="R49" s="241">
        <f t="shared" si="4"/>
        <v>0</v>
      </c>
      <c r="S49" s="241">
        <f t="shared" si="4"/>
        <v>0</v>
      </c>
      <c r="T49" s="241">
        <f t="shared" si="4"/>
        <v>256204134</v>
      </c>
    </row>
    <row r="50" spans="1:20" ht="15">
      <c r="A50" s="10" t="s">
        <v>79</v>
      </c>
      <c r="B50" s="9" t="s">
        <v>78</v>
      </c>
      <c r="C50" s="36"/>
      <c r="D50" s="36"/>
      <c r="E50" s="36"/>
      <c r="F50" s="36">
        <v>194000</v>
      </c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>
        <f aca="true" t="shared" si="5" ref="T50:T83">SUM(C50:S50)</f>
        <v>194000</v>
      </c>
    </row>
    <row r="51" spans="1:20" ht="25.5">
      <c r="A51" s="10" t="s">
        <v>81</v>
      </c>
      <c r="B51" s="9" t="s">
        <v>80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>
        <f t="shared" si="5"/>
        <v>0</v>
      </c>
    </row>
    <row r="52" spans="1:20" ht="15">
      <c r="A52" s="6" t="s">
        <v>82</v>
      </c>
      <c r="B52" s="17" t="s">
        <v>505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>
        <f t="shared" si="5"/>
        <v>0</v>
      </c>
    </row>
    <row r="53" spans="1:20" ht="15">
      <c r="A53" s="6" t="s">
        <v>82</v>
      </c>
      <c r="B53" s="17" t="s">
        <v>514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>
        <f t="shared" si="5"/>
        <v>0</v>
      </c>
    </row>
    <row r="54" spans="1:20" ht="15">
      <c r="A54" s="6" t="s">
        <v>82</v>
      </c>
      <c r="B54" s="17" t="s">
        <v>515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>
        <f t="shared" si="5"/>
        <v>0</v>
      </c>
    </row>
    <row r="55" spans="1:20" ht="15">
      <c r="A55" s="6" t="s">
        <v>82</v>
      </c>
      <c r="B55" s="17" t="s">
        <v>513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>
        <f t="shared" si="5"/>
        <v>0</v>
      </c>
    </row>
    <row r="56" spans="1:20" ht="15">
      <c r="A56" s="6" t="s">
        <v>82</v>
      </c>
      <c r="B56" s="17" t="s">
        <v>512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>
        <f t="shared" si="5"/>
        <v>0</v>
      </c>
    </row>
    <row r="57" spans="1:20" ht="15">
      <c r="A57" s="6" t="s">
        <v>82</v>
      </c>
      <c r="B57" s="17" t="s">
        <v>511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>
        <f t="shared" si="5"/>
        <v>0</v>
      </c>
    </row>
    <row r="58" spans="1:20" ht="15">
      <c r="A58" s="6" t="s">
        <v>82</v>
      </c>
      <c r="B58" s="17" t="s">
        <v>506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>
        <f t="shared" si="5"/>
        <v>0</v>
      </c>
    </row>
    <row r="59" spans="1:20" ht="15">
      <c r="A59" s="6" t="s">
        <v>82</v>
      </c>
      <c r="B59" s="17" t="s">
        <v>507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>
        <f t="shared" si="5"/>
        <v>0</v>
      </c>
    </row>
    <row r="60" spans="1:20" ht="15">
      <c r="A60" s="6" t="s">
        <v>82</v>
      </c>
      <c r="B60" s="17" t="s">
        <v>508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>
        <f t="shared" si="5"/>
        <v>0</v>
      </c>
    </row>
    <row r="61" spans="1:20" ht="15">
      <c r="A61" s="6" t="s">
        <v>82</v>
      </c>
      <c r="B61" s="17" t="s">
        <v>509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>
        <f t="shared" si="5"/>
        <v>0</v>
      </c>
    </row>
    <row r="62" spans="1:20" ht="25.5">
      <c r="A62" s="10" t="s">
        <v>82</v>
      </c>
      <c r="B62" s="9" t="s">
        <v>410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>
        <f t="shared" si="5"/>
        <v>0</v>
      </c>
    </row>
    <row r="63" spans="1:20" ht="15">
      <c r="A63" s="6" t="s">
        <v>83</v>
      </c>
      <c r="B63" s="17" t="s">
        <v>510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>
        <f t="shared" si="5"/>
        <v>0</v>
      </c>
    </row>
    <row r="64" spans="1:20" ht="15">
      <c r="A64" s="6" t="s">
        <v>83</v>
      </c>
      <c r="B64" s="17" t="s">
        <v>514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>
        <f t="shared" si="5"/>
        <v>0</v>
      </c>
    </row>
    <row r="65" spans="1:20" ht="15">
      <c r="A65" s="6" t="s">
        <v>83</v>
      </c>
      <c r="B65" s="17" t="s">
        <v>515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>
        <f t="shared" si="5"/>
        <v>0</v>
      </c>
    </row>
    <row r="66" spans="1:20" ht="15">
      <c r="A66" s="6" t="s">
        <v>83</v>
      </c>
      <c r="B66" s="17" t="s">
        <v>513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>
        <f t="shared" si="5"/>
        <v>0</v>
      </c>
    </row>
    <row r="67" spans="1:20" ht="15">
      <c r="A67" s="6" t="s">
        <v>83</v>
      </c>
      <c r="B67" s="17" t="s">
        <v>512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>
        <f t="shared" si="5"/>
        <v>0</v>
      </c>
    </row>
    <row r="68" spans="1:20" ht="15">
      <c r="A68" s="6" t="s">
        <v>83</v>
      </c>
      <c r="B68" s="17" t="s">
        <v>511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>
        <f t="shared" si="5"/>
        <v>0</v>
      </c>
    </row>
    <row r="69" spans="1:20" ht="15">
      <c r="A69" s="6" t="s">
        <v>83</v>
      </c>
      <c r="B69" s="17" t="s">
        <v>506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>
        <f t="shared" si="5"/>
        <v>0</v>
      </c>
    </row>
    <row r="70" spans="1:20" ht="15">
      <c r="A70" s="6" t="s">
        <v>83</v>
      </c>
      <c r="B70" s="17" t="s">
        <v>507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>
        <f t="shared" si="5"/>
        <v>0</v>
      </c>
    </row>
    <row r="71" spans="1:20" ht="15">
      <c r="A71" s="6" t="s">
        <v>83</v>
      </c>
      <c r="B71" s="17" t="s">
        <v>508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>
        <f t="shared" si="5"/>
        <v>0</v>
      </c>
    </row>
    <row r="72" spans="1:20" ht="15">
      <c r="A72" s="6" t="s">
        <v>83</v>
      </c>
      <c r="B72" s="17" t="s">
        <v>509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>
        <f t="shared" si="5"/>
        <v>0</v>
      </c>
    </row>
    <row r="73" spans="1:20" ht="25.5">
      <c r="A73" s="10" t="s">
        <v>83</v>
      </c>
      <c r="B73" s="9" t="s">
        <v>414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>
        <f t="shared" si="5"/>
        <v>0</v>
      </c>
    </row>
    <row r="74" spans="1:20" ht="15">
      <c r="A74" s="6" t="s">
        <v>84</v>
      </c>
      <c r="B74" s="17" t="s">
        <v>505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>
        <f t="shared" si="5"/>
        <v>0</v>
      </c>
    </row>
    <row r="75" spans="1:20" ht="15">
      <c r="A75" s="6" t="s">
        <v>84</v>
      </c>
      <c r="B75" s="17" t="s">
        <v>514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>
        <f t="shared" si="5"/>
        <v>0</v>
      </c>
    </row>
    <row r="76" spans="1:20" ht="15">
      <c r="A76" s="6" t="s">
        <v>84</v>
      </c>
      <c r="B76" s="17" t="s">
        <v>515</v>
      </c>
      <c r="C76" s="36"/>
      <c r="D76" s="36"/>
      <c r="E76" s="36"/>
      <c r="F76" s="36"/>
      <c r="G76" s="36"/>
      <c r="H76" s="36"/>
      <c r="I76" s="36"/>
      <c r="J76" s="36"/>
      <c r="K76" s="36">
        <v>707503982</v>
      </c>
      <c r="L76" s="36"/>
      <c r="M76" s="36"/>
      <c r="N76" s="36"/>
      <c r="O76" s="36"/>
      <c r="P76" s="36"/>
      <c r="Q76" s="36"/>
      <c r="R76" s="36"/>
      <c r="S76" s="36"/>
      <c r="T76" s="36">
        <f t="shared" si="5"/>
        <v>707503982</v>
      </c>
    </row>
    <row r="77" spans="1:20" ht="15">
      <c r="A77" s="6" t="s">
        <v>84</v>
      </c>
      <c r="B77" s="17" t="s">
        <v>513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>
        <f t="shared" si="5"/>
        <v>0</v>
      </c>
    </row>
    <row r="78" spans="1:20" ht="15">
      <c r="A78" s="6" t="s">
        <v>84</v>
      </c>
      <c r="B78" s="17" t="s">
        <v>512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>
        <f t="shared" si="5"/>
        <v>0</v>
      </c>
    </row>
    <row r="79" spans="1:20" ht="15">
      <c r="A79" s="6" t="s">
        <v>84</v>
      </c>
      <c r="B79" s="17" t="s">
        <v>511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>
        <f t="shared" si="5"/>
        <v>0</v>
      </c>
    </row>
    <row r="80" spans="1:20" ht="15">
      <c r="A80" s="6" t="s">
        <v>84</v>
      </c>
      <c r="B80" s="17" t="s">
        <v>506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>
        <f t="shared" si="5"/>
        <v>0</v>
      </c>
    </row>
    <row r="81" spans="1:20" ht="15">
      <c r="A81" s="6" t="s">
        <v>84</v>
      </c>
      <c r="B81" s="17" t="s">
        <v>507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>
        <f t="shared" si="5"/>
        <v>0</v>
      </c>
    </row>
    <row r="82" spans="1:20" ht="15">
      <c r="A82" s="6" t="s">
        <v>84</v>
      </c>
      <c r="B82" s="17" t="s">
        <v>508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>
        <f t="shared" si="5"/>
        <v>0</v>
      </c>
    </row>
    <row r="83" spans="1:20" ht="15">
      <c r="A83" s="6" t="s">
        <v>84</v>
      </c>
      <c r="B83" s="17" t="s">
        <v>509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>
        <f t="shared" si="5"/>
        <v>0</v>
      </c>
    </row>
    <row r="84" spans="1:20" ht="15">
      <c r="A84" s="10" t="s">
        <v>84</v>
      </c>
      <c r="B84" s="9" t="s">
        <v>360</v>
      </c>
      <c r="C84" s="241">
        <f>SUM(C74:C83)</f>
        <v>0</v>
      </c>
      <c r="D84" s="241">
        <f aca="true" t="shared" si="6" ref="D84:T84">SUM(D74:D83)</f>
        <v>0</v>
      </c>
      <c r="E84" s="241">
        <f t="shared" si="6"/>
        <v>0</v>
      </c>
      <c r="F84" s="241">
        <f t="shared" si="6"/>
        <v>0</v>
      </c>
      <c r="G84" s="241">
        <f t="shared" si="6"/>
        <v>0</v>
      </c>
      <c r="H84" s="241">
        <f t="shared" si="6"/>
        <v>0</v>
      </c>
      <c r="I84" s="241">
        <f t="shared" si="6"/>
        <v>0</v>
      </c>
      <c r="J84" s="241">
        <f t="shared" si="6"/>
        <v>0</v>
      </c>
      <c r="K84" s="241">
        <f t="shared" si="6"/>
        <v>707503982</v>
      </c>
      <c r="L84" s="241">
        <f t="shared" si="6"/>
        <v>0</v>
      </c>
      <c r="M84" s="241">
        <f t="shared" si="6"/>
        <v>0</v>
      </c>
      <c r="N84" s="241">
        <f t="shared" si="6"/>
        <v>0</v>
      </c>
      <c r="O84" s="241">
        <f t="shared" si="6"/>
        <v>0</v>
      </c>
      <c r="P84" s="241">
        <f t="shared" si="6"/>
        <v>0</v>
      </c>
      <c r="Q84" s="241">
        <f t="shared" si="6"/>
        <v>0</v>
      </c>
      <c r="R84" s="241">
        <f t="shared" si="6"/>
        <v>0</v>
      </c>
      <c r="S84" s="241">
        <f t="shared" si="6"/>
        <v>0</v>
      </c>
      <c r="T84" s="241">
        <f t="shared" si="6"/>
        <v>707503982</v>
      </c>
    </row>
    <row r="85" spans="1:20" ht="15">
      <c r="A85" s="12" t="s">
        <v>85</v>
      </c>
      <c r="B85" s="61" t="s">
        <v>395</v>
      </c>
      <c r="C85" s="241">
        <f>C84+C73+C62+C51+C50</f>
        <v>0</v>
      </c>
      <c r="D85" s="241"/>
      <c r="E85" s="241">
        <f aca="true" t="shared" si="7" ref="E85:T85">E84+E73+E62+E51+E50</f>
        <v>0</v>
      </c>
      <c r="F85" s="241">
        <f>F84+F73+F62+F51+F50</f>
        <v>194000</v>
      </c>
      <c r="G85" s="241"/>
      <c r="H85" s="241">
        <f>H84+H73+H62+H51+H50</f>
        <v>0</v>
      </c>
      <c r="I85" s="241"/>
      <c r="J85" s="241">
        <f t="shared" si="7"/>
        <v>0</v>
      </c>
      <c r="K85" s="241">
        <f t="shared" si="7"/>
        <v>707503982</v>
      </c>
      <c r="L85" s="241"/>
      <c r="M85" s="241">
        <f t="shared" si="7"/>
        <v>0</v>
      </c>
      <c r="N85" s="241">
        <f t="shared" si="7"/>
        <v>0</v>
      </c>
      <c r="O85" s="241">
        <f t="shared" si="7"/>
        <v>0</v>
      </c>
      <c r="P85" s="241">
        <f t="shared" si="7"/>
        <v>0</v>
      </c>
      <c r="Q85" s="241">
        <f t="shared" si="7"/>
        <v>0</v>
      </c>
      <c r="R85" s="241">
        <f t="shared" si="7"/>
        <v>0</v>
      </c>
      <c r="S85" s="241"/>
      <c r="T85" s="241">
        <f t="shared" si="7"/>
        <v>707697982</v>
      </c>
    </row>
    <row r="86" spans="1:20" ht="15">
      <c r="A86" s="6" t="s">
        <v>86</v>
      </c>
      <c r="B86" s="5" t="s">
        <v>415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>
        <f aca="true" t="shared" si="8" ref="T86:T117">SUM(C86:S86)</f>
        <v>0</v>
      </c>
    </row>
    <row r="87" spans="1:20" ht="15">
      <c r="A87" s="8" t="s">
        <v>86</v>
      </c>
      <c r="B87" s="25" t="s">
        <v>87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>
        <f t="shared" si="8"/>
        <v>0</v>
      </c>
    </row>
    <row r="88" spans="1:20" ht="27">
      <c r="A88" s="8" t="s">
        <v>86</v>
      </c>
      <c r="B88" s="25" t="s">
        <v>88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>
        <f t="shared" si="8"/>
        <v>0</v>
      </c>
    </row>
    <row r="89" spans="1:20" ht="15">
      <c r="A89" s="8" t="s">
        <v>86</v>
      </c>
      <c r="B89" s="25" t="s">
        <v>89</v>
      </c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>
        <f t="shared" si="8"/>
        <v>0</v>
      </c>
    </row>
    <row r="90" spans="1:20" ht="15">
      <c r="A90" s="6" t="s">
        <v>90</v>
      </c>
      <c r="B90" s="5" t="s">
        <v>362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>
        <f t="shared" si="8"/>
        <v>0</v>
      </c>
    </row>
    <row r="91" spans="1:20" ht="15">
      <c r="A91" s="10" t="s">
        <v>91</v>
      </c>
      <c r="B91" s="9" t="s">
        <v>396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>
        <f t="shared" si="8"/>
        <v>0</v>
      </c>
    </row>
    <row r="92" spans="1:20" ht="15">
      <c r="A92" s="10" t="s">
        <v>92</v>
      </c>
      <c r="B92" s="9" t="s">
        <v>363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>
        <f t="shared" si="8"/>
        <v>0</v>
      </c>
    </row>
    <row r="93" spans="1:20" ht="15">
      <c r="A93" s="18" t="s">
        <v>93</v>
      </c>
      <c r="B93" s="20" t="s">
        <v>416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>
        <f t="shared" si="8"/>
        <v>0</v>
      </c>
    </row>
    <row r="94" spans="1:20" ht="15">
      <c r="A94" s="5" t="s">
        <v>94</v>
      </c>
      <c r="B94" s="5" t="s">
        <v>417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>
        <v>89194310</v>
      </c>
      <c r="T94" s="36">
        <f t="shared" si="8"/>
        <v>89194310</v>
      </c>
    </row>
    <row r="95" spans="1:20" ht="15">
      <c r="A95" s="5" t="s">
        <v>94</v>
      </c>
      <c r="B95" s="5" t="s">
        <v>418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>
        <f t="shared" si="8"/>
        <v>0</v>
      </c>
    </row>
    <row r="96" spans="1:20" ht="15">
      <c r="A96" s="5" t="s">
        <v>94</v>
      </c>
      <c r="B96" s="5" t="s">
        <v>419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>
        <f t="shared" si="8"/>
        <v>0</v>
      </c>
    </row>
    <row r="97" spans="1:20" ht="15">
      <c r="A97" s="5" t="s">
        <v>94</v>
      </c>
      <c r="B97" s="5" t="s">
        <v>420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>
        <v>13488978</v>
      </c>
      <c r="T97" s="36">
        <f t="shared" si="8"/>
        <v>13488978</v>
      </c>
    </row>
    <row r="98" spans="1:20" ht="15">
      <c r="A98" s="5" t="s">
        <v>94</v>
      </c>
      <c r="B98" s="5" t="s">
        <v>421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>
        <f t="shared" si="8"/>
        <v>0</v>
      </c>
    </row>
    <row r="99" spans="1:20" ht="15">
      <c r="A99" s="5" t="s">
        <v>94</v>
      </c>
      <c r="B99" s="5" t="s">
        <v>422</v>
      </c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>
        <f t="shared" si="8"/>
        <v>0</v>
      </c>
    </row>
    <row r="100" spans="1:20" ht="15">
      <c r="A100" s="5" t="s">
        <v>94</v>
      </c>
      <c r="B100" s="5" t="s">
        <v>423</v>
      </c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>
        <f t="shared" si="8"/>
        <v>0</v>
      </c>
    </row>
    <row r="101" spans="1:20" ht="15">
      <c r="A101" s="5" t="s">
        <v>94</v>
      </c>
      <c r="B101" s="5" t="s">
        <v>424</v>
      </c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>
        <f t="shared" si="8"/>
        <v>0</v>
      </c>
    </row>
    <row r="102" spans="1:20" ht="15">
      <c r="A102" s="10" t="s">
        <v>94</v>
      </c>
      <c r="B102" s="9" t="s">
        <v>365</v>
      </c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241">
        <f>SUM(S94:S101)</f>
        <v>102683288</v>
      </c>
      <c r="T102" s="36">
        <f t="shared" si="8"/>
        <v>102683288</v>
      </c>
    </row>
    <row r="103" spans="1:20" ht="15">
      <c r="A103" s="6" t="s">
        <v>95</v>
      </c>
      <c r="B103" s="5" t="s">
        <v>366</v>
      </c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>
        <v>88217574</v>
      </c>
      <c r="T103" s="36">
        <f t="shared" si="8"/>
        <v>88217574</v>
      </c>
    </row>
    <row r="104" spans="1:20" ht="15">
      <c r="A104" s="62" t="s">
        <v>95</v>
      </c>
      <c r="B104" s="62" t="s">
        <v>96</v>
      </c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>
        <v>88217574</v>
      </c>
      <c r="T104" s="36">
        <f t="shared" si="8"/>
        <v>88217574</v>
      </c>
    </row>
    <row r="105" spans="1:20" ht="15">
      <c r="A105" s="62" t="s">
        <v>95</v>
      </c>
      <c r="B105" s="62" t="s">
        <v>97</v>
      </c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>
        <f t="shared" si="8"/>
        <v>0</v>
      </c>
    </row>
    <row r="106" spans="1:20" ht="15">
      <c r="A106" s="6" t="s">
        <v>98</v>
      </c>
      <c r="B106" s="5" t="s">
        <v>367</v>
      </c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>
        <f t="shared" si="8"/>
        <v>0</v>
      </c>
    </row>
    <row r="107" spans="1:20" ht="15">
      <c r="A107" s="6" t="s">
        <v>100</v>
      </c>
      <c r="B107" s="5" t="s">
        <v>99</v>
      </c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>
        <f t="shared" si="8"/>
        <v>0</v>
      </c>
    </row>
    <row r="108" spans="1:20" ht="15">
      <c r="A108" s="6" t="s">
        <v>101</v>
      </c>
      <c r="B108" s="5" t="s">
        <v>368</v>
      </c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>
        <v>8556501</v>
      </c>
      <c r="T108" s="36">
        <f t="shared" si="8"/>
        <v>8556501</v>
      </c>
    </row>
    <row r="109" spans="1:20" ht="15">
      <c r="A109" s="62" t="s">
        <v>101</v>
      </c>
      <c r="B109" s="62" t="s">
        <v>102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>
        <f t="shared" si="8"/>
        <v>0</v>
      </c>
    </row>
    <row r="110" spans="1:20" ht="15">
      <c r="A110" s="62" t="s">
        <v>101</v>
      </c>
      <c r="B110" s="62" t="s">
        <v>103</v>
      </c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>
        <v>8556501</v>
      </c>
      <c r="T110" s="36">
        <f t="shared" si="8"/>
        <v>8556501</v>
      </c>
    </row>
    <row r="111" spans="1:20" ht="15">
      <c r="A111" s="62" t="s">
        <v>101</v>
      </c>
      <c r="B111" s="62" t="s">
        <v>104</v>
      </c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>
        <f t="shared" si="8"/>
        <v>0</v>
      </c>
    </row>
    <row r="112" spans="1:20" ht="15">
      <c r="A112" s="62" t="s">
        <v>101</v>
      </c>
      <c r="B112" s="62" t="s">
        <v>105</v>
      </c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>
        <f t="shared" si="8"/>
        <v>0</v>
      </c>
    </row>
    <row r="113" spans="1:20" ht="15">
      <c r="A113" s="6" t="s">
        <v>106</v>
      </c>
      <c r="B113" s="5" t="s">
        <v>425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>
        <v>41704957</v>
      </c>
      <c r="T113" s="36">
        <f t="shared" si="8"/>
        <v>41704957</v>
      </c>
    </row>
    <row r="114" spans="1:20" ht="15">
      <c r="A114" s="62" t="s">
        <v>106</v>
      </c>
      <c r="B114" s="62" t="s">
        <v>107</v>
      </c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>
        <f t="shared" si="8"/>
        <v>0</v>
      </c>
    </row>
    <row r="115" spans="1:20" ht="15">
      <c r="A115" s="62" t="s">
        <v>106</v>
      </c>
      <c r="B115" s="62" t="s">
        <v>108</v>
      </c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>
        <f t="shared" si="8"/>
        <v>0</v>
      </c>
    </row>
    <row r="116" spans="1:20" ht="27">
      <c r="A116" s="62" t="s">
        <v>106</v>
      </c>
      <c r="B116" s="62" t="s">
        <v>109</v>
      </c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>
        <f t="shared" si="8"/>
        <v>0</v>
      </c>
    </row>
    <row r="117" spans="1:20" ht="15">
      <c r="A117" s="62" t="s">
        <v>106</v>
      </c>
      <c r="B117" s="62" t="s">
        <v>110</v>
      </c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>
        <f t="shared" si="8"/>
        <v>0</v>
      </c>
    </row>
    <row r="118" spans="1:20" ht="15">
      <c r="A118" s="62" t="s">
        <v>106</v>
      </c>
      <c r="B118" s="62" t="s">
        <v>111</v>
      </c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>
        <f aca="true" t="shared" si="9" ref="T118:T143">SUM(C118:S118)</f>
        <v>0</v>
      </c>
    </row>
    <row r="119" spans="1:20" ht="15">
      <c r="A119" s="62" t="s">
        <v>106</v>
      </c>
      <c r="B119" s="62" t="s">
        <v>112</v>
      </c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>
        <f t="shared" si="9"/>
        <v>0</v>
      </c>
    </row>
    <row r="120" spans="1:20" ht="15">
      <c r="A120" s="62" t="s">
        <v>106</v>
      </c>
      <c r="B120" s="62" t="s">
        <v>113</v>
      </c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>
        <f t="shared" si="9"/>
        <v>0</v>
      </c>
    </row>
    <row r="121" spans="1:20" ht="15">
      <c r="A121" s="62" t="s">
        <v>106</v>
      </c>
      <c r="B121" s="62" t="s">
        <v>114</v>
      </c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>
        <v>41704957</v>
      </c>
      <c r="T121" s="36">
        <f t="shared" si="9"/>
        <v>41704957</v>
      </c>
    </row>
    <row r="122" spans="1:20" ht="15">
      <c r="A122" s="62" t="s">
        <v>106</v>
      </c>
      <c r="B122" s="62" t="s">
        <v>115</v>
      </c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>
        <f t="shared" si="9"/>
        <v>0</v>
      </c>
    </row>
    <row r="123" spans="1:20" ht="15">
      <c r="A123" s="62" t="s">
        <v>106</v>
      </c>
      <c r="B123" s="62" t="s">
        <v>116</v>
      </c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>
        <f t="shared" si="9"/>
        <v>0</v>
      </c>
    </row>
    <row r="124" spans="1:20" ht="15">
      <c r="A124" s="62" t="s">
        <v>106</v>
      </c>
      <c r="B124" s="62" t="s">
        <v>117</v>
      </c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>
        <f t="shared" si="9"/>
        <v>0</v>
      </c>
    </row>
    <row r="125" spans="1:20" ht="15">
      <c r="A125" s="62" t="s">
        <v>106</v>
      </c>
      <c r="B125" s="62" t="s">
        <v>118</v>
      </c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>
        <f t="shared" si="9"/>
        <v>0</v>
      </c>
    </row>
    <row r="126" spans="1:20" ht="15">
      <c r="A126" s="62" t="s">
        <v>106</v>
      </c>
      <c r="B126" s="62" t="s">
        <v>119</v>
      </c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>
        <f t="shared" si="9"/>
        <v>0</v>
      </c>
    </row>
    <row r="127" spans="1:20" ht="15">
      <c r="A127" s="62" t="s">
        <v>106</v>
      </c>
      <c r="B127" s="62" t="s">
        <v>120</v>
      </c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>
        <f t="shared" si="9"/>
        <v>0</v>
      </c>
    </row>
    <row r="128" spans="1:20" ht="15">
      <c r="A128" s="62" t="s">
        <v>106</v>
      </c>
      <c r="B128" s="62" t="s">
        <v>121</v>
      </c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>
        <f t="shared" si="9"/>
        <v>0</v>
      </c>
    </row>
    <row r="129" spans="1:20" ht="15">
      <c r="A129" s="10" t="s">
        <v>122</v>
      </c>
      <c r="B129" s="9" t="s">
        <v>397</v>
      </c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241">
        <f>S113+S108+S107+S106+S103</f>
        <v>138479032</v>
      </c>
      <c r="T129" s="241">
        <f t="shared" si="9"/>
        <v>138479032</v>
      </c>
    </row>
    <row r="130" spans="1:20" ht="15">
      <c r="A130" s="5" t="s">
        <v>123</v>
      </c>
      <c r="B130" s="5" t="s">
        <v>427</v>
      </c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>
        <f t="shared" si="9"/>
        <v>0</v>
      </c>
    </row>
    <row r="131" spans="1:20" ht="15">
      <c r="A131" s="5" t="s">
        <v>123</v>
      </c>
      <c r="B131" s="5" t="s">
        <v>426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>
        <f t="shared" si="9"/>
        <v>0</v>
      </c>
    </row>
    <row r="132" spans="1:20" ht="15">
      <c r="A132" s="5" t="s">
        <v>123</v>
      </c>
      <c r="B132" s="5" t="s">
        <v>428</v>
      </c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>
        <f t="shared" si="9"/>
        <v>0</v>
      </c>
    </row>
    <row r="133" spans="1:20" ht="15">
      <c r="A133" s="5" t="s">
        <v>123</v>
      </c>
      <c r="B133" s="5" t="s">
        <v>429</v>
      </c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>
        <f t="shared" si="9"/>
        <v>0</v>
      </c>
    </row>
    <row r="134" spans="1:20" ht="15">
      <c r="A134" s="5" t="s">
        <v>123</v>
      </c>
      <c r="B134" s="5" t="s">
        <v>430</v>
      </c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>
        <f t="shared" si="9"/>
        <v>0</v>
      </c>
    </row>
    <row r="135" spans="1:20" ht="30">
      <c r="A135" s="5" t="s">
        <v>123</v>
      </c>
      <c r="B135" s="5" t="s">
        <v>431</v>
      </c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>
        <f t="shared" si="9"/>
        <v>0</v>
      </c>
    </row>
    <row r="136" spans="1:20" ht="15">
      <c r="A136" s="5" t="s">
        <v>123</v>
      </c>
      <c r="B136" s="5" t="s">
        <v>432</v>
      </c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>
        <f t="shared" si="9"/>
        <v>0</v>
      </c>
    </row>
    <row r="137" spans="1:20" ht="15">
      <c r="A137" s="5" t="s">
        <v>123</v>
      </c>
      <c r="B137" s="5" t="s">
        <v>433</v>
      </c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>
        <f t="shared" si="9"/>
        <v>0</v>
      </c>
    </row>
    <row r="138" spans="1:20" ht="15">
      <c r="A138" s="5" t="s">
        <v>123</v>
      </c>
      <c r="B138" s="5" t="s">
        <v>434</v>
      </c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>
        <f t="shared" si="9"/>
        <v>0</v>
      </c>
    </row>
    <row r="139" spans="1:20" ht="15">
      <c r="A139" s="5" t="s">
        <v>123</v>
      </c>
      <c r="B139" s="5" t="s">
        <v>435</v>
      </c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>
        <f t="shared" si="9"/>
        <v>0</v>
      </c>
    </row>
    <row r="140" spans="1:20" ht="30">
      <c r="A140" s="5" t="s">
        <v>123</v>
      </c>
      <c r="B140" s="5" t="s">
        <v>436</v>
      </c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>
        <f t="shared" si="9"/>
        <v>0</v>
      </c>
    </row>
    <row r="141" spans="1:20" ht="15">
      <c r="A141" s="5" t="s">
        <v>123</v>
      </c>
      <c r="B141" s="5" t="s">
        <v>437</v>
      </c>
      <c r="C141" s="36">
        <v>4000</v>
      </c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>
        <v>1011814</v>
      </c>
      <c r="T141" s="36">
        <f>SUM(C141:S141)</f>
        <v>1015814</v>
      </c>
    </row>
    <row r="142" spans="1:20" ht="15">
      <c r="A142" s="5" t="s">
        <v>123</v>
      </c>
      <c r="B142" s="5" t="s">
        <v>1030</v>
      </c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>
        <v>35635</v>
      </c>
      <c r="T142" s="36">
        <f>SUM(C142:S142)</f>
        <v>35635</v>
      </c>
    </row>
    <row r="143" spans="1:20" ht="15">
      <c r="A143" s="10" t="s">
        <v>123</v>
      </c>
      <c r="B143" s="9" t="s">
        <v>370</v>
      </c>
      <c r="C143" s="36">
        <f>SUM(C130:C141)</f>
        <v>4000</v>
      </c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241">
        <f>SUM(S130:S142)</f>
        <v>1047449</v>
      </c>
      <c r="T143" s="241">
        <f t="shared" si="9"/>
        <v>1051449</v>
      </c>
    </row>
    <row r="144" spans="1:20" ht="15">
      <c r="A144" s="12" t="s">
        <v>124</v>
      </c>
      <c r="B144" s="61" t="s">
        <v>398</v>
      </c>
      <c r="C144" s="241">
        <f>C143+C129+C102+C93+C92+C91</f>
        <v>4000</v>
      </c>
      <c r="D144" s="241"/>
      <c r="E144" s="241">
        <f aca="true" t="shared" si="10" ref="E144:T144">E143+E129+E102+E93+E92+E91</f>
        <v>0</v>
      </c>
      <c r="F144" s="241">
        <f t="shared" si="10"/>
        <v>0</v>
      </c>
      <c r="G144" s="241"/>
      <c r="H144" s="241">
        <f t="shared" si="10"/>
        <v>0</v>
      </c>
      <c r="I144" s="241"/>
      <c r="J144" s="241">
        <f t="shared" si="10"/>
        <v>0</v>
      </c>
      <c r="K144" s="241"/>
      <c r="L144" s="241"/>
      <c r="M144" s="241">
        <f t="shared" si="10"/>
        <v>0</v>
      </c>
      <c r="N144" s="241">
        <f t="shared" si="10"/>
        <v>0</v>
      </c>
      <c r="O144" s="241">
        <f t="shared" si="10"/>
        <v>0</v>
      </c>
      <c r="P144" s="241">
        <f t="shared" si="10"/>
        <v>0</v>
      </c>
      <c r="Q144" s="241">
        <f t="shared" si="10"/>
        <v>0</v>
      </c>
      <c r="R144" s="241">
        <f t="shared" si="10"/>
        <v>0</v>
      </c>
      <c r="S144" s="241">
        <f t="shared" si="10"/>
        <v>242209769</v>
      </c>
      <c r="T144" s="241">
        <f t="shared" si="10"/>
        <v>242213769</v>
      </c>
    </row>
    <row r="145" spans="1:20" ht="15">
      <c r="A145" s="6" t="s">
        <v>126</v>
      </c>
      <c r="B145" s="17" t="s">
        <v>125</v>
      </c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>
        <f aca="true" t="shared" si="11" ref="T145:T174">SUM(C145:S145)</f>
        <v>0</v>
      </c>
    </row>
    <row r="146" spans="1:20" ht="15">
      <c r="A146" s="6" t="s">
        <v>127</v>
      </c>
      <c r="B146" s="17" t="s">
        <v>371</v>
      </c>
      <c r="C146" s="36">
        <v>3166658</v>
      </c>
      <c r="D146" s="36"/>
      <c r="E146" s="36"/>
      <c r="F146" s="36"/>
      <c r="G146" s="36"/>
      <c r="H146" s="36"/>
      <c r="I146" s="36"/>
      <c r="J146" s="36"/>
      <c r="K146" s="36">
        <v>30146386</v>
      </c>
      <c r="L146" s="36"/>
      <c r="M146" s="36"/>
      <c r="N146" s="36"/>
      <c r="O146" s="36">
        <v>142129</v>
      </c>
      <c r="P146" s="36">
        <v>1717305</v>
      </c>
      <c r="Q146" s="36">
        <v>9667037</v>
      </c>
      <c r="R146" s="36"/>
      <c r="S146" s="36"/>
      <c r="T146" s="36">
        <f t="shared" si="11"/>
        <v>44839515</v>
      </c>
    </row>
    <row r="147" spans="1:20" ht="15">
      <c r="A147" s="62" t="s">
        <v>127</v>
      </c>
      <c r="B147" s="63" t="s">
        <v>128</v>
      </c>
      <c r="C147" s="36"/>
      <c r="D147" s="36"/>
      <c r="E147" s="36"/>
      <c r="F147" s="36"/>
      <c r="G147" s="36"/>
      <c r="H147" s="36"/>
      <c r="I147" s="36"/>
      <c r="J147" s="36"/>
      <c r="K147" s="36">
        <v>15000</v>
      </c>
      <c r="L147" s="36"/>
      <c r="M147" s="36"/>
      <c r="N147" s="36"/>
      <c r="O147" s="36"/>
      <c r="P147" s="36"/>
      <c r="Q147" s="36"/>
      <c r="R147" s="36"/>
      <c r="S147" s="36"/>
      <c r="T147" s="36">
        <f t="shared" si="11"/>
        <v>15000</v>
      </c>
    </row>
    <row r="148" spans="1:20" ht="15">
      <c r="A148" s="62" t="s">
        <v>127</v>
      </c>
      <c r="B148" s="62" t="s">
        <v>129</v>
      </c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>
        <f t="shared" si="11"/>
        <v>0</v>
      </c>
    </row>
    <row r="149" spans="1:20" ht="15">
      <c r="A149" s="6" t="s">
        <v>130</v>
      </c>
      <c r="B149" s="44" t="s">
        <v>372</v>
      </c>
      <c r="C149" s="36">
        <v>652932</v>
      </c>
      <c r="D149" s="36"/>
      <c r="E149" s="36"/>
      <c r="F149" s="36"/>
      <c r="G149" s="36"/>
      <c r="H149" s="36"/>
      <c r="I149" s="36"/>
      <c r="J149" s="36"/>
      <c r="K149" s="36">
        <v>1297892</v>
      </c>
      <c r="L149" s="36"/>
      <c r="M149" s="36"/>
      <c r="N149" s="36"/>
      <c r="O149" s="36"/>
      <c r="P149" s="36"/>
      <c r="Q149" s="36"/>
      <c r="R149" s="36"/>
      <c r="S149" s="36"/>
      <c r="T149" s="36">
        <f t="shared" si="11"/>
        <v>1950824</v>
      </c>
    </row>
    <row r="150" spans="1:20" ht="15">
      <c r="A150" s="64" t="s">
        <v>130</v>
      </c>
      <c r="B150" s="64" t="s">
        <v>867</v>
      </c>
      <c r="C150" s="36">
        <v>19464</v>
      </c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>
        <f t="shared" si="11"/>
        <v>19464</v>
      </c>
    </row>
    <row r="151" spans="1:20" ht="15">
      <c r="A151" s="6" t="s">
        <v>131</v>
      </c>
      <c r="B151" s="44" t="s">
        <v>438</v>
      </c>
      <c r="C151" s="36">
        <v>496000</v>
      </c>
      <c r="D151" s="36"/>
      <c r="E151" s="36"/>
      <c r="F151" s="36"/>
      <c r="G151" s="36"/>
      <c r="H151" s="36"/>
      <c r="I151" s="36"/>
      <c r="J151" s="36"/>
      <c r="K151" s="36">
        <v>360000</v>
      </c>
      <c r="L151" s="36"/>
      <c r="M151" s="36"/>
      <c r="N151" s="36"/>
      <c r="O151" s="36"/>
      <c r="P151" s="36"/>
      <c r="Q151" s="36"/>
      <c r="R151" s="36"/>
      <c r="S151" s="36"/>
      <c r="T151" s="36">
        <f t="shared" si="11"/>
        <v>856000</v>
      </c>
    </row>
    <row r="152" spans="1:20" ht="15">
      <c r="A152" s="62" t="s">
        <v>131</v>
      </c>
      <c r="B152" s="65" t="s">
        <v>132</v>
      </c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>
        <f t="shared" si="11"/>
        <v>0</v>
      </c>
    </row>
    <row r="153" spans="1:20" ht="15">
      <c r="A153" s="62" t="s">
        <v>131</v>
      </c>
      <c r="B153" s="62" t="s">
        <v>133</v>
      </c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>
        <f t="shared" si="11"/>
        <v>0</v>
      </c>
    </row>
    <row r="154" spans="1:20" ht="15">
      <c r="A154" s="62" t="s">
        <v>131</v>
      </c>
      <c r="B154" s="62" t="s">
        <v>134</v>
      </c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>
        <f t="shared" si="11"/>
        <v>0</v>
      </c>
    </row>
    <row r="155" spans="1:20" ht="15">
      <c r="A155" s="62" t="s">
        <v>131</v>
      </c>
      <c r="B155" s="62" t="s">
        <v>135</v>
      </c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>
        <f t="shared" si="11"/>
        <v>0</v>
      </c>
    </row>
    <row r="156" spans="1:20" ht="15">
      <c r="A156" s="62" t="s">
        <v>131</v>
      </c>
      <c r="B156" s="62" t="s">
        <v>136</v>
      </c>
      <c r="C156" s="36">
        <v>253000</v>
      </c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>
        <f t="shared" si="11"/>
        <v>253000</v>
      </c>
    </row>
    <row r="157" spans="1:20" ht="15">
      <c r="A157" s="62" t="s">
        <v>131</v>
      </c>
      <c r="B157" s="62" t="s">
        <v>137</v>
      </c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>
        <f t="shared" si="11"/>
        <v>0</v>
      </c>
    </row>
    <row r="158" spans="1:20" ht="15">
      <c r="A158" s="6" t="s">
        <v>139</v>
      </c>
      <c r="B158" s="44" t="s">
        <v>138</v>
      </c>
      <c r="C158" s="36">
        <v>33003</v>
      </c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>
        <v>5066248</v>
      </c>
      <c r="S158" s="36"/>
      <c r="T158" s="36">
        <f t="shared" si="11"/>
        <v>5099251</v>
      </c>
    </row>
    <row r="159" spans="1:20" ht="15">
      <c r="A159" s="6" t="s">
        <v>141</v>
      </c>
      <c r="B159" s="44" t="s">
        <v>140</v>
      </c>
      <c r="C159" s="36">
        <v>588071</v>
      </c>
      <c r="D159" s="36"/>
      <c r="E159" s="36"/>
      <c r="F159" s="36"/>
      <c r="G159" s="36"/>
      <c r="H159" s="36"/>
      <c r="I159" s="36"/>
      <c r="J159" s="36"/>
      <c r="K159" s="36">
        <v>695276</v>
      </c>
      <c r="L159" s="36"/>
      <c r="M159" s="36"/>
      <c r="N159" s="36"/>
      <c r="O159" s="36">
        <v>45971</v>
      </c>
      <c r="P159" s="36">
        <v>415760</v>
      </c>
      <c r="Q159" s="36">
        <v>635142</v>
      </c>
      <c r="R159" s="36">
        <v>1365077</v>
      </c>
      <c r="S159" s="36"/>
      <c r="T159" s="36">
        <f t="shared" si="11"/>
        <v>3745297</v>
      </c>
    </row>
    <row r="160" spans="1:20" ht="15">
      <c r="A160" s="6" t="s">
        <v>143</v>
      </c>
      <c r="B160" s="44" t="s">
        <v>142</v>
      </c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>
        <f t="shared" si="11"/>
        <v>0</v>
      </c>
    </row>
    <row r="161" spans="1:20" ht="15">
      <c r="A161" s="6" t="s">
        <v>144</v>
      </c>
      <c r="B161" s="17" t="s">
        <v>439</v>
      </c>
      <c r="C161" s="36">
        <v>123701</v>
      </c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>
        <v>77</v>
      </c>
      <c r="R161" s="36"/>
      <c r="S161" s="36"/>
      <c r="T161" s="36">
        <f t="shared" si="11"/>
        <v>123778</v>
      </c>
    </row>
    <row r="162" spans="1:20" ht="15">
      <c r="A162" s="64" t="s">
        <v>144</v>
      </c>
      <c r="B162" s="64" t="s">
        <v>867</v>
      </c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>
        <f t="shared" si="11"/>
        <v>0</v>
      </c>
    </row>
    <row r="163" spans="1:20" ht="15">
      <c r="A163" s="64" t="s">
        <v>144</v>
      </c>
      <c r="B163" s="64" t="s">
        <v>145</v>
      </c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>
        <f t="shared" si="11"/>
        <v>0</v>
      </c>
    </row>
    <row r="164" spans="1:20" ht="15">
      <c r="A164" s="64" t="s">
        <v>144</v>
      </c>
      <c r="B164" s="64" t="s">
        <v>440</v>
      </c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>
        <f t="shared" si="11"/>
        <v>0</v>
      </c>
    </row>
    <row r="165" spans="1:20" ht="15">
      <c r="A165" s="6" t="s">
        <v>146</v>
      </c>
      <c r="B165" s="249" t="s">
        <v>988</v>
      </c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>
        <f t="shared" si="11"/>
        <v>0</v>
      </c>
    </row>
    <row r="166" spans="1:20" ht="15">
      <c r="A166" s="64" t="s">
        <v>146</v>
      </c>
      <c r="B166" s="62" t="s">
        <v>147</v>
      </c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>
        <f t="shared" si="11"/>
        <v>0</v>
      </c>
    </row>
    <row r="167" spans="1:20" ht="15">
      <c r="A167" s="64" t="s">
        <v>146</v>
      </c>
      <c r="B167" s="62" t="s">
        <v>148</v>
      </c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>
        <f t="shared" si="11"/>
        <v>0</v>
      </c>
    </row>
    <row r="168" spans="1:20" ht="15">
      <c r="A168" s="64" t="s">
        <v>146</v>
      </c>
      <c r="B168" s="62" t="s">
        <v>149</v>
      </c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>
        <f t="shared" si="11"/>
        <v>0</v>
      </c>
    </row>
    <row r="169" spans="1:20" ht="15">
      <c r="A169" s="64" t="s">
        <v>146</v>
      </c>
      <c r="B169" s="62" t="s">
        <v>150</v>
      </c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>
        <f t="shared" si="11"/>
        <v>0</v>
      </c>
    </row>
    <row r="170" spans="1:20" ht="15">
      <c r="A170" s="276" t="s">
        <v>151</v>
      </c>
      <c r="B170" s="277" t="s">
        <v>1023</v>
      </c>
      <c r="C170" s="36">
        <v>1064026</v>
      </c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>
        <f t="shared" si="11"/>
        <v>1064026</v>
      </c>
    </row>
    <row r="171" spans="1:20" ht="15">
      <c r="A171" s="6" t="s">
        <v>978</v>
      </c>
      <c r="B171" s="17" t="s">
        <v>441</v>
      </c>
      <c r="C171" s="36">
        <v>3071311</v>
      </c>
      <c r="D171" s="36"/>
      <c r="E171" s="36"/>
      <c r="F171" s="36"/>
      <c r="G171" s="36"/>
      <c r="H171" s="36"/>
      <c r="I171" s="36"/>
      <c r="J171" s="36"/>
      <c r="K171" s="36">
        <v>91082</v>
      </c>
      <c r="L171" s="36"/>
      <c r="M171" s="36"/>
      <c r="N171" s="36"/>
      <c r="O171" s="36">
        <v>40166</v>
      </c>
      <c r="P171" s="36"/>
      <c r="Q171" s="36">
        <v>1578818</v>
      </c>
      <c r="R171" s="36"/>
      <c r="S171" s="36"/>
      <c r="T171" s="36">
        <f t="shared" si="11"/>
        <v>4781377</v>
      </c>
    </row>
    <row r="172" spans="1:20" ht="15">
      <c r="A172" s="64" t="s">
        <v>978</v>
      </c>
      <c r="B172" s="64" t="s">
        <v>152</v>
      </c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>
        <f t="shared" si="11"/>
        <v>0</v>
      </c>
    </row>
    <row r="173" spans="1:20" ht="40.5">
      <c r="A173" s="64" t="s">
        <v>978</v>
      </c>
      <c r="B173" s="62" t="s">
        <v>153</v>
      </c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>
        <f t="shared" si="11"/>
        <v>0</v>
      </c>
    </row>
    <row r="174" spans="1:20" ht="15">
      <c r="A174" s="64" t="s">
        <v>978</v>
      </c>
      <c r="B174" s="62" t="s">
        <v>1028</v>
      </c>
      <c r="C174" s="36">
        <v>2915516</v>
      </c>
      <c r="D174" s="36"/>
      <c r="E174" s="36"/>
      <c r="F174" s="36"/>
      <c r="G174" s="36"/>
      <c r="H174" s="36"/>
      <c r="I174" s="36"/>
      <c r="J174" s="36"/>
      <c r="K174" s="36">
        <v>46421</v>
      </c>
      <c r="L174" s="36"/>
      <c r="M174" s="36"/>
      <c r="N174" s="36"/>
      <c r="O174" s="36">
        <v>40166</v>
      </c>
      <c r="P174" s="36"/>
      <c r="Q174" s="36">
        <v>1574885</v>
      </c>
      <c r="R174" s="36"/>
      <c r="S174" s="36"/>
      <c r="T174" s="36">
        <f t="shared" si="11"/>
        <v>4576988</v>
      </c>
    </row>
    <row r="175" spans="1:20" ht="15">
      <c r="A175" s="12" t="s">
        <v>154</v>
      </c>
      <c r="B175" s="66" t="s">
        <v>442</v>
      </c>
      <c r="C175" s="241">
        <f>SUM(C158+C171+C170+C165+C161+C159+C151+C149+C146+C145)</f>
        <v>9195702</v>
      </c>
      <c r="D175" s="241">
        <f>D145+D146+D149+D151+D158+D159+D160+D161+D165+D171</f>
        <v>0</v>
      </c>
      <c r="E175" s="241">
        <f>E145+E146+E149+E151+E158+E159+E160+E161+E165+E171</f>
        <v>0</v>
      </c>
      <c r="F175" s="241">
        <f>F145+F146+F149+F151+F158+F159+F160+F161+F165+F171</f>
        <v>0</v>
      </c>
      <c r="G175" s="241"/>
      <c r="H175" s="241">
        <f aca="true" t="shared" si="12" ref="H175:R175">H145+H146+H149+H151+H158+H159+H160+H161+H165+H171</f>
        <v>0</v>
      </c>
      <c r="I175" s="241">
        <f t="shared" si="12"/>
        <v>0</v>
      </c>
      <c r="J175" s="241">
        <f t="shared" si="12"/>
        <v>0</v>
      </c>
      <c r="K175" s="241">
        <f t="shared" si="12"/>
        <v>32590636</v>
      </c>
      <c r="L175" s="241">
        <f t="shared" si="12"/>
        <v>0</v>
      </c>
      <c r="M175" s="241">
        <f t="shared" si="12"/>
        <v>0</v>
      </c>
      <c r="N175" s="241">
        <f t="shared" si="12"/>
        <v>0</v>
      </c>
      <c r="O175" s="241">
        <f t="shared" si="12"/>
        <v>228266</v>
      </c>
      <c r="P175" s="241">
        <f t="shared" si="12"/>
        <v>2133065</v>
      </c>
      <c r="Q175" s="241">
        <f t="shared" si="12"/>
        <v>11881074</v>
      </c>
      <c r="R175" s="241">
        <f t="shared" si="12"/>
        <v>6431325</v>
      </c>
      <c r="S175" s="241"/>
      <c r="T175" s="241">
        <f>T145+T146+T149+T151+T158+T159+T160+T161+T165+T171</f>
        <v>61396042</v>
      </c>
    </row>
    <row r="176" spans="1:20" ht="15">
      <c r="A176" s="10" t="s">
        <v>155</v>
      </c>
      <c r="B176" s="20" t="s">
        <v>443</v>
      </c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>
        <f aca="true" t="shared" si="13" ref="T176:T183">SUM(C176:S176)</f>
        <v>0</v>
      </c>
    </row>
    <row r="177" spans="1:20" ht="15">
      <c r="A177" s="64" t="s">
        <v>155</v>
      </c>
      <c r="B177" s="62" t="s">
        <v>156</v>
      </c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>
        <f t="shared" si="13"/>
        <v>0</v>
      </c>
    </row>
    <row r="178" spans="1:20" ht="15">
      <c r="A178" s="10" t="s">
        <v>157</v>
      </c>
      <c r="B178" s="20" t="s">
        <v>444</v>
      </c>
      <c r="C178" s="36"/>
      <c r="D178" s="36"/>
      <c r="E178" s="36"/>
      <c r="F178" s="36"/>
      <c r="G178" s="36"/>
      <c r="H178" s="36"/>
      <c r="I178" s="36"/>
      <c r="J178" s="36"/>
      <c r="K178" s="36">
        <v>42607744</v>
      </c>
      <c r="L178" s="36"/>
      <c r="M178" s="36"/>
      <c r="N178" s="36"/>
      <c r="O178" s="36"/>
      <c r="P178" s="36"/>
      <c r="Q178" s="36"/>
      <c r="R178" s="36"/>
      <c r="S178" s="36"/>
      <c r="T178" s="36">
        <f t="shared" si="13"/>
        <v>42607744</v>
      </c>
    </row>
    <row r="179" spans="1:20" ht="15">
      <c r="A179" s="64" t="s">
        <v>157</v>
      </c>
      <c r="B179" s="62" t="s">
        <v>158</v>
      </c>
      <c r="C179" s="36"/>
      <c r="D179" s="36"/>
      <c r="E179" s="36"/>
      <c r="F179" s="36"/>
      <c r="G179" s="36"/>
      <c r="H179" s="36"/>
      <c r="I179" s="36"/>
      <c r="J179" s="36"/>
      <c r="K179" s="36">
        <v>37905000</v>
      </c>
      <c r="L179" s="36"/>
      <c r="M179" s="36"/>
      <c r="N179" s="36"/>
      <c r="O179" s="36"/>
      <c r="P179" s="36"/>
      <c r="Q179" s="36"/>
      <c r="R179" s="36"/>
      <c r="S179" s="36"/>
      <c r="T179" s="36">
        <f t="shared" si="13"/>
        <v>37905000</v>
      </c>
    </row>
    <row r="180" spans="1:20" ht="15">
      <c r="A180" s="10" t="s">
        <v>160</v>
      </c>
      <c r="B180" s="20" t="s">
        <v>159</v>
      </c>
      <c r="C180" s="36">
        <v>5000</v>
      </c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>
        <f t="shared" si="13"/>
        <v>5000</v>
      </c>
    </row>
    <row r="181" spans="1:20" ht="15">
      <c r="A181" s="10" t="s">
        <v>161</v>
      </c>
      <c r="B181" s="20" t="s">
        <v>445</v>
      </c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>
        <f t="shared" si="13"/>
        <v>0</v>
      </c>
    </row>
    <row r="182" spans="1:20" ht="15">
      <c r="A182" s="64" t="s">
        <v>161</v>
      </c>
      <c r="B182" s="62" t="s">
        <v>162</v>
      </c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>
        <f t="shared" si="13"/>
        <v>0</v>
      </c>
    </row>
    <row r="183" spans="1:20" ht="15">
      <c r="A183" s="10" t="s">
        <v>164</v>
      </c>
      <c r="B183" s="20" t="s">
        <v>163</v>
      </c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>
        <f t="shared" si="13"/>
        <v>0</v>
      </c>
    </row>
    <row r="184" spans="1:20" ht="15">
      <c r="A184" s="12" t="s">
        <v>165</v>
      </c>
      <c r="B184" s="61" t="s">
        <v>400</v>
      </c>
      <c r="C184" s="36">
        <f>C176+C178+C180+C181+C183</f>
        <v>5000</v>
      </c>
      <c r="D184" s="36">
        <f>D176+D178+D180+D181+D183</f>
        <v>0</v>
      </c>
      <c r="E184" s="36">
        <f>E176+E178+E180+E181+E183</f>
        <v>0</v>
      </c>
      <c r="F184" s="36">
        <f>F176+F178+F180+F181+F183</f>
        <v>0</v>
      </c>
      <c r="G184" s="36"/>
      <c r="H184" s="36">
        <f>H176+H178+H180+H181+H183</f>
        <v>0</v>
      </c>
      <c r="I184" s="36">
        <f aca="true" t="shared" si="14" ref="I184:T184">I176+I178+I180+I181+I183</f>
        <v>0</v>
      </c>
      <c r="J184" s="36">
        <f t="shared" si="14"/>
        <v>0</v>
      </c>
      <c r="K184" s="36">
        <f t="shared" si="14"/>
        <v>42607744</v>
      </c>
      <c r="L184" s="36"/>
      <c r="M184" s="36">
        <f t="shared" si="14"/>
        <v>0</v>
      </c>
      <c r="N184" s="36">
        <f t="shared" si="14"/>
        <v>0</v>
      </c>
      <c r="O184" s="36">
        <f t="shared" si="14"/>
        <v>0</v>
      </c>
      <c r="P184" s="36">
        <f t="shared" si="14"/>
        <v>0</v>
      </c>
      <c r="Q184" s="36">
        <f t="shared" si="14"/>
        <v>0</v>
      </c>
      <c r="R184" s="36">
        <f t="shared" si="14"/>
        <v>0</v>
      </c>
      <c r="S184" s="36"/>
      <c r="T184" s="36">
        <f t="shared" si="14"/>
        <v>42612744</v>
      </c>
    </row>
    <row r="185" spans="1:20" ht="25.5">
      <c r="A185" s="10" t="s">
        <v>167</v>
      </c>
      <c r="B185" s="20" t="s">
        <v>166</v>
      </c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>
        <f aca="true" t="shared" si="15" ref="T185:T195">SUM(C185:S185)</f>
        <v>0</v>
      </c>
    </row>
    <row r="186" spans="1:20" ht="15">
      <c r="A186" s="5" t="s">
        <v>168</v>
      </c>
      <c r="B186" s="17" t="s">
        <v>516</v>
      </c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>
        <f t="shared" si="15"/>
        <v>0</v>
      </c>
    </row>
    <row r="187" spans="1:20" ht="15">
      <c r="A187" s="5" t="s">
        <v>168</v>
      </c>
      <c r="B187" s="17" t="s">
        <v>517</v>
      </c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>
        <f t="shared" si="15"/>
        <v>0</v>
      </c>
    </row>
    <row r="188" spans="1:20" ht="15">
      <c r="A188" s="5" t="s">
        <v>168</v>
      </c>
      <c r="B188" s="17" t="s">
        <v>525</v>
      </c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>
        <f t="shared" si="15"/>
        <v>0</v>
      </c>
    </row>
    <row r="189" spans="1:20" ht="15">
      <c r="A189" s="5" t="s">
        <v>168</v>
      </c>
      <c r="B189" s="5" t="s">
        <v>524</v>
      </c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>
        <f t="shared" si="15"/>
        <v>0</v>
      </c>
    </row>
    <row r="190" spans="1:20" ht="15">
      <c r="A190" s="5" t="s">
        <v>168</v>
      </c>
      <c r="B190" s="5" t="s">
        <v>523</v>
      </c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>
        <f t="shared" si="15"/>
        <v>0</v>
      </c>
    </row>
    <row r="191" spans="1:20" ht="15">
      <c r="A191" s="5" t="s">
        <v>168</v>
      </c>
      <c r="B191" s="5" t="s">
        <v>522</v>
      </c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>
        <f t="shared" si="15"/>
        <v>0</v>
      </c>
    </row>
    <row r="192" spans="1:20" ht="15">
      <c r="A192" s="5" t="s">
        <v>168</v>
      </c>
      <c r="B192" s="17" t="s">
        <v>521</v>
      </c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>
        <f t="shared" si="15"/>
        <v>0</v>
      </c>
    </row>
    <row r="193" spans="1:20" ht="15">
      <c r="A193" s="5" t="s">
        <v>168</v>
      </c>
      <c r="B193" s="17" t="s">
        <v>526</v>
      </c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>
        <f t="shared" si="15"/>
        <v>0</v>
      </c>
    </row>
    <row r="194" spans="1:20" ht="15">
      <c r="A194" s="5" t="s">
        <v>168</v>
      </c>
      <c r="B194" s="17" t="s">
        <v>518</v>
      </c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>
        <f t="shared" si="15"/>
        <v>0</v>
      </c>
    </row>
    <row r="195" spans="1:20" ht="15">
      <c r="A195" s="5" t="s">
        <v>168</v>
      </c>
      <c r="B195" s="17" t="s">
        <v>519</v>
      </c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>
        <f t="shared" si="15"/>
        <v>0</v>
      </c>
    </row>
    <row r="196" spans="1:20" ht="25.5">
      <c r="A196" s="10" t="s">
        <v>168</v>
      </c>
      <c r="B196" s="9" t="s">
        <v>446</v>
      </c>
      <c r="C196" s="36">
        <f>SUM(C186:C195)</f>
        <v>0</v>
      </c>
      <c r="D196" s="36">
        <f aca="true" t="shared" si="16" ref="D196:T196">SUM(D186:D195)</f>
        <v>0</v>
      </c>
      <c r="E196" s="36">
        <f t="shared" si="16"/>
        <v>0</v>
      </c>
      <c r="F196" s="36">
        <f t="shared" si="16"/>
        <v>0</v>
      </c>
      <c r="G196" s="36">
        <f t="shared" si="16"/>
        <v>0</v>
      </c>
      <c r="H196" s="36">
        <f t="shared" si="16"/>
        <v>0</v>
      </c>
      <c r="I196" s="36">
        <f t="shared" si="16"/>
        <v>0</v>
      </c>
      <c r="J196" s="36">
        <f t="shared" si="16"/>
        <v>0</v>
      </c>
      <c r="K196" s="36">
        <f t="shared" si="16"/>
        <v>0</v>
      </c>
      <c r="L196" s="36"/>
      <c r="M196" s="36">
        <f t="shared" si="16"/>
        <v>0</v>
      </c>
      <c r="N196" s="36">
        <f t="shared" si="16"/>
        <v>0</v>
      </c>
      <c r="O196" s="36">
        <f t="shared" si="16"/>
        <v>0</v>
      </c>
      <c r="P196" s="36">
        <f t="shared" si="16"/>
        <v>0</v>
      </c>
      <c r="Q196" s="36">
        <f t="shared" si="16"/>
        <v>0</v>
      </c>
      <c r="R196" s="36">
        <f t="shared" si="16"/>
        <v>0</v>
      </c>
      <c r="S196" s="36"/>
      <c r="T196" s="36">
        <f t="shared" si="16"/>
        <v>0</v>
      </c>
    </row>
    <row r="197" spans="1:20" ht="15">
      <c r="A197" s="5" t="s">
        <v>169</v>
      </c>
      <c r="B197" s="17" t="s">
        <v>516</v>
      </c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>
        <f aca="true" t="shared" si="17" ref="T197:T206">SUM(C197:S197)</f>
        <v>0</v>
      </c>
    </row>
    <row r="198" spans="1:20" ht="15">
      <c r="A198" s="5" t="s">
        <v>169</v>
      </c>
      <c r="B198" s="17" t="s">
        <v>517</v>
      </c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>
        <f t="shared" si="17"/>
        <v>0</v>
      </c>
    </row>
    <row r="199" spans="1:20" ht="15">
      <c r="A199" s="5" t="s">
        <v>169</v>
      </c>
      <c r="B199" s="17" t="s">
        <v>525</v>
      </c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>
        <f t="shared" si="17"/>
        <v>0</v>
      </c>
    </row>
    <row r="200" spans="1:20" ht="15">
      <c r="A200" s="5" t="s">
        <v>169</v>
      </c>
      <c r="B200" s="5" t="s">
        <v>524</v>
      </c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>
        <f t="shared" si="17"/>
        <v>0</v>
      </c>
    </row>
    <row r="201" spans="1:20" ht="15">
      <c r="A201" s="5" t="s">
        <v>169</v>
      </c>
      <c r="B201" s="5" t="s">
        <v>523</v>
      </c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>
        <f t="shared" si="17"/>
        <v>0</v>
      </c>
    </row>
    <row r="202" spans="1:20" ht="15">
      <c r="A202" s="5" t="s">
        <v>169</v>
      </c>
      <c r="B202" s="5" t="s">
        <v>522</v>
      </c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>
        <f t="shared" si="17"/>
        <v>0</v>
      </c>
    </row>
    <row r="203" spans="1:20" ht="15">
      <c r="A203" s="5" t="s">
        <v>169</v>
      </c>
      <c r="B203" s="17" t="s">
        <v>521</v>
      </c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>
        <f t="shared" si="17"/>
        <v>0</v>
      </c>
    </row>
    <row r="204" spans="1:20" ht="15">
      <c r="A204" s="5" t="s">
        <v>169</v>
      </c>
      <c r="B204" s="17" t="s">
        <v>520</v>
      </c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>
        <f t="shared" si="17"/>
        <v>0</v>
      </c>
    </row>
    <row r="205" spans="1:20" ht="15">
      <c r="A205" s="5" t="s">
        <v>169</v>
      </c>
      <c r="B205" s="17" t="s">
        <v>518</v>
      </c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>
        <f t="shared" si="17"/>
        <v>0</v>
      </c>
    </row>
    <row r="206" spans="1:20" ht="15">
      <c r="A206" s="5" t="s">
        <v>169</v>
      </c>
      <c r="B206" s="17" t="s">
        <v>519</v>
      </c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>
        <f t="shared" si="17"/>
        <v>0</v>
      </c>
    </row>
    <row r="207" spans="1:20" ht="15">
      <c r="A207" s="10" t="s">
        <v>979</v>
      </c>
      <c r="B207" s="20" t="s">
        <v>447</v>
      </c>
      <c r="C207" s="36">
        <f>SUM(C197:C206)</f>
        <v>0</v>
      </c>
      <c r="D207" s="36">
        <f aca="true" t="shared" si="18" ref="D207:S207">SUM(D197:D206)</f>
        <v>0</v>
      </c>
      <c r="E207" s="36">
        <f t="shared" si="18"/>
        <v>0</v>
      </c>
      <c r="F207" s="36">
        <f t="shared" si="18"/>
        <v>0</v>
      </c>
      <c r="G207" s="36">
        <f t="shared" si="18"/>
        <v>0</v>
      </c>
      <c r="H207" s="36">
        <f t="shared" si="18"/>
        <v>0</v>
      </c>
      <c r="I207" s="36">
        <f t="shared" si="18"/>
        <v>0</v>
      </c>
      <c r="J207" s="36">
        <f t="shared" si="18"/>
        <v>0</v>
      </c>
      <c r="K207" s="36">
        <f t="shared" si="18"/>
        <v>0</v>
      </c>
      <c r="L207" s="36"/>
      <c r="M207" s="36">
        <f t="shared" si="18"/>
        <v>0</v>
      </c>
      <c r="N207" s="36">
        <f t="shared" si="18"/>
        <v>0</v>
      </c>
      <c r="O207" s="36">
        <f t="shared" si="18"/>
        <v>0</v>
      </c>
      <c r="P207" s="36">
        <f t="shared" si="18"/>
        <v>0</v>
      </c>
      <c r="Q207" s="36">
        <v>2790000</v>
      </c>
      <c r="R207" s="36">
        <f t="shared" si="18"/>
        <v>0</v>
      </c>
      <c r="S207" s="36">
        <f t="shared" si="18"/>
        <v>0</v>
      </c>
      <c r="T207" s="36">
        <f>SUM(C207:S207)</f>
        <v>2790000</v>
      </c>
    </row>
    <row r="208" spans="1:20" ht="15">
      <c r="A208" s="12" t="s">
        <v>170</v>
      </c>
      <c r="B208" s="61" t="s">
        <v>401</v>
      </c>
      <c r="C208" s="36">
        <f>C207+C196+C185</f>
        <v>0</v>
      </c>
      <c r="D208" s="36">
        <f>D207+D196+D185</f>
        <v>0</v>
      </c>
      <c r="E208" s="36">
        <f>E207+E196+E185</f>
        <v>0</v>
      </c>
      <c r="F208" s="36">
        <f>F207+F196+F185</f>
        <v>0</v>
      </c>
      <c r="G208" s="36"/>
      <c r="H208" s="36">
        <f>H207+H196+H185</f>
        <v>0</v>
      </c>
      <c r="I208" s="36">
        <f aca="true" t="shared" si="19" ref="I208:T208">I207+I196+I185</f>
        <v>0</v>
      </c>
      <c r="J208" s="36">
        <f t="shared" si="19"/>
        <v>0</v>
      </c>
      <c r="K208" s="36">
        <f t="shared" si="19"/>
        <v>0</v>
      </c>
      <c r="L208" s="36"/>
      <c r="M208" s="36">
        <f t="shared" si="19"/>
        <v>0</v>
      </c>
      <c r="N208" s="36">
        <f t="shared" si="19"/>
        <v>0</v>
      </c>
      <c r="O208" s="36">
        <f t="shared" si="19"/>
        <v>0</v>
      </c>
      <c r="P208" s="36">
        <f t="shared" si="19"/>
        <v>0</v>
      </c>
      <c r="Q208" s="36">
        <f t="shared" si="19"/>
        <v>2790000</v>
      </c>
      <c r="R208" s="36">
        <f t="shared" si="19"/>
        <v>0</v>
      </c>
      <c r="S208" s="36"/>
      <c r="T208" s="36">
        <f t="shared" si="19"/>
        <v>2790000</v>
      </c>
    </row>
    <row r="209" spans="1:20" ht="25.5">
      <c r="A209" s="10" t="s">
        <v>172</v>
      </c>
      <c r="B209" s="20" t="s">
        <v>171</v>
      </c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>
        <f aca="true" t="shared" si="20" ref="T209:T219">SUM(C209:S209)</f>
        <v>0</v>
      </c>
    </row>
    <row r="210" spans="1:20" ht="15">
      <c r="A210" s="5" t="s">
        <v>982</v>
      </c>
      <c r="B210" s="17" t="s">
        <v>516</v>
      </c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>
        <f t="shared" si="20"/>
        <v>0</v>
      </c>
    </row>
    <row r="211" spans="1:20" ht="15">
      <c r="A211" s="5" t="s">
        <v>982</v>
      </c>
      <c r="B211" s="17" t="s">
        <v>517</v>
      </c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>
        <f t="shared" si="20"/>
        <v>0</v>
      </c>
    </row>
    <row r="212" spans="1:20" ht="15">
      <c r="A212" s="5" t="s">
        <v>982</v>
      </c>
      <c r="B212" s="17" t="s">
        <v>525</v>
      </c>
      <c r="C212" s="36"/>
      <c r="D212" s="36"/>
      <c r="E212" s="36"/>
      <c r="F212" s="36"/>
      <c r="G212" s="36"/>
      <c r="H212" s="36"/>
      <c r="I212" s="36"/>
      <c r="J212" s="36"/>
      <c r="K212" s="36">
        <v>494760</v>
      </c>
      <c r="L212" s="36"/>
      <c r="M212" s="36"/>
      <c r="N212" s="36"/>
      <c r="O212" s="36"/>
      <c r="P212" s="36"/>
      <c r="Q212" s="36"/>
      <c r="R212" s="36"/>
      <c r="S212" s="36"/>
      <c r="T212" s="36">
        <f t="shared" si="20"/>
        <v>494760</v>
      </c>
    </row>
    <row r="213" spans="1:20" ht="15">
      <c r="A213" s="5" t="s">
        <v>982</v>
      </c>
      <c r="B213" s="5" t="s">
        <v>524</v>
      </c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>
        <f t="shared" si="20"/>
        <v>0</v>
      </c>
    </row>
    <row r="214" spans="1:20" ht="15">
      <c r="A214" s="5" t="s">
        <v>982</v>
      </c>
      <c r="B214" s="5" t="s">
        <v>523</v>
      </c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>
        <f t="shared" si="20"/>
        <v>0</v>
      </c>
    </row>
    <row r="215" spans="1:20" ht="15">
      <c r="A215" s="5" t="s">
        <v>982</v>
      </c>
      <c r="B215" s="5" t="s">
        <v>522</v>
      </c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>
        <f t="shared" si="20"/>
        <v>0</v>
      </c>
    </row>
    <row r="216" spans="1:20" ht="15">
      <c r="A216" s="5" t="s">
        <v>982</v>
      </c>
      <c r="B216" s="17" t="s">
        <v>521</v>
      </c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>
        <f t="shared" si="20"/>
        <v>0</v>
      </c>
    </row>
    <row r="217" spans="1:20" ht="15">
      <c r="A217" s="5" t="s">
        <v>982</v>
      </c>
      <c r="B217" s="17" t="s">
        <v>526</v>
      </c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>
        <f t="shared" si="20"/>
        <v>0</v>
      </c>
    </row>
    <row r="218" spans="1:20" ht="15">
      <c r="A218" s="5" t="s">
        <v>982</v>
      </c>
      <c r="B218" s="17" t="s">
        <v>518</v>
      </c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>
        <f t="shared" si="20"/>
        <v>0</v>
      </c>
    </row>
    <row r="219" spans="1:20" ht="15">
      <c r="A219" s="5" t="s">
        <v>982</v>
      </c>
      <c r="B219" s="17" t="s">
        <v>519</v>
      </c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>
        <f t="shared" si="20"/>
        <v>0</v>
      </c>
    </row>
    <row r="220" spans="1:20" ht="25.5">
      <c r="A220" s="10" t="s">
        <v>982</v>
      </c>
      <c r="B220" s="9" t="s">
        <v>448</v>
      </c>
      <c r="C220" s="241">
        <f>SUM(C211:C219)</f>
        <v>0</v>
      </c>
      <c r="D220" s="241">
        <f aca="true" t="shared" si="21" ref="D220:T220">SUM(D211:D219)</f>
        <v>0</v>
      </c>
      <c r="E220" s="241">
        <f t="shared" si="21"/>
        <v>0</v>
      </c>
      <c r="F220" s="241">
        <f t="shared" si="21"/>
        <v>0</v>
      </c>
      <c r="G220" s="241">
        <f t="shared" si="21"/>
        <v>0</v>
      </c>
      <c r="H220" s="241">
        <f t="shared" si="21"/>
        <v>0</v>
      </c>
      <c r="I220" s="241">
        <f t="shared" si="21"/>
        <v>0</v>
      </c>
      <c r="J220" s="241">
        <f t="shared" si="21"/>
        <v>0</v>
      </c>
      <c r="K220" s="241">
        <f t="shared" si="21"/>
        <v>494760</v>
      </c>
      <c r="L220" s="241"/>
      <c r="M220" s="241">
        <f t="shared" si="21"/>
        <v>0</v>
      </c>
      <c r="N220" s="241">
        <f t="shared" si="21"/>
        <v>0</v>
      </c>
      <c r="O220" s="241">
        <f t="shared" si="21"/>
        <v>0</v>
      </c>
      <c r="P220" s="241">
        <f t="shared" si="21"/>
        <v>0</v>
      </c>
      <c r="Q220" s="241">
        <f t="shared" si="21"/>
        <v>0</v>
      </c>
      <c r="R220" s="241">
        <f t="shared" si="21"/>
        <v>0</v>
      </c>
      <c r="S220" s="241"/>
      <c r="T220" s="241">
        <f t="shared" si="21"/>
        <v>494760</v>
      </c>
    </row>
    <row r="221" spans="1:20" ht="15">
      <c r="A221" s="5" t="s">
        <v>983</v>
      </c>
      <c r="B221" s="17" t="s">
        <v>516</v>
      </c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>
        <f aca="true" t="shared" si="22" ref="T221:T230">SUM(C221:S221)</f>
        <v>0</v>
      </c>
    </row>
    <row r="222" spans="1:20" ht="15">
      <c r="A222" s="5" t="s">
        <v>983</v>
      </c>
      <c r="B222" s="17" t="s">
        <v>517</v>
      </c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>
        <f t="shared" si="22"/>
        <v>0</v>
      </c>
    </row>
    <row r="223" spans="1:20" ht="15">
      <c r="A223" s="5" t="s">
        <v>983</v>
      </c>
      <c r="B223" s="17" t="s">
        <v>525</v>
      </c>
      <c r="C223" s="36"/>
      <c r="D223" s="36"/>
      <c r="E223" s="36"/>
      <c r="F223" s="36"/>
      <c r="G223" s="36"/>
      <c r="H223" s="36"/>
      <c r="I223" s="36"/>
      <c r="J223" s="36"/>
      <c r="K223" s="36">
        <v>8578174</v>
      </c>
      <c r="L223" s="36"/>
      <c r="M223" s="36"/>
      <c r="N223" s="36"/>
      <c r="O223" s="36"/>
      <c r="P223" s="36"/>
      <c r="Q223" s="36"/>
      <c r="R223" s="36"/>
      <c r="S223" s="36"/>
      <c r="T223" s="36">
        <f t="shared" si="22"/>
        <v>8578174</v>
      </c>
    </row>
    <row r="224" spans="1:20" ht="15">
      <c r="A224" s="5" t="s">
        <v>983</v>
      </c>
      <c r="B224" s="5" t="s">
        <v>524</v>
      </c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>
        <f t="shared" si="22"/>
        <v>0</v>
      </c>
    </row>
    <row r="225" spans="1:20" ht="15">
      <c r="A225" s="5" t="s">
        <v>983</v>
      </c>
      <c r="B225" s="5" t="s">
        <v>523</v>
      </c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>
        <f t="shared" si="22"/>
        <v>0</v>
      </c>
    </row>
    <row r="226" spans="1:20" ht="15">
      <c r="A226" s="5" t="s">
        <v>983</v>
      </c>
      <c r="B226" s="5" t="s">
        <v>522</v>
      </c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>
        <f t="shared" si="22"/>
        <v>0</v>
      </c>
    </row>
    <row r="227" spans="1:20" ht="15">
      <c r="A227" s="5" t="s">
        <v>983</v>
      </c>
      <c r="B227" s="17" t="s">
        <v>521</v>
      </c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>
        <f t="shared" si="22"/>
        <v>0</v>
      </c>
    </row>
    <row r="228" spans="1:20" ht="15">
      <c r="A228" s="5" t="s">
        <v>983</v>
      </c>
      <c r="B228" s="17" t="s">
        <v>520</v>
      </c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>
        <f t="shared" si="22"/>
        <v>0</v>
      </c>
    </row>
    <row r="229" spans="1:20" ht="15">
      <c r="A229" s="5" t="s">
        <v>983</v>
      </c>
      <c r="B229" s="17" t="s">
        <v>518</v>
      </c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>
        <f t="shared" si="22"/>
        <v>0</v>
      </c>
    </row>
    <row r="230" spans="1:20" ht="15">
      <c r="A230" s="5" t="s">
        <v>983</v>
      </c>
      <c r="B230" s="17" t="s">
        <v>519</v>
      </c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>
        <f t="shared" si="22"/>
        <v>0</v>
      </c>
    </row>
    <row r="231" spans="1:20" ht="15">
      <c r="A231" s="10" t="s">
        <v>983</v>
      </c>
      <c r="B231" s="20" t="s">
        <v>449</v>
      </c>
      <c r="C231" s="36">
        <f>SUM(C221:C230)</f>
        <v>0</v>
      </c>
      <c r="D231" s="36"/>
      <c r="E231" s="36">
        <f aca="true" t="shared" si="23" ref="E231:T231">SUM(E221:E230)</f>
        <v>0</v>
      </c>
      <c r="F231" s="36"/>
      <c r="G231" s="36"/>
      <c r="H231" s="36">
        <f t="shared" si="23"/>
        <v>0</v>
      </c>
      <c r="I231" s="36">
        <f t="shared" si="23"/>
        <v>0</v>
      </c>
      <c r="J231" s="36">
        <f t="shared" si="23"/>
        <v>0</v>
      </c>
      <c r="K231" s="36">
        <f t="shared" si="23"/>
        <v>8578174</v>
      </c>
      <c r="L231" s="36"/>
      <c r="M231" s="36">
        <f t="shared" si="23"/>
        <v>0</v>
      </c>
      <c r="N231" s="36">
        <f t="shared" si="23"/>
        <v>0</v>
      </c>
      <c r="O231" s="36">
        <f t="shared" si="23"/>
        <v>0</v>
      </c>
      <c r="P231" s="36">
        <f t="shared" si="23"/>
        <v>0</v>
      </c>
      <c r="Q231" s="36">
        <f t="shared" si="23"/>
        <v>0</v>
      </c>
      <c r="R231" s="36">
        <f t="shared" si="23"/>
        <v>0</v>
      </c>
      <c r="S231" s="36"/>
      <c r="T231" s="36">
        <f t="shared" si="23"/>
        <v>8578174</v>
      </c>
    </row>
    <row r="232" spans="1:20" ht="15">
      <c r="A232" s="12" t="s">
        <v>175</v>
      </c>
      <c r="B232" s="61" t="s">
        <v>403</v>
      </c>
      <c r="C232" s="36">
        <f>C231+C220+C209</f>
        <v>0</v>
      </c>
      <c r="D232" s="36">
        <f>D231+D220+D209</f>
        <v>0</v>
      </c>
      <c r="E232" s="36">
        <f>E231+E220+E209</f>
        <v>0</v>
      </c>
      <c r="F232" s="36"/>
      <c r="G232" s="36"/>
      <c r="H232" s="36">
        <f aca="true" t="shared" si="24" ref="H232:T232">H231+H220+H209</f>
        <v>0</v>
      </c>
      <c r="I232" s="36">
        <f t="shared" si="24"/>
        <v>0</v>
      </c>
      <c r="J232" s="36">
        <f t="shared" si="24"/>
        <v>0</v>
      </c>
      <c r="K232" s="36">
        <f t="shared" si="24"/>
        <v>9072934</v>
      </c>
      <c r="L232" s="36"/>
      <c r="M232" s="36">
        <f t="shared" si="24"/>
        <v>0</v>
      </c>
      <c r="N232" s="36">
        <f t="shared" si="24"/>
        <v>0</v>
      </c>
      <c r="O232" s="36">
        <f t="shared" si="24"/>
        <v>0</v>
      </c>
      <c r="P232" s="36">
        <f t="shared" si="24"/>
        <v>0</v>
      </c>
      <c r="Q232" s="36">
        <f t="shared" si="24"/>
        <v>0</v>
      </c>
      <c r="R232" s="36">
        <f t="shared" si="24"/>
        <v>0</v>
      </c>
      <c r="S232" s="36">
        <f t="shared" si="24"/>
        <v>0</v>
      </c>
      <c r="T232" s="36">
        <f t="shared" si="24"/>
        <v>9072934</v>
      </c>
    </row>
    <row r="233" spans="1:20" ht="15">
      <c r="A233" s="68" t="s">
        <v>176</v>
      </c>
      <c r="B233" s="67" t="s">
        <v>402</v>
      </c>
      <c r="C233" s="274">
        <f>C232+C208+C184+C175+C144+C85+C49</f>
        <v>22884348</v>
      </c>
      <c r="D233" s="274">
        <f>D232+D208+D184+D175+D144+D85+D49</f>
        <v>285000</v>
      </c>
      <c r="E233" s="274">
        <f>E232+E208+E184+E175+E144+E85+E49</f>
        <v>0</v>
      </c>
      <c r="F233" s="274">
        <f>F232+F208+F184+F175+F144+F85+F49</f>
        <v>223874454</v>
      </c>
      <c r="G233" s="274"/>
      <c r="H233" s="274">
        <f aca="true" t="shared" si="25" ref="H233:T233">H232+H208+H184+H175+H144+H85+H49</f>
        <v>0</v>
      </c>
      <c r="I233" s="274">
        <f>I232+I208+I184+I175+I144+I85+I49</f>
        <v>0</v>
      </c>
      <c r="J233" s="274">
        <f t="shared" si="25"/>
        <v>0</v>
      </c>
      <c r="K233" s="274">
        <f t="shared" si="25"/>
        <v>804471430</v>
      </c>
      <c r="L233" s="274">
        <f>L232+L208+L184+L175+L144+L85+L49</f>
        <v>0</v>
      </c>
      <c r="M233" s="274">
        <f>M232+M208+M184+M175+M144+M85+M49</f>
        <v>0</v>
      </c>
      <c r="N233" s="274">
        <f t="shared" si="25"/>
        <v>3562900</v>
      </c>
      <c r="O233" s="274">
        <f t="shared" si="25"/>
        <v>228266</v>
      </c>
      <c r="P233" s="274">
        <f t="shared" si="25"/>
        <v>2133065</v>
      </c>
      <c r="Q233" s="274">
        <f t="shared" si="25"/>
        <v>16971074</v>
      </c>
      <c r="R233" s="274">
        <f t="shared" si="25"/>
        <v>6431325</v>
      </c>
      <c r="S233" s="274">
        <f t="shared" si="25"/>
        <v>242209769</v>
      </c>
      <c r="T233" s="274">
        <f t="shared" si="25"/>
        <v>1321987605</v>
      </c>
    </row>
    <row r="234" spans="1:20" ht="15.75">
      <c r="A234" s="77"/>
      <c r="B234" s="78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>
        <f aca="true" t="shared" si="26" ref="T234:T252">SUM(C234:S234)</f>
        <v>0</v>
      </c>
    </row>
    <row r="235" spans="1:20" ht="15.75">
      <c r="A235" s="77"/>
      <c r="B235" s="78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>
        <f t="shared" si="26"/>
        <v>0</v>
      </c>
    </row>
    <row r="236" spans="1:20" ht="15">
      <c r="A236" s="5" t="s">
        <v>177</v>
      </c>
      <c r="B236" s="29" t="s">
        <v>384</v>
      </c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>
        <f t="shared" si="26"/>
        <v>0</v>
      </c>
    </row>
    <row r="237" spans="1:20" ht="15">
      <c r="A237" s="62" t="s">
        <v>177</v>
      </c>
      <c r="B237" s="62" t="s">
        <v>16</v>
      </c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>
        <f t="shared" si="26"/>
        <v>0</v>
      </c>
    </row>
    <row r="238" spans="1:20" ht="15">
      <c r="A238" s="5" t="s">
        <v>179</v>
      </c>
      <c r="B238" s="16" t="s">
        <v>178</v>
      </c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>
        <f t="shared" si="26"/>
        <v>0</v>
      </c>
    </row>
    <row r="239" spans="1:20" ht="15">
      <c r="A239" s="5" t="s">
        <v>180</v>
      </c>
      <c r="B239" s="29" t="s">
        <v>450</v>
      </c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>
        <f t="shared" si="26"/>
        <v>0</v>
      </c>
    </row>
    <row r="240" spans="1:20" ht="15">
      <c r="A240" s="62" t="s">
        <v>180</v>
      </c>
      <c r="B240" s="62" t="s">
        <v>16</v>
      </c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>
        <f t="shared" si="26"/>
        <v>0</v>
      </c>
    </row>
    <row r="241" spans="1:20" ht="15">
      <c r="A241" s="9" t="s">
        <v>181</v>
      </c>
      <c r="B241" s="15" t="s">
        <v>404</v>
      </c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>
        <f t="shared" si="26"/>
        <v>0</v>
      </c>
    </row>
    <row r="242" spans="1:20" ht="15">
      <c r="A242" s="5" t="s">
        <v>182</v>
      </c>
      <c r="B242" s="16" t="s">
        <v>451</v>
      </c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>
        <f t="shared" si="26"/>
        <v>0</v>
      </c>
    </row>
    <row r="243" spans="1:20" ht="15">
      <c r="A243" s="62" t="s">
        <v>182</v>
      </c>
      <c r="B243" s="62" t="s">
        <v>24</v>
      </c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>
        <f t="shared" si="26"/>
        <v>0</v>
      </c>
    </row>
    <row r="244" spans="1:20" ht="15">
      <c r="A244" s="5" t="s">
        <v>184</v>
      </c>
      <c r="B244" s="29" t="s">
        <v>183</v>
      </c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>
        <f t="shared" si="26"/>
        <v>0</v>
      </c>
    </row>
    <row r="245" spans="1:20" ht="15">
      <c r="A245" s="5" t="s">
        <v>185</v>
      </c>
      <c r="B245" s="17" t="s">
        <v>452</v>
      </c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>
        <f t="shared" si="26"/>
        <v>0</v>
      </c>
    </row>
    <row r="246" spans="1:20" ht="15">
      <c r="A246" s="62" t="s">
        <v>185</v>
      </c>
      <c r="B246" s="62" t="s">
        <v>25</v>
      </c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>
        <f t="shared" si="26"/>
        <v>0</v>
      </c>
    </row>
    <row r="247" spans="1:20" ht="15">
      <c r="A247" s="5" t="s">
        <v>187</v>
      </c>
      <c r="B247" s="29" t="s">
        <v>186</v>
      </c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>
        <f t="shared" si="26"/>
        <v>0</v>
      </c>
    </row>
    <row r="248" spans="1:20" ht="15">
      <c r="A248" s="9" t="s">
        <v>188</v>
      </c>
      <c r="B248" s="30" t="s">
        <v>405</v>
      </c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>
        <f t="shared" si="26"/>
        <v>0</v>
      </c>
    </row>
    <row r="249" spans="1:20" ht="15">
      <c r="A249" s="5" t="s">
        <v>189</v>
      </c>
      <c r="B249" s="5" t="s">
        <v>530</v>
      </c>
      <c r="C249" s="36"/>
      <c r="D249" s="36"/>
      <c r="E249" s="36"/>
      <c r="F249" s="36"/>
      <c r="G249" s="36"/>
      <c r="H249" s="36">
        <v>244356959</v>
      </c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>
        <f t="shared" si="26"/>
        <v>244356959</v>
      </c>
    </row>
    <row r="250" spans="1:20" ht="15">
      <c r="A250" s="5" t="s">
        <v>189</v>
      </c>
      <c r="B250" s="5" t="s">
        <v>531</v>
      </c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>
        <f t="shared" si="26"/>
        <v>0</v>
      </c>
    </row>
    <row r="251" spans="1:20" ht="15">
      <c r="A251" s="5" t="s">
        <v>190</v>
      </c>
      <c r="B251" s="5" t="s">
        <v>528</v>
      </c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>
        <f t="shared" si="26"/>
        <v>0</v>
      </c>
    </row>
    <row r="252" spans="1:20" ht="15">
      <c r="A252" s="5" t="s">
        <v>190</v>
      </c>
      <c r="B252" s="5" t="s">
        <v>529</v>
      </c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>
        <f t="shared" si="26"/>
        <v>0</v>
      </c>
    </row>
    <row r="253" spans="1:20" ht="15">
      <c r="A253" s="9" t="s">
        <v>191</v>
      </c>
      <c r="B253" s="9" t="s">
        <v>406</v>
      </c>
      <c r="C253" s="241">
        <f>SUM(C249:C252)</f>
        <v>0</v>
      </c>
      <c r="D253" s="241">
        <f aca="true" t="shared" si="27" ref="D253:T253">SUM(D249:D252)</f>
        <v>0</v>
      </c>
      <c r="E253" s="241">
        <f t="shared" si="27"/>
        <v>0</v>
      </c>
      <c r="F253" s="241">
        <f t="shared" si="27"/>
        <v>0</v>
      </c>
      <c r="G253" s="241">
        <f t="shared" si="27"/>
        <v>0</v>
      </c>
      <c r="H253" s="241">
        <f t="shared" si="27"/>
        <v>244356959</v>
      </c>
      <c r="I253" s="241">
        <f t="shared" si="27"/>
        <v>0</v>
      </c>
      <c r="J253" s="241">
        <f t="shared" si="27"/>
        <v>0</v>
      </c>
      <c r="K253" s="241">
        <f t="shared" si="27"/>
        <v>0</v>
      </c>
      <c r="L253" s="241">
        <f t="shared" si="27"/>
        <v>0</v>
      </c>
      <c r="M253" s="241">
        <f t="shared" si="27"/>
        <v>0</v>
      </c>
      <c r="N253" s="241">
        <f t="shared" si="27"/>
        <v>0</v>
      </c>
      <c r="O253" s="241">
        <f t="shared" si="27"/>
        <v>0</v>
      </c>
      <c r="P253" s="241">
        <f t="shared" si="27"/>
        <v>0</v>
      </c>
      <c r="Q253" s="241">
        <f t="shared" si="27"/>
        <v>0</v>
      </c>
      <c r="R253" s="241">
        <f t="shared" si="27"/>
        <v>0</v>
      </c>
      <c r="S253" s="241">
        <f t="shared" si="27"/>
        <v>0</v>
      </c>
      <c r="T253" s="241">
        <f t="shared" si="27"/>
        <v>244356959</v>
      </c>
    </row>
    <row r="254" spans="1:20" ht="15">
      <c r="A254" s="9" t="s">
        <v>193</v>
      </c>
      <c r="B254" s="30" t="s">
        <v>192</v>
      </c>
      <c r="C254" s="36"/>
      <c r="D254" s="36"/>
      <c r="E254" s="36"/>
      <c r="F254" s="36">
        <v>9724005</v>
      </c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>
        <f aca="true" t="shared" si="28" ref="T254:T260">SUM(C254:S254)</f>
        <v>9724005</v>
      </c>
    </row>
    <row r="255" spans="1:20" ht="15">
      <c r="A255" s="9" t="s">
        <v>195</v>
      </c>
      <c r="B255" s="30" t="s">
        <v>194</v>
      </c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>
        <f t="shared" si="28"/>
        <v>0</v>
      </c>
    </row>
    <row r="256" spans="1:20" ht="15">
      <c r="A256" s="9" t="s">
        <v>197</v>
      </c>
      <c r="B256" s="30" t="s">
        <v>196</v>
      </c>
      <c r="C256" s="36"/>
      <c r="D256" s="36"/>
      <c r="E256" s="36"/>
      <c r="F256" s="36"/>
      <c r="G256" s="36"/>
      <c r="H256" s="36">
        <v>149075614</v>
      </c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>
        <f t="shared" si="28"/>
        <v>149075614</v>
      </c>
    </row>
    <row r="257" spans="1:20" ht="15">
      <c r="A257" s="9" t="s">
        <v>199</v>
      </c>
      <c r="B257" s="30" t="s">
        <v>198</v>
      </c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>
        <f t="shared" si="28"/>
        <v>0</v>
      </c>
    </row>
    <row r="258" spans="1:20" ht="15">
      <c r="A258" s="9" t="s">
        <v>200</v>
      </c>
      <c r="B258" s="15" t="s">
        <v>563</v>
      </c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>
        <f t="shared" si="28"/>
        <v>0</v>
      </c>
    </row>
    <row r="259" spans="1:20" ht="15">
      <c r="A259" s="9" t="s">
        <v>200</v>
      </c>
      <c r="B259" s="20" t="s">
        <v>201</v>
      </c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>
        <f t="shared" si="28"/>
        <v>0</v>
      </c>
    </row>
    <row r="260" spans="1:20" ht="15">
      <c r="A260" s="46" t="s">
        <v>202</v>
      </c>
      <c r="B260" s="69" t="s">
        <v>407</v>
      </c>
      <c r="C260" s="241">
        <f>C258+C257+C256+C255+C254+C253+C248+C241</f>
        <v>0</v>
      </c>
      <c r="D260" s="241"/>
      <c r="E260" s="241">
        <f aca="true" t="shared" si="29" ref="E260:R260">E258+E257+E256+E255+E254+E253+E248+E241</f>
        <v>0</v>
      </c>
      <c r="F260" s="241">
        <f t="shared" si="29"/>
        <v>9724005</v>
      </c>
      <c r="G260" s="241">
        <f t="shared" si="29"/>
        <v>0</v>
      </c>
      <c r="H260" s="241">
        <f>H258+H257+H256+H255+H254+H253+H248+H241</f>
        <v>393432573</v>
      </c>
      <c r="I260" s="241"/>
      <c r="J260" s="241">
        <f t="shared" si="29"/>
        <v>0</v>
      </c>
      <c r="K260" s="241">
        <f t="shared" si="29"/>
        <v>0</v>
      </c>
      <c r="L260" s="241"/>
      <c r="M260" s="241">
        <f t="shared" si="29"/>
        <v>0</v>
      </c>
      <c r="N260" s="241">
        <f t="shared" si="29"/>
        <v>0</v>
      </c>
      <c r="O260" s="241">
        <f t="shared" si="29"/>
        <v>0</v>
      </c>
      <c r="P260" s="241">
        <f t="shared" si="29"/>
        <v>0</v>
      </c>
      <c r="Q260" s="241">
        <f t="shared" si="29"/>
        <v>0</v>
      </c>
      <c r="R260" s="241">
        <f t="shared" si="29"/>
        <v>0</v>
      </c>
      <c r="S260" s="241"/>
      <c r="T260" s="241">
        <f t="shared" si="28"/>
        <v>403156578</v>
      </c>
    </row>
    <row r="261" spans="1:20" ht="15">
      <c r="A261" s="5" t="s">
        <v>204</v>
      </c>
      <c r="B261" s="16" t="s">
        <v>203</v>
      </c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>
        <f aca="true" t="shared" si="30" ref="T261:T269">SUM(C261:S261)</f>
        <v>0</v>
      </c>
    </row>
    <row r="262" spans="1:20" ht="15">
      <c r="A262" s="5" t="s">
        <v>206</v>
      </c>
      <c r="B262" s="17" t="s">
        <v>205</v>
      </c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>
        <f t="shared" si="30"/>
        <v>0</v>
      </c>
    </row>
    <row r="263" spans="1:20" ht="15">
      <c r="A263" s="5" t="s">
        <v>208</v>
      </c>
      <c r="B263" s="29" t="s">
        <v>207</v>
      </c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>
        <f t="shared" si="30"/>
        <v>0</v>
      </c>
    </row>
    <row r="264" spans="1:20" ht="15">
      <c r="A264" s="5" t="s">
        <v>209</v>
      </c>
      <c r="B264" s="29" t="s">
        <v>389</v>
      </c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>
        <f t="shared" si="30"/>
        <v>0</v>
      </c>
    </row>
    <row r="265" spans="1:20" ht="15">
      <c r="A265" s="62" t="s">
        <v>209</v>
      </c>
      <c r="B265" s="62" t="s">
        <v>50</v>
      </c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>
        <f t="shared" si="30"/>
        <v>0</v>
      </c>
    </row>
    <row r="266" spans="1:20" ht="15">
      <c r="A266" s="62" t="s">
        <v>209</v>
      </c>
      <c r="B266" s="62" t="s">
        <v>51</v>
      </c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>
        <f t="shared" si="30"/>
        <v>0</v>
      </c>
    </row>
    <row r="267" spans="1:20" ht="15">
      <c r="A267" s="70" t="s">
        <v>209</v>
      </c>
      <c r="B267" s="70" t="s">
        <v>52</v>
      </c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>
        <f t="shared" si="30"/>
        <v>0</v>
      </c>
    </row>
    <row r="268" spans="1:20" ht="15">
      <c r="A268" s="46" t="s">
        <v>210</v>
      </c>
      <c r="B268" s="71" t="s">
        <v>408</v>
      </c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>
        <f t="shared" si="30"/>
        <v>0</v>
      </c>
    </row>
    <row r="269" spans="1:20" ht="15">
      <c r="A269" s="46" t="s">
        <v>212</v>
      </c>
      <c r="B269" s="57" t="s">
        <v>211</v>
      </c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>
        <f t="shared" si="30"/>
        <v>0</v>
      </c>
    </row>
    <row r="270" spans="1:20" ht="15.75">
      <c r="A270" s="47" t="s">
        <v>213</v>
      </c>
      <c r="B270" s="52" t="s">
        <v>409</v>
      </c>
      <c r="C270" s="274">
        <f aca="true" t="shared" si="31" ref="C270:H270">C269+C268+C260</f>
        <v>0</v>
      </c>
      <c r="D270" s="274">
        <f t="shared" si="31"/>
        <v>0</v>
      </c>
      <c r="E270" s="274">
        <f t="shared" si="31"/>
        <v>0</v>
      </c>
      <c r="F270" s="274">
        <f t="shared" si="31"/>
        <v>9724005</v>
      </c>
      <c r="G270" s="274">
        <f t="shared" si="31"/>
        <v>0</v>
      </c>
      <c r="H270" s="274">
        <f t="shared" si="31"/>
        <v>393432573</v>
      </c>
      <c r="I270" s="274">
        <f aca="true" t="shared" si="32" ref="I270:S270">I269+I268+I260</f>
        <v>0</v>
      </c>
      <c r="J270" s="274">
        <f t="shared" si="32"/>
        <v>0</v>
      </c>
      <c r="K270" s="274">
        <f t="shared" si="32"/>
        <v>0</v>
      </c>
      <c r="L270" s="274">
        <f t="shared" si="32"/>
        <v>0</v>
      </c>
      <c r="M270" s="274">
        <f t="shared" si="32"/>
        <v>0</v>
      </c>
      <c r="N270" s="274">
        <f t="shared" si="32"/>
        <v>0</v>
      </c>
      <c r="O270" s="274">
        <f t="shared" si="32"/>
        <v>0</v>
      </c>
      <c r="P270" s="274">
        <f t="shared" si="32"/>
        <v>0</v>
      </c>
      <c r="Q270" s="274">
        <f t="shared" si="32"/>
        <v>0</v>
      </c>
      <c r="R270" s="274">
        <f t="shared" si="32"/>
        <v>0</v>
      </c>
      <c r="S270" s="274">
        <f t="shared" si="32"/>
        <v>0</v>
      </c>
      <c r="T270" s="274">
        <f>T269+T268+T260</f>
        <v>403156578</v>
      </c>
    </row>
    <row r="271" spans="1:20" ht="15.75">
      <c r="A271" s="51"/>
      <c r="B271" s="50" t="s">
        <v>453</v>
      </c>
      <c r="C271" s="275">
        <f>C270+C233</f>
        <v>22884348</v>
      </c>
      <c r="D271" s="275">
        <f>D270+D233</f>
        <v>285000</v>
      </c>
      <c r="E271" s="275">
        <f>E270+E233</f>
        <v>0</v>
      </c>
      <c r="F271" s="275">
        <f>F270+F233</f>
        <v>233598459</v>
      </c>
      <c r="G271" s="275">
        <f>G270+G233</f>
        <v>0</v>
      </c>
      <c r="H271" s="275">
        <f aca="true" t="shared" si="33" ref="H271:S271">H270+H233</f>
        <v>393432573</v>
      </c>
      <c r="I271" s="275">
        <f t="shared" si="33"/>
        <v>0</v>
      </c>
      <c r="J271" s="275">
        <f t="shared" si="33"/>
        <v>0</v>
      </c>
      <c r="K271" s="275">
        <f t="shared" si="33"/>
        <v>804471430</v>
      </c>
      <c r="L271" s="275">
        <f t="shared" si="33"/>
        <v>0</v>
      </c>
      <c r="M271" s="275">
        <f t="shared" si="33"/>
        <v>0</v>
      </c>
      <c r="N271" s="275">
        <f t="shared" si="33"/>
        <v>3562900</v>
      </c>
      <c r="O271" s="275">
        <f t="shared" si="33"/>
        <v>228266</v>
      </c>
      <c r="P271" s="275">
        <f t="shared" si="33"/>
        <v>2133065</v>
      </c>
      <c r="Q271" s="275">
        <f t="shared" si="33"/>
        <v>16971074</v>
      </c>
      <c r="R271" s="275">
        <f t="shared" si="33"/>
        <v>6431325</v>
      </c>
      <c r="S271" s="275">
        <f t="shared" si="33"/>
        <v>242209769</v>
      </c>
      <c r="T271" s="275">
        <f>SUM(C271:S271)</f>
        <v>1726208209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G101"/>
  <sheetViews>
    <sheetView view="pageBreakPreview" zoomScale="60" zoomScaleNormal="120" zoomScalePageLayoutView="0" workbookViewId="0" topLeftCell="A1">
      <selection activeCell="A1" sqref="A1:E1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</cols>
  <sheetData>
    <row r="1" spans="1:5" ht="15">
      <c r="A1" s="292" t="s">
        <v>1074</v>
      </c>
      <c r="B1" s="292"/>
      <c r="C1" s="292"/>
      <c r="D1" s="292"/>
      <c r="E1" s="292"/>
    </row>
    <row r="2" spans="1:5" ht="24" customHeight="1">
      <c r="A2" s="291" t="s">
        <v>1019</v>
      </c>
      <c r="B2" s="297"/>
      <c r="C2" s="297"/>
      <c r="D2" s="297"/>
      <c r="E2" s="297"/>
    </row>
    <row r="3" spans="1:7" ht="24" customHeight="1">
      <c r="A3" s="289" t="s">
        <v>976</v>
      </c>
      <c r="B3" s="290"/>
      <c r="C3" s="290"/>
      <c r="D3" s="290"/>
      <c r="E3" s="290"/>
      <c r="G3" s="94"/>
    </row>
    <row r="4" ht="18">
      <c r="A4" s="172"/>
    </row>
    <row r="5" spans="1:4" ht="15">
      <c r="A5" s="103" t="s">
        <v>564</v>
      </c>
      <c r="D5" t="s">
        <v>345</v>
      </c>
    </row>
    <row r="6" spans="1:5" ht="25.5">
      <c r="A6" s="2" t="s">
        <v>808</v>
      </c>
      <c r="B6" s="3" t="s">
        <v>586</v>
      </c>
      <c r="C6" s="3" t="s">
        <v>573</v>
      </c>
      <c r="D6" s="3" t="s">
        <v>598</v>
      </c>
      <c r="E6" s="102" t="s">
        <v>599</v>
      </c>
    </row>
    <row r="7" spans="1:5" ht="15" customHeight="1">
      <c r="A7" s="40" t="s">
        <v>57</v>
      </c>
      <c r="B7" s="6" t="s">
        <v>58</v>
      </c>
      <c r="C7" s="36">
        <v>134652767</v>
      </c>
      <c r="D7" s="36">
        <v>135864857</v>
      </c>
      <c r="E7" s="36">
        <v>135864857</v>
      </c>
    </row>
    <row r="8" spans="1:5" ht="15" customHeight="1">
      <c r="A8" s="5" t="s">
        <v>59</v>
      </c>
      <c r="B8" s="6" t="s">
        <v>60</v>
      </c>
      <c r="C8" s="36">
        <v>38379500</v>
      </c>
      <c r="D8" s="36">
        <v>38790120</v>
      </c>
      <c r="E8" s="36">
        <v>38790120</v>
      </c>
    </row>
    <row r="9" spans="1:5" ht="15" customHeight="1">
      <c r="A9" s="5" t="s">
        <v>61</v>
      </c>
      <c r="B9" s="6" t="s">
        <v>62</v>
      </c>
      <c r="C9" s="36">
        <v>25377003</v>
      </c>
      <c r="D9" s="36">
        <v>25377003</v>
      </c>
      <c r="E9" s="36">
        <v>25377003</v>
      </c>
    </row>
    <row r="10" spans="1:5" ht="15" customHeight="1">
      <c r="A10" s="5" t="s">
        <v>63</v>
      </c>
      <c r="B10" s="6" t="s">
        <v>64</v>
      </c>
      <c r="C10" s="36">
        <v>2537640</v>
      </c>
      <c r="D10" s="36">
        <v>3836491</v>
      </c>
      <c r="E10" s="36">
        <v>3836491</v>
      </c>
    </row>
    <row r="11" spans="1:5" ht="15" customHeight="1">
      <c r="A11" s="5" t="s">
        <v>1020</v>
      </c>
      <c r="B11" s="6" t="s">
        <v>66</v>
      </c>
      <c r="C11" s="36">
        <v>0</v>
      </c>
      <c r="D11" s="36">
        <v>13455786</v>
      </c>
      <c r="E11" s="36">
        <v>13455786</v>
      </c>
    </row>
    <row r="12" spans="1:5" ht="15" customHeight="1">
      <c r="A12" s="5" t="s">
        <v>1021</v>
      </c>
      <c r="B12" s="6" t="s">
        <v>68</v>
      </c>
      <c r="C12" s="36">
        <v>0</v>
      </c>
      <c r="D12" s="36">
        <v>53286</v>
      </c>
      <c r="E12" s="36">
        <v>53286</v>
      </c>
    </row>
    <row r="13" spans="1:5" ht="15" customHeight="1">
      <c r="A13" s="9" t="s">
        <v>393</v>
      </c>
      <c r="B13" s="10" t="s">
        <v>69</v>
      </c>
      <c r="C13" s="241">
        <f>SUM(C7:C12)</f>
        <v>200946910</v>
      </c>
      <c r="D13" s="241">
        <f>SUM(D7:D12)</f>
        <v>217377543</v>
      </c>
      <c r="E13" s="241">
        <f>SUM(E7:E12)</f>
        <v>217377543</v>
      </c>
    </row>
    <row r="14" spans="1:5" ht="15" customHeight="1">
      <c r="A14" s="5" t="s">
        <v>70</v>
      </c>
      <c r="B14" s="6" t="s">
        <v>71</v>
      </c>
      <c r="C14" s="36"/>
      <c r="D14" s="36"/>
      <c r="E14" s="36"/>
    </row>
    <row r="15" spans="1:5" ht="15" customHeight="1">
      <c r="A15" s="5" t="s">
        <v>72</v>
      </c>
      <c r="B15" s="6" t="s">
        <v>73</v>
      </c>
      <c r="C15" s="36"/>
      <c r="D15" s="36"/>
      <c r="E15" s="36"/>
    </row>
    <row r="16" spans="1:5" ht="15" customHeight="1">
      <c r="A16" s="5" t="s">
        <v>355</v>
      </c>
      <c r="B16" s="6" t="s">
        <v>74</v>
      </c>
      <c r="C16" s="36"/>
      <c r="D16" s="36"/>
      <c r="E16" s="36"/>
    </row>
    <row r="17" spans="1:5" ht="15" customHeight="1">
      <c r="A17" s="5" t="s">
        <v>356</v>
      </c>
      <c r="B17" s="6" t="s">
        <v>75</v>
      </c>
      <c r="C17" s="36"/>
      <c r="D17" s="36"/>
      <c r="E17" s="36"/>
    </row>
    <row r="18" spans="1:5" ht="15" customHeight="1">
      <c r="A18" s="5" t="s">
        <v>357</v>
      </c>
      <c r="B18" s="6" t="s">
        <v>76</v>
      </c>
      <c r="C18" s="36">
        <v>13388700</v>
      </c>
      <c r="D18" s="36">
        <v>13673700</v>
      </c>
      <c r="E18" s="36">
        <v>22846945</v>
      </c>
    </row>
    <row r="19" spans="1:5" ht="15" customHeight="1">
      <c r="A19" s="46" t="s">
        <v>394</v>
      </c>
      <c r="B19" s="58" t="s">
        <v>77</v>
      </c>
      <c r="C19" s="241">
        <f>SUM(C13:C18)</f>
        <v>214335610</v>
      </c>
      <c r="D19" s="241">
        <f>SUM(D13:D18)</f>
        <v>231051243</v>
      </c>
      <c r="E19" s="241">
        <f>SUM(E13:E18)</f>
        <v>240224488</v>
      </c>
    </row>
    <row r="20" spans="1:5" ht="15" customHeight="1">
      <c r="A20" s="5" t="s">
        <v>361</v>
      </c>
      <c r="B20" s="6" t="s">
        <v>86</v>
      </c>
      <c r="C20" s="36"/>
      <c r="D20" s="36"/>
      <c r="E20" s="36"/>
    </row>
    <row r="21" spans="1:5" ht="15" customHeight="1">
      <c r="A21" s="5" t="s">
        <v>362</v>
      </c>
      <c r="B21" s="6" t="s">
        <v>90</v>
      </c>
      <c r="C21" s="36"/>
      <c r="D21" s="36"/>
      <c r="E21" s="36"/>
    </row>
    <row r="22" spans="1:5" ht="15" customHeight="1">
      <c r="A22" s="9" t="s">
        <v>396</v>
      </c>
      <c r="B22" s="10" t="s">
        <v>91</v>
      </c>
      <c r="C22" s="36"/>
      <c r="D22" s="36"/>
      <c r="E22" s="36"/>
    </row>
    <row r="23" spans="1:5" ht="15" customHeight="1">
      <c r="A23" s="5" t="s">
        <v>363</v>
      </c>
      <c r="B23" s="6" t="s">
        <v>92</v>
      </c>
      <c r="C23" s="36"/>
      <c r="D23" s="36"/>
      <c r="E23" s="36"/>
    </row>
    <row r="24" spans="1:5" ht="15" customHeight="1">
      <c r="A24" s="5" t="s">
        <v>364</v>
      </c>
      <c r="B24" s="6" t="s">
        <v>93</v>
      </c>
      <c r="C24" s="36"/>
      <c r="D24" s="36"/>
      <c r="E24" s="36"/>
    </row>
    <row r="25" spans="1:5" ht="15" customHeight="1">
      <c r="A25" s="5" t="s">
        <v>365</v>
      </c>
      <c r="B25" s="6" t="s">
        <v>94</v>
      </c>
      <c r="C25" s="36">
        <v>99000000</v>
      </c>
      <c r="D25" s="36">
        <v>99000000</v>
      </c>
      <c r="E25" s="36">
        <v>102683288</v>
      </c>
    </row>
    <row r="26" spans="1:5" ht="15" customHeight="1">
      <c r="A26" s="5" t="s">
        <v>366</v>
      </c>
      <c r="B26" s="6" t="s">
        <v>95</v>
      </c>
      <c r="C26" s="36">
        <v>70000000</v>
      </c>
      <c r="D26" s="36">
        <v>70000000</v>
      </c>
      <c r="E26" s="36">
        <v>88217574</v>
      </c>
    </row>
    <row r="27" spans="1:5" ht="15" customHeight="1">
      <c r="A27" s="5" t="s">
        <v>367</v>
      </c>
      <c r="B27" s="6" t="s">
        <v>98</v>
      </c>
      <c r="C27" s="36"/>
      <c r="D27" s="36"/>
      <c r="E27" s="36"/>
    </row>
    <row r="28" spans="1:5" ht="15" customHeight="1">
      <c r="A28" s="5" t="s">
        <v>99</v>
      </c>
      <c r="B28" s="6" t="s">
        <v>100</v>
      </c>
      <c r="C28" s="36"/>
      <c r="D28" s="36"/>
      <c r="E28" s="36"/>
    </row>
    <row r="29" spans="1:5" ht="15" customHeight="1">
      <c r="A29" s="5" t="s">
        <v>368</v>
      </c>
      <c r="B29" s="6" t="s">
        <v>101</v>
      </c>
      <c r="C29" s="36">
        <v>8300000</v>
      </c>
      <c r="D29" s="36">
        <v>8300000</v>
      </c>
      <c r="E29" s="36">
        <v>8556501</v>
      </c>
    </row>
    <row r="30" spans="1:5" ht="15" customHeight="1">
      <c r="A30" s="5" t="s">
        <v>369</v>
      </c>
      <c r="B30" s="6" t="s">
        <v>106</v>
      </c>
      <c r="C30" s="36">
        <v>35000000</v>
      </c>
      <c r="D30" s="36">
        <v>35000000</v>
      </c>
      <c r="E30" s="36">
        <v>41704957</v>
      </c>
    </row>
    <row r="31" spans="1:5" ht="15" customHeight="1">
      <c r="A31" s="9" t="s">
        <v>397</v>
      </c>
      <c r="B31" s="10" t="s">
        <v>122</v>
      </c>
      <c r="C31" s="241">
        <f>SUM(C26:C30)</f>
        <v>113300000</v>
      </c>
      <c r="D31" s="241">
        <f>SUM(D26:D30)</f>
        <v>113300000</v>
      </c>
      <c r="E31" s="241">
        <f>SUM(E26:E30)</f>
        <v>138479032</v>
      </c>
    </row>
    <row r="32" spans="1:5" ht="15" customHeight="1">
      <c r="A32" s="5" t="s">
        <v>370</v>
      </c>
      <c r="B32" s="6" t="s">
        <v>123</v>
      </c>
      <c r="C32" s="36">
        <v>2100000</v>
      </c>
      <c r="D32" s="36">
        <v>2100000</v>
      </c>
      <c r="E32" s="36">
        <v>1051449</v>
      </c>
    </row>
    <row r="33" spans="1:5" ht="15" customHeight="1">
      <c r="A33" s="46" t="s">
        <v>398</v>
      </c>
      <c r="B33" s="58" t="s">
        <v>124</v>
      </c>
      <c r="C33" s="241">
        <f>C32+C31+C25+C24+C23+C22</f>
        <v>214400000</v>
      </c>
      <c r="D33" s="241">
        <f>D32+D31+D25+D24+D23+D22</f>
        <v>214400000</v>
      </c>
      <c r="E33" s="241">
        <f>E32+E31+E25+E24+E23+E22</f>
        <v>242213769</v>
      </c>
    </row>
    <row r="34" spans="1:5" ht="15" customHeight="1">
      <c r="A34" s="17" t="s">
        <v>125</v>
      </c>
      <c r="B34" s="6" t="s">
        <v>126</v>
      </c>
      <c r="C34" s="36"/>
      <c r="D34" s="36"/>
      <c r="E34" s="36"/>
    </row>
    <row r="35" spans="1:5" ht="15" customHeight="1">
      <c r="A35" s="17" t="s">
        <v>371</v>
      </c>
      <c r="B35" s="6" t="s">
        <v>127</v>
      </c>
      <c r="C35" s="36">
        <v>16800000</v>
      </c>
      <c r="D35" s="36">
        <v>16800000</v>
      </c>
      <c r="E35" s="36">
        <v>31853944</v>
      </c>
    </row>
    <row r="36" spans="1:5" ht="15" customHeight="1">
      <c r="A36" s="17" t="s">
        <v>372</v>
      </c>
      <c r="B36" s="6" t="s">
        <v>130</v>
      </c>
      <c r="C36" s="36">
        <v>6500000</v>
      </c>
      <c r="D36" s="36">
        <v>6500000</v>
      </c>
      <c r="E36" s="36">
        <v>1900438</v>
      </c>
    </row>
    <row r="37" spans="1:5" ht="15" customHeight="1">
      <c r="A37" s="17" t="s">
        <v>373</v>
      </c>
      <c r="B37" s="6" t="s">
        <v>131</v>
      </c>
      <c r="C37" s="36">
        <v>344000</v>
      </c>
      <c r="D37" s="36">
        <v>344000</v>
      </c>
      <c r="E37" s="36">
        <v>856000</v>
      </c>
    </row>
    <row r="38" spans="1:5" ht="15" customHeight="1">
      <c r="A38" s="17" t="s">
        <v>138</v>
      </c>
      <c r="B38" s="6" t="s">
        <v>139</v>
      </c>
      <c r="C38" s="36">
        <v>4488000</v>
      </c>
      <c r="D38" s="36">
        <v>4488000</v>
      </c>
      <c r="E38" s="36">
        <v>5099251</v>
      </c>
    </row>
    <row r="39" spans="1:5" ht="15" customHeight="1">
      <c r="A39" s="17" t="s">
        <v>140</v>
      </c>
      <c r="B39" s="6" t="s">
        <v>141</v>
      </c>
      <c r="C39" s="36">
        <v>3237000</v>
      </c>
      <c r="D39" s="36">
        <v>3237000</v>
      </c>
      <c r="E39" s="36">
        <v>2385147</v>
      </c>
    </row>
    <row r="40" spans="1:5" ht="15" customHeight="1">
      <c r="A40" s="17" t="s">
        <v>142</v>
      </c>
      <c r="B40" s="6" t="s">
        <v>143</v>
      </c>
      <c r="C40" s="36"/>
      <c r="D40" s="36"/>
      <c r="E40" s="36"/>
    </row>
    <row r="41" spans="1:5" ht="15" customHeight="1">
      <c r="A41" s="17" t="s">
        <v>374</v>
      </c>
      <c r="B41" s="6" t="s">
        <v>144</v>
      </c>
      <c r="C41" s="36">
        <v>1000000</v>
      </c>
      <c r="D41" s="36">
        <v>1000000</v>
      </c>
      <c r="E41" s="36">
        <v>123551</v>
      </c>
    </row>
    <row r="42" spans="1:5" ht="15" customHeight="1">
      <c r="A42" s="17" t="s">
        <v>980</v>
      </c>
      <c r="B42" s="6" t="s">
        <v>151</v>
      </c>
      <c r="C42" s="36">
        <v>0</v>
      </c>
      <c r="D42" s="36">
        <v>0</v>
      </c>
      <c r="E42" s="36">
        <v>1064026</v>
      </c>
    </row>
    <row r="43" spans="1:5" ht="15" customHeight="1">
      <c r="A43" s="17" t="s">
        <v>376</v>
      </c>
      <c r="B43" s="6" t="s">
        <v>978</v>
      </c>
      <c r="C43" s="36">
        <v>0</v>
      </c>
      <c r="D43" s="36">
        <v>0</v>
      </c>
      <c r="E43" s="36">
        <v>2231956</v>
      </c>
    </row>
    <row r="44" spans="1:5" ht="15" customHeight="1">
      <c r="A44" s="57" t="s">
        <v>399</v>
      </c>
      <c r="B44" s="58" t="s">
        <v>154</v>
      </c>
      <c r="C44" s="241">
        <f>SUM(C34:C43)</f>
        <v>32369000</v>
      </c>
      <c r="D44" s="241">
        <f>SUM(D34:D43)</f>
        <v>32369000</v>
      </c>
      <c r="E44" s="241">
        <f>SUM(E34:E43)</f>
        <v>45514313</v>
      </c>
    </row>
    <row r="45" spans="1:5" ht="15" customHeight="1">
      <c r="A45" s="17" t="s">
        <v>166</v>
      </c>
      <c r="B45" s="6" t="s">
        <v>167</v>
      </c>
      <c r="C45" s="36"/>
      <c r="D45" s="36"/>
      <c r="E45" s="36"/>
    </row>
    <row r="46" spans="1:5" ht="15" customHeight="1">
      <c r="A46" s="5" t="s">
        <v>380</v>
      </c>
      <c r="B46" s="6" t="s">
        <v>981</v>
      </c>
      <c r="C46" s="36"/>
      <c r="D46" s="36"/>
      <c r="E46" s="36"/>
    </row>
    <row r="47" spans="1:5" ht="15" customHeight="1">
      <c r="A47" s="17" t="s">
        <v>381</v>
      </c>
      <c r="B47" s="6" t="s">
        <v>979</v>
      </c>
      <c r="C47" s="36"/>
      <c r="D47" s="36"/>
      <c r="E47" s="36"/>
    </row>
    <row r="48" spans="1:5" ht="15" customHeight="1">
      <c r="A48" s="46" t="s">
        <v>401</v>
      </c>
      <c r="B48" s="58" t="s">
        <v>170</v>
      </c>
      <c r="C48" s="36">
        <f>SUM(C45:C47)</f>
        <v>0</v>
      </c>
      <c r="D48" s="36">
        <f>SUM(D45:D47)</f>
        <v>0</v>
      </c>
      <c r="E48" s="36">
        <f>SUM(E45:E47)</f>
        <v>0</v>
      </c>
    </row>
    <row r="49" spans="1:5" ht="15" customHeight="1">
      <c r="A49" s="116" t="s">
        <v>483</v>
      </c>
      <c r="B49" s="119"/>
      <c r="C49" s="120"/>
      <c r="D49" s="120"/>
      <c r="E49" s="120"/>
    </row>
    <row r="50" spans="1:5" ht="15" customHeight="1">
      <c r="A50" s="5" t="s">
        <v>78</v>
      </c>
      <c r="B50" s="6" t="s">
        <v>79</v>
      </c>
      <c r="C50" s="36">
        <v>0</v>
      </c>
      <c r="D50" s="36">
        <v>194000</v>
      </c>
      <c r="E50" s="36">
        <v>194000</v>
      </c>
    </row>
    <row r="51" spans="1:5" ht="15" customHeight="1">
      <c r="A51" s="5" t="s">
        <v>80</v>
      </c>
      <c r="B51" s="6" t="s">
        <v>81</v>
      </c>
      <c r="C51" s="36"/>
      <c r="D51" s="36"/>
      <c r="E51" s="36"/>
    </row>
    <row r="52" spans="1:5" ht="15" customHeight="1">
      <c r="A52" s="5" t="s">
        <v>358</v>
      </c>
      <c r="B52" s="6" t="s">
        <v>82</v>
      </c>
      <c r="C52" s="36"/>
      <c r="D52" s="36"/>
      <c r="E52" s="36"/>
    </row>
    <row r="53" spans="1:5" ht="15" customHeight="1">
      <c r="A53" s="5" t="s">
        <v>359</v>
      </c>
      <c r="B53" s="6" t="s">
        <v>83</v>
      </c>
      <c r="C53" s="36"/>
      <c r="D53" s="36"/>
      <c r="E53" s="36"/>
    </row>
    <row r="54" spans="1:5" ht="15" customHeight="1">
      <c r="A54" s="5" t="s">
        <v>360</v>
      </c>
      <c r="B54" s="6" t="s">
        <v>84</v>
      </c>
      <c r="C54" s="36">
        <v>0</v>
      </c>
      <c r="D54" s="36">
        <v>612000000</v>
      </c>
      <c r="E54" s="36">
        <v>707503982</v>
      </c>
    </row>
    <row r="55" spans="1:5" ht="15" customHeight="1">
      <c r="A55" s="46" t="s">
        <v>395</v>
      </c>
      <c r="B55" s="58" t="s">
        <v>85</v>
      </c>
      <c r="C55" s="241">
        <f>SUM(C50:C54)</f>
        <v>0</v>
      </c>
      <c r="D55" s="241">
        <f>SUM(D50:D54)</f>
        <v>612194000</v>
      </c>
      <c r="E55" s="241">
        <f>SUM(E50:E54)</f>
        <v>707697982</v>
      </c>
    </row>
    <row r="56" spans="1:5" ht="15" customHeight="1">
      <c r="A56" s="17" t="s">
        <v>377</v>
      </c>
      <c r="B56" s="6" t="s">
        <v>155</v>
      </c>
      <c r="C56" s="36"/>
      <c r="D56" s="36"/>
      <c r="E56" s="36"/>
    </row>
    <row r="57" spans="1:5" ht="15" customHeight="1">
      <c r="A57" s="17" t="s">
        <v>378</v>
      </c>
      <c r="B57" s="6" t="s">
        <v>157</v>
      </c>
      <c r="C57" s="36">
        <v>30247000</v>
      </c>
      <c r="D57" s="36">
        <v>30247000</v>
      </c>
      <c r="E57" s="36">
        <v>42607744</v>
      </c>
    </row>
    <row r="58" spans="1:5" ht="15" customHeight="1">
      <c r="A58" s="17" t="s">
        <v>159</v>
      </c>
      <c r="B58" s="6" t="s">
        <v>160</v>
      </c>
      <c r="C58" s="36">
        <v>0</v>
      </c>
      <c r="D58" s="36">
        <v>0</v>
      </c>
      <c r="E58" s="36">
        <v>5000</v>
      </c>
    </row>
    <row r="59" spans="1:5" ht="15" customHeight="1">
      <c r="A59" s="17" t="s">
        <v>379</v>
      </c>
      <c r="B59" s="6" t="s">
        <v>161</v>
      </c>
      <c r="C59" s="36"/>
      <c r="D59" s="36"/>
      <c r="E59" s="36"/>
    </row>
    <row r="60" spans="1:5" ht="15" customHeight="1">
      <c r="A60" s="17" t="s">
        <v>163</v>
      </c>
      <c r="B60" s="6" t="s">
        <v>164</v>
      </c>
      <c r="C60" s="36"/>
      <c r="D60" s="36"/>
      <c r="E60" s="36"/>
    </row>
    <row r="61" spans="1:5" ht="15" customHeight="1">
      <c r="A61" s="46" t="s">
        <v>400</v>
      </c>
      <c r="B61" s="58" t="s">
        <v>165</v>
      </c>
      <c r="C61" s="241">
        <f>SUM(C56:C60)</f>
        <v>30247000</v>
      </c>
      <c r="D61" s="241">
        <f>SUM(D56:D60)</f>
        <v>30247000</v>
      </c>
      <c r="E61" s="241">
        <f>SUM(E56:E60)</f>
        <v>42612744</v>
      </c>
    </row>
    <row r="62" spans="1:5" ht="15" customHeight="1">
      <c r="A62" s="17" t="s">
        <v>171</v>
      </c>
      <c r="B62" s="6" t="s">
        <v>172</v>
      </c>
      <c r="C62" s="36"/>
      <c r="D62" s="36"/>
      <c r="E62" s="36"/>
    </row>
    <row r="63" spans="1:5" ht="15" customHeight="1">
      <c r="A63" s="5" t="s">
        <v>382</v>
      </c>
      <c r="B63" s="6" t="s">
        <v>982</v>
      </c>
      <c r="C63" s="36">
        <v>696000</v>
      </c>
      <c r="D63" s="36">
        <v>696000</v>
      </c>
      <c r="E63" s="36">
        <v>494760</v>
      </c>
    </row>
    <row r="64" spans="1:5" ht="15" customHeight="1">
      <c r="A64" s="17" t="s">
        <v>383</v>
      </c>
      <c r="B64" s="6" t="s">
        <v>983</v>
      </c>
      <c r="C64" s="36">
        <v>10500000</v>
      </c>
      <c r="D64" s="36">
        <v>11917000</v>
      </c>
      <c r="E64" s="36">
        <v>8578174</v>
      </c>
    </row>
    <row r="65" spans="1:5" ht="15" customHeight="1">
      <c r="A65" s="46" t="s">
        <v>403</v>
      </c>
      <c r="B65" s="58" t="s">
        <v>175</v>
      </c>
      <c r="C65" s="241">
        <f>SUM(C62:C64)</f>
        <v>11196000</v>
      </c>
      <c r="D65" s="241">
        <f>SUM(D62:D64)</f>
        <v>12613000</v>
      </c>
      <c r="E65" s="241">
        <f>SUM(E62:E64)</f>
        <v>9072934</v>
      </c>
    </row>
    <row r="66" spans="1:5" ht="15" customHeight="1">
      <c r="A66" s="116" t="s">
        <v>482</v>
      </c>
      <c r="B66" s="119"/>
      <c r="C66" s="120"/>
      <c r="D66" s="120"/>
      <c r="E66" s="120"/>
    </row>
    <row r="67" spans="1:5" ht="15.75">
      <c r="A67" s="126" t="s">
        <v>402</v>
      </c>
      <c r="B67" s="121" t="s">
        <v>176</v>
      </c>
      <c r="C67" s="246">
        <f>C65+C61+C55+C48+C44+C33+C19</f>
        <v>502547610</v>
      </c>
      <c r="D67" s="246">
        <f>D65+D61+D55+D48+D44+D33+D19</f>
        <v>1132874243</v>
      </c>
      <c r="E67" s="246">
        <f>E65+E61+E55+E48+E44+E33+E19</f>
        <v>1287336230</v>
      </c>
    </row>
    <row r="68" spans="1:5" ht="15.75">
      <c r="A68" s="128"/>
      <c r="B68" s="129"/>
      <c r="C68" s="130"/>
      <c r="D68" s="130"/>
      <c r="E68" s="130"/>
    </row>
    <row r="69" spans="1:5" ht="15.75">
      <c r="A69" s="128"/>
      <c r="B69" s="129"/>
      <c r="C69" s="130"/>
      <c r="D69" s="130"/>
      <c r="E69" s="130"/>
    </row>
    <row r="70" spans="1:5" ht="15">
      <c r="A70" s="44" t="s">
        <v>384</v>
      </c>
      <c r="B70" s="5" t="s">
        <v>177</v>
      </c>
      <c r="C70" s="36"/>
      <c r="D70" s="36"/>
      <c r="E70" s="36"/>
    </row>
    <row r="71" spans="1:5" ht="15">
      <c r="A71" s="17" t="s">
        <v>178</v>
      </c>
      <c r="B71" s="5" t="s">
        <v>179</v>
      </c>
      <c r="C71" s="36"/>
      <c r="D71" s="36"/>
      <c r="E71" s="36"/>
    </row>
    <row r="72" spans="1:5" ht="15">
      <c r="A72" s="44" t="s">
        <v>385</v>
      </c>
      <c r="B72" s="5" t="s">
        <v>180</v>
      </c>
      <c r="C72" s="36"/>
      <c r="D72" s="36"/>
      <c r="E72" s="36"/>
    </row>
    <row r="73" spans="1:5" ht="15">
      <c r="A73" s="20" t="s">
        <v>404</v>
      </c>
      <c r="B73" s="9" t="s">
        <v>181</v>
      </c>
      <c r="C73" s="36"/>
      <c r="D73" s="36"/>
      <c r="E73" s="36"/>
    </row>
    <row r="74" spans="1:5" ht="15">
      <c r="A74" s="17" t="s">
        <v>386</v>
      </c>
      <c r="B74" s="5" t="s">
        <v>182</v>
      </c>
      <c r="C74" s="36"/>
      <c r="D74" s="36"/>
      <c r="E74" s="36"/>
    </row>
    <row r="75" spans="1:5" ht="15">
      <c r="A75" s="44" t="s">
        <v>183</v>
      </c>
      <c r="B75" s="5" t="s">
        <v>184</v>
      </c>
      <c r="C75" s="36"/>
      <c r="D75" s="36"/>
      <c r="E75" s="36"/>
    </row>
    <row r="76" spans="1:5" ht="15">
      <c r="A76" s="17" t="s">
        <v>387</v>
      </c>
      <c r="B76" s="5" t="s">
        <v>185</v>
      </c>
      <c r="C76" s="36"/>
      <c r="D76" s="36"/>
      <c r="E76" s="36"/>
    </row>
    <row r="77" spans="1:5" ht="15">
      <c r="A77" s="44" t="s">
        <v>186</v>
      </c>
      <c r="B77" s="5" t="s">
        <v>187</v>
      </c>
      <c r="C77" s="36"/>
      <c r="D77" s="36"/>
      <c r="E77" s="36"/>
    </row>
    <row r="78" spans="1:5" ht="15">
      <c r="A78" s="18" t="s">
        <v>405</v>
      </c>
      <c r="B78" s="9" t="s">
        <v>188</v>
      </c>
      <c r="C78" s="36"/>
      <c r="D78" s="36"/>
      <c r="E78" s="36"/>
    </row>
    <row r="79" spans="1:5" ht="15">
      <c r="A79" s="5" t="s">
        <v>530</v>
      </c>
      <c r="B79" s="5" t="s">
        <v>189</v>
      </c>
      <c r="C79" s="36"/>
      <c r="D79" s="36"/>
      <c r="E79" s="36"/>
    </row>
    <row r="80" spans="1:5" ht="15">
      <c r="A80" s="5" t="s">
        <v>531</v>
      </c>
      <c r="B80" s="5" t="s">
        <v>189</v>
      </c>
      <c r="C80" s="36">
        <v>77986711</v>
      </c>
      <c r="D80" s="36">
        <v>236223711</v>
      </c>
      <c r="E80" s="36">
        <v>236223711</v>
      </c>
    </row>
    <row r="81" spans="1:5" ht="15">
      <c r="A81" s="5" t="s">
        <v>528</v>
      </c>
      <c r="B81" s="5" t="s">
        <v>190</v>
      </c>
      <c r="C81" s="36"/>
      <c r="D81" s="36"/>
      <c r="E81" s="36"/>
    </row>
    <row r="82" spans="1:5" ht="15">
      <c r="A82" s="5" t="s">
        <v>529</v>
      </c>
      <c r="B82" s="5" t="s">
        <v>190</v>
      </c>
      <c r="C82" s="36"/>
      <c r="D82" s="36"/>
      <c r="E82" s="36"/>
    </row>
    <row r="83" spans="1:5" ht="15">
      <c r="A83" s="9" t="s">
        <v>406</v>
      </c>
      <c r="B83" s="9" t="s">
        <v>191</v>
      </c>
      <c r="C83" s="241">
        <f>SUM(C79:C82)</f>
        <v>77986711</v>
      </c>
      <c r="D83" s="241">
        <f>SUM(D79:D82)</f>
        <v>236223711</v>
      </c>
      <c r="E83" s="241">
        <f>SUM(E79:E82)</f>
        <v>236223711</v>
      </c>
    </row>
    <row r="84" spans="1:5" ht="15">
      <c r="A84" s="44" t="s">
        <v>33</v>
      </c>
      <c r="B84" s="5" t="s">
        <v>193</v>
      </c>
      <c r="C84" s="36">
        <v>0</v>
      </c>
      <c r="D84" s="36">
        <v>9724005</v>
      </c>
      <c r="E84" s="36">
        <v>9724005</v>
      </c>
    </row>
    <row r="85" spans="1:5" ht="15">
      <c r="A85" s="44" t="s">
        <v>194</v>
      </c>
      <c r="B85" s="5" t="s">
        <v>195</v>
      </c>
      <c r="C85" s="36"/>
      <c r="D85" s="36"/>
      <c r="E85" s="36"/>
    </row>
    <row r="86" spans="1:5" ht="15">
      <c r="A86" s="44" t="s">
        <v>196</v>
      </c>
      <c r="B86" s="5" t="s">
        <v>195</v>
      </c>
      <c r="C86" s="36"/>
      <c r="D86" s="36">
        <v>0</v>
      </c>
      <c r="E86" s="36"/>
    </row>
    <row r="87" spans="1:5" ht="15">
      <c r="A87" s="44" t="s">
        <v>198</v>
      </c>
      <c r="B87" s="5" t="s">
        <v>199</v>
      </c>
      <c r="C87" s="36"/>
      <c r="D87" s="36"/>
      <c r="E87" s="36"/>
    </row>
    <row r="88" spans="1:5" ht="15">
      <c r="A88" s="17" t="s">
        <v>388</v>
      </c>
      <c r="B88" s="5" t="s">
        <v>200</v>
      </c>
      <c r="C88" s="36"/>
      <c r="D88" s="36"/>
      <c r="E88" s="36"/>
    </row>
    <row r="89" spans="1:5" ht="15">
      <c r="A89" s="20" t="s">
        <v>407</v>
      </c>
      <c r="B89" s="9" t="s">
        <v>202</v>
      </c>
      <c r="C89" s="241">
        <f>C73+C78+C83+C84+C85+C86+C87+C88</f>
        <v>77986711</v>
      </c>
      <c r="D89" s="241">
        <f>D73+D78+D83+D84+D85+D86+D87+D88</f>
        <v>245947716</v>
      </c>
      <c r="E89" s="241">
        <f>E73+E78+E83+E84+E85+E86+E87+E88</f>
        <v>245947716</v>
      </c>
    </row>
    <row r="90" spans="1:5" ht="15">
      <c r="A90" s="17" t="s">
        <v>203</v>
      </c>
      <c r="B90" s="5" t="s">
        <v>204</v>
      </c>
      <c r="C90" s="36"/>
      <c r="D90" s="36"/>
      <c r="E90" s="36"/>
    </row>
    <row r="91" spans="1:5" ht="15">
      <c r="A91" s="17" t="s">
        <v>205</v>
      </c>
      <c r="B91" s="5" t="s">
        <v>206</v>
      </c>
      <c r="C91" s="36"/>
      <c r="D91" s="36"/>
      <c r="E91" s="36"/>
    </row>
    <row r="92" spans="1:5" ht="15">
      <c r="A92" s="44" t="s">
        <v>207</v>
      </c>
      <c r="B92" s="5" t="s">
        <v>208</v>
      </c>
      <c r="C92" s="36"/>
      <c r="D92" s="36"/>
      <c r="E92" s="36"/>
    </row>
    <row r="93" spans="1:5" ht="15">
      <c r="A93" s="44" t="s">
        <v>389</v>
      </c>
      <c r="B93" s="5" t="s">
        <v>209</v>
      </c>
      <c r="C93" s="36"/>
      <c r="D93" s="36"/>
      <c r="E93" s="36"/>
    </row>
    <row r="94" spans="1:5" ht="15">
      <c r="A94" s="18" t="s">
        <v>408</v>
      </c>
      <c r="B94" s="9" t="s">
        <v>210</v>
      </c>
      <c r="C94" s="36"/>
      <c r="D94" s="36"/>
      <c r="E94" s="36"/>
    </row>
    <row r="95" spans="1:5" ht="15">
      <c r="A95" s="20" t="s">
        <v>211</v>
      </c>
      <c r="B95" s="9" t="s">
        <v>212</v>
      </c>
      <c r="C95" s="36"/>
      <c r="D95" s="36"/>
      <c r="E95" s="36"/>
    </row>
    <row r="96" spans="1:5" ht="15.75">
      <c r="A96" s="123" t="s">
        <v>409</v>
      </c>
      <c r="B96" s="124" t="s">
        <v>213</v>
      </c>
      <c r="C96" s="246">
        <f>C89+C94+C95</f>
        <v>77986711</v>
      </c>
      <c r="D96" s="246">
        <f>D89+D94+D95</f>
        <v>245947716</v>
      </c>
      <c r="E96" s="246">
        <f>E89+E94+E95</f>
        <v>245947716</v>
      </c>
    </row>
    <row r="97" spans="1:5" ht="15.75">
      <c r="A97" s="132" t="s">
        <v>391</v>
      </c>
      <c r="B97" s="135"/>
      <c r="C97" s="185">
        <f>C96+C67</f>
        <v>580534321</v>
      </c>
      <c r="D97" s="185">
        <f>D96+D67</f>
        <v>1378821959</v>
      </c>
      <c r="E97" s="185">
        <f>E96+E67</f>
        <v>1533283946</v>
      </c>
    </row>
    <row r="98" spans="3:5" ht="15">
      <c r="C98" s="182"/>
      <c r="D98" s="182"/>
      <c r="E98" s="182"/>
    </row>
    <row r="101" ht="15">
      <c r="C101" s="186"/>
    </row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H98"/>
  <sheetViews>
    <sheetView view="pageBreakPreview" zoomScale="60" zoomScaleNormal="110" zoomScalePageLayoutView="0" workbookViewId="0" topLeftCell="A1">
      <selection activeCell="A1" sqref="A1:H1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  <col min="6" max="6" width="12.00390625" style="0" customWidth="1"/>
    <col min="7" max="7" width="11.28125" style="0" customWidth="1"/>
    <col min="8" max="8" width="11.00390625" style="0" customWidth="1"/>
  </cols>
  <sheetData>
    <row r="1" spans="1:8" ht="15">
      <c r="A1" s="292" t="s">
        <v>1074</v>
      </c>
      <c r="B1" s="292"/>
      <c r="C1" s="292"/>
      <c r="D1" s="292"/>
      <c r="E1" s="292"/>
      <c r="F1" s="292"/>
      <c r="G1" s="292"/>
      <c r="H1" s="292"/>
    </row>
    <row r="2" spans="1:5" ht="24" customHeight="1">
      <c r="A2" s="291" t="s">
        <v>1019</v>
      </c>
      <c r="B2" s="297"/>
      <c r="C2" s="297"/>
      <c r="D2" s="297"/>
      <c r="E2" s="297"/>
    </row>
    <row r="3" spans="1:7" ht="24" customHeight="1">
      <c r="A3" s="289" t="s">
        <v>976</v>
      </c>
      <c r="B3" s="290"/>
      <c r="C3" s="290"/>
      <c r="D3" s="290"/>
      <c r="E3" s="290"/>
      <c r="G3" s="94"/>
    </row>
    <row r="4" ht="18">
      <c r="A4" s="56"/>
    </row>
    <row r="5" spans="1:8" ht="15">
      <c r="A5" s="157" t="s">
        <v>567</v>
      </c>
      <c r="B5" s="158"/>
      <c r="C5" s="293" t="s">
        <v>775</v>
      </c>
      <c r="D5" s="293"/>
      <c r="E5" s="295"/>
      <c r="F5" s="298" t="s">
        <v>977</v>
      </c>
      <c r="G5" s="293"/>
      <c r="H5" s="295"/>
    </row>
    <row r="6" spans="1:8" ht="25.5">
      <c r="A6" s="2" t="s">
        <v>808</v>
      </c>
      <c r="B6" s="3" t="s">
        <v>586</v>
      </c>
      <c r="C6" s="3" t="s">
        <v>573</v>
      </c>
      <c r="D6" s="3" t="s">
        <v>598</v>
      </c>
      <c r="E6" s="206" t="s">
        <v>599</v>
      </c>
      <c r="F6" s="207" t="s">
        <v>573</v>
      </c>
      <c r="G6" s="3" t="s">
        <v>598</v>
      </c>
      <c r="H6" s="102" t="s">
        <v>599</v>
      </c>
    </row>
    <row r="7" spans="1:8" ht="15" customHeight="1">
      <c r="A7" s="40" t="s">
        <v>57</v>
      </c>
      <c r="B7" s="6" t="s">
        <v>58</v>
      </c>
      <c r="C7" s="36"/>
      <c r="D7" s="36"/>
      <c r="E7" s="233"/>
      <c r="F7" s="234"/>
      <c r="G7" s="36"/>
      <c r="H7" s="36"/>
    </row>
    <row r="8" spans="1:8" ht="15" customHeight="1">
      <c r="A8" s="5" t="s">
        <v>59</v>
      </c>
      <c r="B8" s="6" t="s">
        <v>60</v>
      </c>
      <c r="C8" s="36"/>
      <c r="D8" s="36"/>
      <c r="E8" s="233"/>
      <c r="F8" s="234"/>
      <c r="G8" s="36"/>
      <c r="H8" s="36"/>
    </row>
    <row r="9" spans="1:8" ht="15" customHeight="1">
      <c r="A9" s="5" t="s">
        <v>61</v>
      </c>
      <c r="B9" s="6" t="s">
        <v>62</v>
      </c>
      <c r="C9" s="36"/>
      <c r="D9" s="36"/>
      <c r="E9" s="233"/>
      <c r="F9" s="234"/>
      <c r="G9" s="36"/>
      <c r="H9" s="36"/>
    </row>
    <row r="10" spans="1:8" ht="15" customHeight="1">
      <c r="A10" s="5" t="s">
        <v>63</v>
      </c>
      <c r="B10" s="6" t="s">
        <v>64</v>
      </c>
      <c r="C10" s="36"/>
      <c r="D10" s="36"/>
      <c r="E10" s="233"/>
      <c r="F10" s="234"/>
      <c r="G10" s="36"/>
      <c r="H10" s="36"/>
    </row>
    <row r="11" spans="1:8" ht="15" customHeight="1">
      <c r="A11" s="5" t="s">
        <v>65</v>
      </c>
      <c r="B11" s="6" t="s">
        <v>66</v>
      </c>
      <c r="C11" s="36"/>
      <c r="D11" s="36"/>
      <c r="E11" s="233"/>
      <c r="F11" s="234"/>
      <c r="G11" s="36"/>
      <c r="H11" s="36"/>
    </row>
    <row r="12" spans="1:8" ht="15" customHeight="1">
      <c r="A12" s="5" t="s">
        <v>67</v>
      </c>
      <c r="B12" s="6" t="s">
        <v>68</v>
      </c>
      <c r="C12" s="36"/>
      <c r="D12" s="36"/>
      <c r="E12" s="233"/>
      <c r="F12" s="234"/>
      <c r="G12" s="36"/>
      <c r="H12" s="36"/>
    </row>
    <row r="13" spans="1:8" ht="15" customHeight="1">
      <c r="A13" s="9" t="s">
        <v>393</v>
      </c>
      <c r="B13" s="10" t="s">
        <v>69</v>
      </c>
      <c r="C13" s="241">
        <f aca="true" t="shared" si="0" ref="C13:H13">SUM(C7:C12)</f>
        <v>0</v>
      </c>
      <c r="D13" s="241">
        <f t="shared" si="0"/>
        <v>0</v>
      </c>
      <c r="E13" s="242">
        <f t="shared" si="0"/>
        <v>0</v>
      </c>
      <c r="F13" s="243">
        <f t="shared" si="0"/>
        <v>0</v>
      </c>
      <c r="G13" s="241">
        <f t="shared" si="0"/>
        <v>0</v>
      </c>
      <c r="H13" s="241">
        <f t="shared" si="0"/>
        <v>0</v>
      </c>
    </row>
    <row r="14" spans="1:8" ht="15" customHeight="1">
      <c r="A14" s="5" t="s">
        <v>70</v>
      </c>
      <c r="B14" s="6" t="s">
        <v>71</v>
      </c>
      <c r="C14" s="36"/>
      <c r="D14" s="36"/>
      <c r="E14" s="233"/>
      <c r="F14" s="234"/>
      <c r="G14" s="36"/>
      <c r="H14" s="36"/>
    </row>
    <row r="15" spans="1:8" ht="15" customHeight="1">
      <c r="A15" s="5" t="s">
        <v>72</v>
      </c>
      <c r="B15" s="6" t="s">
        <v>73</v>
      </c>
      <c r="C15" s="36"/>
      <c r="D15" s="36"/>
      <c r="E15" s="233"/>
      <c r="F15" s="234"/>
      <c r="G15" s="36"/>
      <c r="H15" s="36"/>
    </row>
    <row r="16" spans="1:8" ht="15" customHeight="1">
      <c r="A16" s="5" t="s">
        <v>355</v>
      </c>
      <c r="B16" s="6" t="s">
        <v>74</v>
      </c>
      <c r="C16" s="36"/>
      <c r="D16" s="36"/>
      <c r="E16" s="233"/>
      <c r="F16" s="234"/>
      <c r="G16" s="36"/>
      <c r="H16" s="36"/>
    </row>
    <row r="17" spans="1:8" ht="15" customHeight="1">
      <c r="A17" s="5" t="s">
        <v>356</v>
      </c>
      <c r="B17" s="6" t="s">
        <v>75</v>
      </c>
      <c r="C17" s="36"/>
      <c r="D17" s="36"/>
      <c r="E17" s="233"/>
      <c r="F17" s="234"/>
      <c r="G17" s="36"/>
      <c r="H17" s="36"/>
    </row>
    <row r="18" spans="1:8" ht="15" customHeight="1">
      <c r="A18" s="5" t="s">
        <v>357</v>
      </c>
      <c r="B18" s="6" t="s">
        <v>76</v>
      </c>
      <c r="C18" s="36">
        <v>2000000</v>
      </c>
      <c r="D18" s="36">
        <v>2000000</v>
      </c>
      <c r="E18" s="233">
        <v>2300000</v>
      </c>
      <c r="F18" s="234">
        <v>13679645</v>
      </c>
      <c r="G18" s="36">
        <v>13679645</v>
      </c>
      <c r="H18" s="36">
        <v>13679646</v>
      </c>
    </row>
    <row r="19" spans="1:8" ht="15" customHeight="1">
      <c r="A19" s="46" t="s">
        <v>394</v>
      </c>
      <c r="B19" s="58" t="s">
        <v>77</v>
      </c>
      <c r="C19" s="241">
        <f aca="true" t="shared" si="1" ref="C19:H19">SUM(C13:C18)</f>
        <v>2000000</v>
      </c>
      <c r="D19" s="241">
        <f t="shared" si="1"/>
        <v>2000000</v>
      </c>
      <c r="E19" s="242">
        <f t="shared" si="1"/>
        <v>2300000</v>
      </c>
      <c r="F19" s="243">
        <f t="shared" si="1"/>
        <v>13679645</v>
      </c>
      <c r="G19" s="241">
        <f t="shared" si="1"/>
        <v>13679645</v>
      </c>
      <c r="H19" s="241">
        <f t="shared" si="1"/>
        <v>13679646</v>
      </c>
    </row>
    <row r="20" spans="1:8" ht="15" customHeight="1">
      <c r="A20" s="5" t="s">
        <v>361</v>
      </c>
      <c r="B20" s="6" t="s">
        <v>86</v>
      </c>
      <c r="C20" s="36"/>
      <c r="D20" s="36"/>
      <c r="E20" s="233"/>
      <c r="F20" s="234"/>
      <c r="G20" s="36"/>
      <c r="H20" s="36"/>
    </row>
    <row r="21" spans="1:8" ht="15" customHeight="1">
      <c r="A21" s="5" t="s">
        <v>362</v>
      </c>
      <c r="B21" s="6" t="s">
        <v>90</v>
      </c>
      <c r="C21" s="36"/>
      <c r="D21" s="36"/>
      <c r="E21" s="233"/>
      <c r="F21" s="234"/>
      <c r="G21" s="36"/>
      <c r="H21" s="36"/>
    </row>
    <row r="22" spans="1:8" ht="15" customHeight="1">
      <c r="A22" s="9" t="s">
        <v>396</v>
      </c>
      <c r="B22" s="10" t="s">
        <v>91</v>
      </c>
      <c r="C22" s="241">
        <f aca="true" t="shared" si="2" ref="C22:H22">SUM(C20:C21)</f>
        <v>0</v>
      </c>
      <c r="D22" s="241">
        <f t="shared" si="2"/>
        <v>0</v>
      </c>
      <c r="E22" s="242">
        <f t="shared" si="2"/>
        <v>0</v>
      </c>
      <c r="F22" s="243">
        <f t="shared" si="2"/>
        <v>0</v>
      </c>
      <c r="G22" s="241">
        <f t="shared" si="2"/>
        <v>0</v>
      </c>
      <c r="H22" s="241">
        <f t="shared" si="2"/>
        <v>0</v>
      </c>
    </row>
    <row r="23" spans="1:8" ht="15" customHeight="1">
      <c r="A23" s="5" t="s">
        <v>363</v>
      </c>
      <c r="B23" s="6" t="s">
        <v>92</v>
      </c>
      <c r="C23" s="36"/>
      <c r="D23" s="36"/>
      <c r="E23" s="233"/>
      <c r="F23" s="234"/>
      <c r="G23" s="36"/>
      <c r="H23" s="36"/>
    </row>
    <row r="24" spans="1:8" ht="15" customHeight="1">
      <c r="A24" s="5" t="s">
        <v>364</v>
      </c>
      <c r="B24" s="6" t="s">
        <v>93</v>
      </c>
      <c r="C24" s="36"/>
      <c r="D24" s="36"/>
      <c r="E24" s="233"/>
      <c r="F24" s="234"/>
      <c r="G24" s="36"/>
      <c r="H24" s="36"/>
    </row>
    <row r="25" spans="1:8" ht="15" customHeight="1">
      <c r="A25" s="5" t="s">
        <v>365</v>
      </c>
      <c r="B25" s="6" t="s">
        <v>94</v>
      </c>
      <c r="C25" s="36"/>
      <c r="D25" s="36"/>
      <c r="E25" s="233"/>
      <c r="F25" s="234"/>
      <c r="G25" s="36"/>
      <c r="H25" s="36"/>
    </row>
    <row r="26" spans="1:8" ht="15" customHeight="1">
      <c r="A26" s="5" t="s">
        <v>366</v>
      </c>
      <c r="B26" s="6" t="s">
        <v>95</v>
      </c>
      <c r="C26" s="36"/>
      <c r="D26" s="36"/>
      <c r="E26" s="233"/>
      <c r="F26" s="234"/>
      <c r="G26" s="36"/>
      <c r="H26" s="36"/>
    </row>
    <row r="27" spans="1:8" ht="15" customHeight="1">
      <c r="A27" s="5" t="s">
        <v>367</v>
      </c>
      <c r="B27" s="6" t="s">
        <v>98</v>
      </c>
      <c r="C27" s="36"/>
      <c r="D27" s="36"/>
      <c r="E27" s="233"/>
      <c r="F27" s="234"/>
      <c r="G27" s="36"/>
      <c r="H27" s="36"/>
    </row>
    <row r="28" spans="1:8" ht="15" customHeight="1">
      <c r="A28" s="5" t="s">
        <v>99</v>
      </c>
      <c r="B28" s="6" t="s">
        <v>100</v>
      </c>
      <c r="C28" s="36"/>
      <c r="D28" s="36"/>
      <c r="E28" s="233"/>
      <c r="F28" s="234"/>
      <c r="G28" s="36"/>
      <c r="H28" s="36"/>
    </row>
    <row r="29" spans="1:8" ht="15" customHeight="1">
      <c r="A29" s="5" t="s">
        <v>368</v>
      </c>
      <c r="B29" s="6" t="s">
        <v>101</v>
      </c>
      <c r="C29" s="36"/>
      <c r="D29" s="36"/>
      <c r="E29" s="233"/>
      <c r="F29" s="234"/>
      <c r="G29" s="36"/>
      <c r="H29" s="36"/>
    </row>
    <row r="30" spans="1:8" ht="15" customHeight="1">
      <c r="A30" s="5" t="s">
        <v>369</v>
      </c>
      <c r="B30" s="6" t="s">
        <v>106</v>
      </c>
      <c r="C30" s="36"/>
      <c r="D30" s="36"/>
      <c r="E30" s="233"/>
      <c r="F30" s="234"/>
      <c r="G30" s="36"/>
      <c r="H30" s="36"/>
    </row>
    <row r="31" spans="1:8" ht="15" customHeight="1">
      <c r="A31" s="9" t="s">
        <v>397</v>
      </c>
      <c r="B31" s="10" t="s">
        <v>122</v>
      </c>
      <c r="C31" s="241">
        <f aca="true" t="shared" si="3" ref="C31:H31">SUM(C26:C30)</f>
        <v>0</v>
      </c>
      <c r="D31" s="241">
        <f t="shared" si="3"/>
        <v>0</v>
      </c>
      <c r="E31" s="242">
        <f t="shared" si="3"/>
        <v>0</v>
      </c>
      <c r="F31" s="243">
        <f t="shared" si="3"/>
        <v>0</v>
      </c>
      <c r="G31" s="241">
        <f t="shared" si="3"/>
        <v>0</v>
      </c>
      <c r="H31" s="241">
        <f t="shared" si="3"/>
        <v>0</v>
      </c>
    </row>
    <row r="32" spans="1:8" ht="15" customHeight="1">
      <c r="A32" s="5" t="s">
        <v>370</v>
      </c>
      <c r="B32" s="6" t="s">
        <v>123</v>
      </c>
      <c r="C32" s="36"/>
      <c r="D32" s="36"/>
      <c r="E32" s="233"/>
      <c r="F32" s="234"/>
      <c r="G32" s="36"/>
      <c r="H32" s="36"/>
    </row>
    <row r="33" spans="1:8" ht="15" customHeight="1">
      <c r="A33" s="46" t="s">
        <v>398</v>
      </c>
      <c r="B33" s="58" t="s">
        <v>124</v>
      </c>
      <c r="C33" s="241">
        <f aca="true" t="shared" si="4" ref="C33:H33">C32+C31+C25+C24+C23+C22</f>
        <v>0</v>
      </c>
      <c r="D33" s="241">
        <f t="shared" si="4"/>
        <v>0</v>
      </c>
      <c r="E33" s="242">
        <f t="shared" si="4"/>
        <v>0</v>
      </c>
      <c r="F33" s="243">
        <f t="shared" si="4"/>
        <v>0</v>
      </c>
      <c r="G33" s="241">
        <f t="shared" si="4"/>
        <v>0</v>
      </c>
      <c r="H33" s="241">
        <f t="shared" si="4"/>
        <v>0</v>
      </c>
    </row>
    <row r="34" spans="1:8" ht="15" customHeight="1">
      <c r="A34" s="17" t="s">
        <v>125</v>
      </c>
      <c r="B34" s="6" t="s">
        <v>126</v>
      </c>
      <c r="C34" s="36"/>
      <c r="D34" s="36"/>
      <c r="E34" s="233"/>
      <c r="F34" s="234"/>
      <c r="G34" s="36"/>
      <c r="H34" s="36"/>
    </row>
    <row r="35" spans="1:8" ht="15" customHeight="1">
      <c r="A35" s="17" t="s">
        <v>371</v>
      </c>
      <c r="B35" s="6" t="s">
        <v>127</v>
      </c>
      <c r="C35" s="36">
        <v>3592000</v>
      </c>
      <c r="D35" s="36">
        <v>11107000</v>
      </c>
      <c r="E35" s="233">
        <v>11526471</v>
      </c>
      <c r="F35" s="244">
        <v>1200000</v>
      </c>
      <c r="G35" s="245">
        <v>1887000</v>
      </c>
      <c r="H35" s="245">
        <v>1459100</v>
      </c>
    </row>
    <row r="36" spans="1:8" ht="15" customHeight="1">
      <c r="A36" s="17" t="s">
        <v>372</v>
      </c>
      <c r="B36" s="6" t="s">
        <v>130</v>
      </c>
      <c r="C36" s="36"/>
      <c r="D36" s="36"/>
      <c r="E36" s="233"/>
      <c r="F36" s="244">
        <v>0</v>
      </c>
      <c r="G36" s="245">
        <v>235000</v>
      </c>
      <c r="H36" s="245">
        <v>50386</v>
      </c>
    </row>
    <row r="37" spans="1:8" ht="15" customHeight="1">
      <c r="A37" s="17" t="s">
        <v>373</v>
      </c>
      <c r="B37" s="6" t="s">
        <v>131</v>
      </c>
      <c r="C37" s="36"/>
      <c r="D37" s="36"/>
      <c r="E37" s="233"/>
      <c r="F37" s="244"/>
      <c r="G37" s="245"/>
      <c r="H37" s="245"/>
    </row>
    <row r="38" spans="1:8" ht="15" customHeight="1">
      <c r="A38" s="17" t="s">
        <v>138</v>
      </c>
      <c r="B38" s="6" t="s">
        <v>139</v>
      </c>
      <c r="C38" s="36"/>
      <c r="D38" s="36"/>
      <c r="E38" s="233"/>
      <c r="F38" s="244"/>
      <c r="G38" s="245"/>
      <c r="H38" s="245"/>
    </row>
    <row r="39" spans="1:8" ht="15" customHeight="1">
      <c r="A39" s="17" t="s">
        <v>140</v>
      </c>
      <c r="B39" s="6" t="s">
        <v>141</v>
      </c>
      <c r="C39" s="36">
        <v>718740</v>
      </c>
      <c r="D39" s="36">
        <v>1154804</v>
      </c>
      <c r="E39" s="233">
        <v>1096873</v>
      </c>
      <c r="F39" s="244">
        <v>0</v>
      </c>
      <c r="G39" s="245">
        <v>265000</v>
      </c>
      <c r="H39" s="245">
        <v>263277</v>
      </c>
    </row>
    <row r="40" spans="1:8" ht="15" customHeight="1">
      <c r="A40" s="17" t="s">
        <v>142</v>
      </c>
      <c r="B40" s="6" t="s">
        <v>143</v>
      </c>
      <c r="C40" s="36"/>
      <c r="D40" s="36"/>
      <c r="E40" s="233"/>
      <c r="F40" s="244"/>
      <c r="G40" s="245"/>
      <c r="H40" s="245"/>
    </row>
    <row r="41" spans="1:8" ht="15" customHeight="1">
      <c r="A41" s="17" t="s">
        <v>1022</v>
      </c>
      <c r="B41" s="6" t="s">
        <v>144</v>
      </c>
      <c r="C41" s="36">
        <v>0</v>
      </c>
      <c r="D41" s="36">
        <v>0</v>
      </c>
      <c r="E41" s="233">
        <v>77</v>
      </c>
      <c r="F41" s="244">
        <v>0</v>
      </c>
      <c r="G41" s="245">
        <v>0</v>
      </c>
      <c r="H41" s="245">
        <v>150</v>
      </c>
    </row>
    <row r="42" spans="1:8" ht="15" customHeight="1">
      <c r="A42" s="17" t="s">
        <v>375</v>
      </c>
      <c r="B42" s="6" t="s">
        <v>146</v>
      </c>
      <c r="C42" s="36"/>
      <c r="D42" s="36"/>
      <c r="E42" s="233"/>
      <c r="F42" s="244"/>
      <c r="G42" s="245"/>
      <c r="H42" s="245"/>
    </row>
    <row r="43" spans="1:8" ht="15" customHeight="1">
      <c r="A43" s="17" t="s">
        <v>1023</v>
      </c>
      <c r="B43" s="6" t="s">
        <v>151</v>
      </c>
      <c r="C43" s="36"/>
      <c r="D43" s="36"/>
      <c r="E43" s="233"/>
      <c r="F43" s="244">
        <v>0</v>
      </c>
      <c r="G43" s="245">
        <v>1028000</v>
      </c>
      <c r="H43" s="245">
        <v>0</v>
      </c>
    </row>
    <row r="44" spans="1:8" ht="15" customHeight="1">
      <c r="A44" s="17" t="s">
        <v>376</v>
      </c>
      <c r="B44" s="6" t="s">
        <v>978</v>
      </c>
      <c r="C44" s="36">
        <v>0</v>
      </c>
      <c r="D44" s="36">
        <v>1615051</v>
      </c>
      <c r="E44" s="233">
        <v>1618984</v>
      </c>
      <c r="F44" s="244">
        <v>0</v>
      </c>
      <c r="G44" s="245">
        <v>0</v>
      </c>
      <c r="H44" s="245">
        <v>930437</v>
      </c>
    </row>
    <row r="45" spans="1:8" ht="15" customHeight="1">
      <c r="A45" s="57" t="s">
        <v>399</v>
      </c>
      <c r="B45" s="58" t="s">
        <v>154</v>
      </c>
      <c r="C45" s="241">
        <f aca="true" t="shared" si="5" ref="C45:H45">SUM(C34:C44)</f>
        <v>4310740</v>
      </c>
      <c r="D45" s="241">
        <f t="shared" si="5"/>
        <v>13876855</v>
      </c>
      <c r="E45" s="242">
        <f>SUM(E34:E44)</f>
        <v>14242405</v>
      </c>
      <c r="F45" s="243">
        <f t="shared" si="5"/>
        <v>1200000</v>
      </c>
      <c r="G45" s="241">
        <f t="shared" si="5"/>
        <v>3415000</v>
      </c>
      <c r="H45" s="241">
        <f t="shared" si="5"/>
        <v>2703350</v>
      </c>
    </row>
    <row r="46" spans="1:8" ht="15" customHeight="1">
      <c r="A46" s="17" t="s">
        <v>166</v>
      </c>
      <c r="B46" s="6" t="s">
        <v>167</v>
      </c>
      <c r="C46" s="36"/>
      <c r="D46" s="36"/>
      <c r="E46" s="233"/>
      <c r="F46" s="234"/>
      <c r="G46" s="36"/>
      <c r="H46" s="36"/>
    </row>
    <row r="47" spans="1:8" ht="15" customHeight="1">
      <c r="A47" s="5" t="s">
        <v>380</v>
      </c>
      <c r="B47" s="6" t="s">
        <v>168</v>
      </c>
      <c r="C47" s="36"/>
      <c r="D47" s="36"/>
      <c r="E47" s="233"/>
      <c r="F47" s="234"/>
      <c r="G47" s="36"/>
      <c r="H47" s="36"/>
    </row>
    <row r="48" spans="1:8" ht="15" customHeight="1">
      <c r="A48" s="17" t="s">
        <v>381</v>
      </c>
      <c r="B48" s="6" t="s">
        <v>979</v>
      </c>
      <c r="C48" s="36">
        <v>2000000</v>
      </c>
      <c r="D48" s="36">
        <v>2000000</v>
      </c>
      <c r="E48" s="233">
        <v>2790000</v>
      </c>
      <c r="F48" s="234"/>
      <c r="G48" s="36"/>
      <c r="H48" s="36"/>
    </row>
    <row r="49" spans="1:8" ht="15" customHeight="1">
      <c r="A49" s="46" t="s">
        <v>401</v>
      </c>
      <c r="B49" s="58" t="s">
        <v>170</v>
      </c>
      <c r="C49" s="241">
        <f aca="true" t="shared" si="6" ref="C49:H49">SUM(C46:C48)</f>
        <v>2000000</v>
      </c>
      <c r="D49" s="241">
        <f t="shared" si="6"/>
        <v>2000000</v>
      </c>
      <c r="E49" s="241">
        <f t="shared" si="6"/>
        <v>2790000</v>
      </c>
      <c r="F49" s="241">
        <f t="shared" si="6"/>
        <v>0</v>
      </c>
      <c r="G49" s="241">
        <f t="shared" si="6"/>
        <v>0</v>
      </c>
      <c r="H49" s="241">
        <f t="shared" si="6"/>
        <v>0</v>
      </c>
    </row>
    <row r="50" spans="1:8" ht="15" customHeight="1">
      <c r="A50" s="116" t="s">
        <v>483</v>
      </c>
      <c r="B50" s="119"/>
      <c r="C50" s="120"/>
      <c r="D50" s="120"/>
      <c r="E50" s="235"/>
      <c r="F50" s="236"/>
      <c r="G50" s="120"/>
      <c r="H50" s="120"/>
    </row>
    <row r="51" spans="1:8" ht="15" customHeight="1">
      <c r="A51" s="5" t="s">
        <v>78</v>
      </c>
      <c r="B51" s="6" t="s">
        <v>79</v>
      </c>
      <c r="C51" s="36"/>
      <c r="D51" s="36"/>
      <c r="E51" s="233"/>
      <c r="F51" s="234"/>
      <c r="G51" s="36"/>
      <c r="H51" s="36"/>
    </row>
    <row r="52" spans="1:8" ht="15" customHeight="1">
      <c r="A52" s="5" t="s">
        <v>80</v>
      </c>
      <c r="B52" s="6" t="s">
        <v>81</v>
      </c>
      <c r="C52" s="36"/>
      <c r="D52" s="36"/>
      <c r="E52" s="233"/>
      <c r="F52" s="234"/>
      <c r="G52" s="36"/>
      <c r="H52" s="36"/>
    </row>
    <row r="53" spans="1:8" ht="15" customHeight="1">
      <c r="A53" s="5" t="s">
        <v>358</v>
      </c>
      <c r="B53" s="6" t="s">
        <v>82</v>
      </c>
      <c r="C53" s="36"/>
      <c r="D53" s="36"/>
      <c r="E53" s="233"/>
      <c r="F53" s="234"/>
      <c r="G53" s="36"/>
      <c r="H53" s="36"/>
    </row>
    <row r="54" spans="1:8" ht="15" customHeight="1">
      <c r="A54" s="5" t="s">
        <v>359</v>
      </c>
      <c r="B54" s="6" t="s">
        <v>83</v>
      </c>
      <c r="C54" s="36"/>
      <c r="D54" s="36"/>
      <c r="E54" s="233"/>
      <c r="F54" s="234"/>
      <c r="G54" s="36"/>
      <c r="H54" s="36"/>
    </row>
    <row r="55" spans="1:8" ht="15" customHeight="1">
      <c r="A55" s="5" t="s">
        <v>360</v>
      </c>
      <c r="B55" s="6" t="s">
        <v>84</v>
      </c>
      <c r="C55" s="36"/>
      <c r="D55" s="36"/>
      <c r="E55" s="233"/>
      <c r="F55" s="234"/>
      <c r="G55" s="36"/>
      <c r="H55" s="36"/>
    </row>
    <row r="56" spans="1:8" ht="15" customHeight="1">
      <c r="A56" s="46" t="s">
        <v>395</v>
      </c>
      <c r="B56" s="58" t="s">
        <v>85</v>
      </c>
      <c r="C56" s="241"/>
      <c r="D56" s="241"/>
      <c r="E56" s="242"/>
      <c r="F56" s="243"/>
      <c r="G56" s="241"/>
      <c r="H56" s="241"/>
    </row>
    <row r="57" spans="1:8" ht="15" customHeight="1">
      <c r="A57" s="17" t="s">
        <v>377</v>
      </c>
      <c r="B57" s="6" t="s">
        <v>155</v>
      </c>
      <c r="C57" s="36"/>
      <c r="D57" s="36"/>
      <c r="E57" s="233"/>
      <c r="F57" s="234"/>
      <c r="G57" s="36"/>
      <c r="H57" s="36"/>
    </row>
    <row r="58" spans="1:8" ht="15" customHeight="1">
      <c r="A58" s="17" t="s">
        <v>378</v>
      </c>
      <c r="B58" s="6" t="s">
        <v>157</v>
      </c>
      <c r="C58" s="36"/>
      <c r="D58" s="36"/>
      <c r="E58" s="233"/>
      <c r="F58" s="234"/>
      <c r="G58" s="36"/>
      <c r="H58" s="36"/>
    </row>
    <row r="59" spans="1:8" ht="15" customHeight="1">
      <c r="A59" s="17" t="s">
        <v>159</v>
      </c>
      <c r="B59" s="6" t="s">
        <v>160</v>
      </c>
      <c r="C59" s="36"/>
      <c r="D59" s="36"/>
      <c r="E59" s="233"/>
      <c r="F59" s="234"/>
      <c r="G59" s="36"/>
      <c r="H59" s="36"/>
    </row>
    <row r="60" spans="1:8" ht="15" customHeight="1">
      <c r="A60" s="17" t="s">
        <v>379</v>
      </c>
      <c r="B60" s="6" t="s">
        <v>161</v>
      </c>
      <c r="C60" s="36"/>
      <c r="D60" s="36"/>
      <c r="E60" s="233"/>
      <c r="F60" s="234"/>
      <c r="G60" s="36"/>
      <c r="H60" s="36"/>
    </row>
    <row r="61" spans="1:8" ht="15" customHeight="1">
      <c r="A61" s="17" t="s">
        <v>163</v>
      </c>
      <c r="B61" s="6" t="s">
        <v>164</v>
      </c>
      <c r="C61" s="36"/>
      <c r="D61" s="36"/>
      <c r="E61" s="233"/>
      <c r="F61" s="234"/>
      <c r="G61" s="36"/>
      <c r="H61" s="36"/>
    </row>
    <row r="62" spans="1:8" ht="15" customHeight="1">
      <c r="A62" s="46" t="s">
        <v>400</v>
      </c>
      <c r="B62" s="58" t="s">
        <v>165</v>
      </c>
      <c r="C62" s="241"/>
      <c r="D62" s="241"/>
      <c r="E62" s="242"/>
      <c r="F62" s="243"/>
      <c r="G62" s="241"/>
      <c r="H62" s="241"/>
    </row>
    <row r="63" spans="1:8" ht="15" customHeight="1">
      <c r="A63" s="17" t="s">
        <v>171</v>
      </c>
      <c r="B63" s="6" t="s">
        <v>172</v>
      </c>
      <c r="C63" s="36"/>
      <c r="D63" s="36"/>
      <c r="E63" s="233"/>
      <c r="F63" s="234"/>
      <c r="G63" s="36"/>
      <c r="H63" s="36"/>
    </row>
    <row r="64" spans="1:8" ht="15" customHeight="1">
      <c r="A64" s="5" t="s">
        <v>382</v>
      </c>
      <c r="B64" s="6" t="s">
        <v>173</v>
      </c>
      <c r="C64" s="36"/>
      <c r="D64" s="36"/>
      <c r="E64" s="233"/>
      <c r="F64" s="234"/>
      <c r="G64" s="36"/>
      <c r="H64" s="36"/>
    </row>
    <row r="65" spans="1:8" ht="15" customHeight="1">
      <c r="A65" s="17" t="s">
        <v>383</v>
      </c>
      <c r="B65" s="6" t="s">
        <v>174</v>
      </c>
      <c r="C65" s="36"/>
      <c r="D65" s="36"/>
      <c r="E65" s="233"/>
      <c r="F65" s="234"/>
      <c r="G65" s="36"/>
      <c r="H65" s="36"/>
    </row>
    <row r="66" spans="1:8" ht="15" customHeight="1">
      <c r="A66" s="46" t="s">
        <v>403</v>
      </c>
      <c r="B66" s="58" t="s">
        <v>175</v>
      </c>
      <c r="C66" s="241"/>
      <c r="D66" s="241"/>
      <c r="E66" s="242"/>
      <c r="F66" s="243"/>
      <c r="G66" s="241"/>
      <c r="H66" s="241"/>
    </row>
    <row r="67" spans="1:8" ht="15" customHeight="1">
      <c r="A67" s="116" t="s">
        <v>482</v>
      </c>
      <c r="B67" s="119"/>
      <c r="C67" s="120"/>
      <c r="D67" s="120"/>
      <c r="E67" s="235"/>
      <c r="F67" s="236"/>
      <c r="G67" s="120"/>
      <c r="H67" s="120"/>
    </row>
    <row r="68" spans="1:8" ht="15.75">
      <c r="A68" s="126" t="s">
        <v>402</v>
      </c>
      <c r="B68" s="121" t="s">
        <v>176</v>
      </c>
      <c r="C68" s="246">
        <f aca="true" t="shared" si="7" ref="C68:H68">C66+C62+C56+C49+C45+C33+C19</f>
        <v>8310740</v>
      </c>
      <c r="D68" s="246">
        <f t="shared" si="7"/>
        <v>17876855</v>
      </c>
      <c r="E68" s="247">
        <f t="shared" si="7"/>
        <v>19332405</v>
      </c>
      <c r="F68" s="248">
        <f t="shared" si="7"/>
        <v>14879645</v>
      </c>
      <c r="G68" s="246">
        <f t="shared" si="7"/>
        <v>17094645</v>
      </c>
      <c r="H68" s="246">
        <f t="shared" si="7"/>
        <v>16382996</v>
      </c>
    </row>
    <row r="69" spans="1:8" ht="15.75">
      <c r="A69" s="128"/>
      <c r="B69" s="129"/>
      <c r="C69" s="130"/>
      <c r="D69" s="130"/>
      <c r="E69" s="237"/>
      <c r="F69" s="238"/>
      <c r="G69" s="130"/>
      <c r="H69" s="130"/>
    </row>
    <row r="70" spans="1:8" ht="15.75">
      <c r="A70" s="128"/>
      <c r="B70" s="129"/>
      <c r="C70" s="130"/>
      <c r="D70" s="130"/>
      <c r="E70" s="237"/>
      <c r="F70" s="238"/>
      <c r="G70" s="130"/>
      <c r="H70" s="130"/>
    </row>
    <row r="71" spans="1:8" ht="15">
      <c r="A71" s="44" t="s">
        <v>384</v>
      </c>
      <c r="B71" s="5" t="s">
        <v>177</v>
      </c>
      <c r="C71" s="36"/>
      <c r="D71" s="36"/>
      <c r="E71" s="233"/>
      <c r="F71" s="234"/>
      <c r="G71" s="36"/>
      <c r="H71" s="36"/>
    </row>
    <row r="72" spans="1:8" ht="15">
      <c r="A72" s="17" t="s">
        <v>178</v>
      </c>
      <c r="B72" s="5" t="s">
        <v>179</v>
      </c>
      <c r="C72" s="36"/>
      <c r="D72" s="36"/>
      <c r="E72" s="233"/>
      <c r="F72" s="234"/>
      <c r="G72" s="36"/>
      <c r="H72" s="36"/>
    </row>
    <row r="73" spans="1:8" ht="15">
      <c r="A73" s="44" t="s">
        <v>385</v>
      </c>
      <c r="B73" s="5" t="s">
        <v>180</v>
      </c>
      <c r="C73" s="36"/>
      <c r="D73" s="36"/>
      <c r="E73" s="233"/>
      <c r="F73" s="234"/>
      <c r="G73" s="36"/>
      <c r="H73" s="36"/>
    </row>
    <row r="74" spans="1:8" ht="15">
      <c r="A74" s="20" t="s">
        <v>404</v>
      </c>
      <c r="B74" s="9" t="s">
        <v>181</v>
      </c>
      <c r="C74" s="36"/>
      <c r="D74" s="36"/>
      <c r="E74" s="233"/>
      <c r="F74" s="234"/>
      <c r="G74" s="36"/>
      <c r="H74" s="36"/>
    </row>
    <row r="75" spans="1:8" ht="15">
      <c r="A75" s="17" t="s">
        <v>386</v>
      </c>
      <c r="B75" s="5" t="s">
        <v>182</v>
      </c>
      <c r="C75" s="36"/>
      <c r="D75" s="36"/>
      <c r="E75" s="233"/>
      <c r="F75" s="234"/>
      <c r="G75" s="36"/>
      <c r="H75" s="36"/>
    </row>
    <row r="76" spans="1:8" ht="15">
      <c r="A76" s="44" t="s">
        <v>183</v>
      </c>
      <c r="B76" s="5" t="s">
        <v>184</v>
      </c>
      <c r="C76" s="36"/>
      <c r="D76" s="36"/>
      <c r="E76" s="233"/>
      <c r="F76" s="234"/>
      <c r="G76" s="36"/>
      <c r="H76" s="36"/>
    </row>
    <row r="77" spans="1:8" ht="15">
      <c r="A77" s="17" t="s">
        <v>387</v>
      </c>
      <c r="B77" s="5" t="s">
        <v>185</v>
      </c>
      <c r="C77" s="36"/>
      <c r="D77" s="36"/>
      <c r="E77" s="233"/>
      <c r="F77" s="234"/>
      <c r="G77" s="36"/>
      <c r="H77" s="36"/>
    </row>
    <row r="78" spans="1:8" ht="15">
      <c r="A78" s="44" t="s">
        <v>186</v>
      </c>
      <c r="B78" s="5" t="s">
        <v>187</v>
      </c>
      <c r="C78" s="36"/>
      <c r="D78" s="36"/>
      <c r="E78" s="233"/>
      <c r="F78" s="234"/>
      <c r="G78" s="36"/>
      <c r="H78" s="36"/>
    </row>
    <row r="79" spans="1:8" ht="15">
      <c r="A79" s="18" t="s">
        <v>405</v>
      </c>
      <c r="B79" s="9" t="s">
        <v>188</v>
      </c>
      <c r="C79" s="36"/>
      <c r="D79" s="36"/>
      <c r="E79" s="233"/>
      <c r="F79" s="234"/>
      <c r="G79" s="36"/>
      <c r="H79" s="36"/>
    </row>
    <row r="80" spans="1:8" ht="15">
      <c r="A80" s="5" t="s">
        <v>530</v>
      </c>
      <c r="B80" s="5" t="s">
        <v>189</v>
      </c>
      <c r="C80" s="36"/>
      <c r="D80" s="36"/>
      <c r="E80" s="233"/>
      <c r="F80" s="234">
        <v>0</v>
      </c>
      <c r="G80" s="36">
        <v>8133248</v>
      </c>
      <c r="H80" s="36">
        <v>8133248</v>
      </c>
    </row>
    <row r="81" spans="1:8" ht="15">
      <c r="A81" s="5" t="s">
        <v>531</v>
      </c>
      <c r="B81" s="5" t="s">
        <v>189</v>
      </c>
      <c r="C81" s="36"/>
      <c r="D81" s="36"/>
      <c r="E81" s="233"/>
      <c r="F81" s="234"/>
      <c r="G81" s="36"/>
      <c r="H81" s="36"/>
    </row>
    <row r="82" spans="1:8" ht="15">
      <c r="A82" s="5" t="s">
        <v>528</v>
      </c>
      <c r="B82" s="5" t="s">
        <v>190</v>
      </c>
      <c r="C82" s="36"/>
      <c r="D82" s="36"/>
      <c r="E82" s="233"/>
      <c r="F82" s="234"/>
      <c r="G82" s="36"/>
      <c r="H82" s="36"/>
    </row>
    <row r="83" spans="1:8" ht="15">
      <c r="A83" s="5" t="s">
        <v>529</v>
      </c>
      <c r="B83" s="5" t="s">
        <v>190</v>
      </c>
      <c r="C83" s="36"/>
      <c r="D83" s="36"/>
      <c r="E83" s="233"/>
      <c r="F83" s="234"/>
      <c r="G83" s="36"/>
      <c r="H83" s="36"/>
    </row>
    <row r="84" spans="1:8" ht="15">
      <c r="A84" s="9" t="s">
        <v>406</v>
      </c>
      <c r="B84" s="9" t="s">
        <v>191</v>
      </c>
      <c r="C84" s="241">
        <f aca="true" t="shared" si="8" ref="C84:H84">SUM(C80:C83)</f>
        <v>0</v>
      </c>
      <c r="D84" s="241">
        <f t="shared" si="8"/>
        <v>0</v>
      </c>
      <c r="E84" s="242">
        <f t="shared" si="8"/>
        <v>0</v>
      </c>
      <c r="F84" s="243">
        <f t="shared" si="8"/>
        <v>0</v>
      </c>
      <c r="G84" s="241">
        <f t="shared" si="8"/>
        <v>8133248</v>
      </c>
      <c r="H84" s="241">
        <f t="shared" si="8"/>
        <v>8133248</v>
      </c>
    </row>
    <row r="85" spans="1:8" ht="15">
      <c r="A85" s="44" t="s">
        <v>192</v>
      </c>
      <c r="B85" s="5" t="s">
        <v>193</v>
      </c>
      <c r="C85" s="36"/>
      <c r="D85" s="36"/>
      <c r="E85" s="233"/>
      <c r="F85" s="234"/>
      <c r="G85" s="36"/>
      <c r="H85" s="36"/>
    </row>
    <row r="86" spans="1:8" ht="15">
      <c r="A86" s="44" t="s">
        <v>194</v>
      </c>
      <c r="B86" s="5" t="s">
        <v>195</v>
      </c>
      <c r="C86" s="36"/>
      <c r="D86" s="36"/>
      <c r="E86" s="233"/>
      <c r="F86" s="234"/>
      <c r="G86" s="36"/>
      <c r="H86" s="36"/>
    </row>
    <row r="87" spans="1:8" ht="15">
      <c r="A87" s="44" t="s">
        <v>196</v>
      </c>
      <c r="B87" s="5" t="s">
        <v>197</v>
      </c>
      <c r="C87" s="36">
        <v>54783987</v>
      </c>
      <c r="D87" s="36">
        <v>58396572</v>
      </c>
      <c r="E87" s="233">
        <v>57845093</v>
      </c>
      <c r="F87" s="244">
        <v>91232900</v>
      </c>
      <c r="G87" s="245">
        <v>91232900</v>
      </c>
      <c r="H87" s="245">
        <v>91230521</v>
      </c>
    </row>
    <row r="88" spans="1:8" ht="15">
      <c r="A88" s="44" t="s">
        <v>198</v>
      </c>
      <c r="B88" s="5" t="s">
        <v>199</v>
      </c>
      <c r="C88" s="36"/>
      <c r="D88" s="36"/>
      <c r="E88" s="233"/>
      <c r="F88" s="244"/>
      <c r="G88" s="245"/>
      <c r="H88" s="245"/>
    </row>
    <row r="89" spans="1:8" ht="15">
      <c r="A89" s="17" t="s">
        <v>388</v>
      </c>
      <c r="B89" s="5" t="s">
        <v>200</v>
      </c>
      <c r="C89" s="36"/>
      <c r="D89" s="36"/>
      <c r="E89" s="233"/>
      <c r="F89" s="244"/>
      <c r="G89" s="245"/>
      <c r="H89" s="245"/>
    </row>
    <row r="90" spans="1:8" ht="15">
      <c r="A90" s="20" t="s">
        <v>407</v>
      </c>
      <c r="B90" s="9" t="s">
        <v>202</v>
      </c>
      <c r="C90" s="241">
        <f aca="true" t="shared" si="9" ref="C90:H90">C89+C88+C87+C86+C85+C84+C79+C74</f>
        <v>54783987</v>
      </c>
      <c r="D90" s="241">
        <f t="shared" si="9"/>
        <v>58396572</v>
      </c>
      <c r="E90" s="242">
        <f t="shared" si="9"/>
        <v>57845093</v>
      </c>
      <c r="F90" s="243">
        <f t="shared" si="9"/>
        <v>91232900</v>
      </c>
      <c r="G90" s="241">
        <f t="shared" si="9"/>
        <v>99366148</v>
      </c>
      <c r="H90" s="241">
        <f t="shared" si="9"/>
        <v>99363769</v>
      </c>
    </row>
    <row r="91" spans="1:8" ht="15">
      <c r="A91" s="17" t="s">
        <v>203</v>
      </c>
      <c r="B91" s="5" t="s">
        <v>204</v>
      </c>
      <c r="C91" s="36"/>
      <c r="D91" s="36"/>
      <c r="E91" s="233"/>
      <c r="F91" s="234"/>
      <c r="G91" s="36"/>
      <c r="H91" s="36"/>
    </row>
    <row r="92" spans="1:8" ht="15">
      <c r="A92" s="17" t="s">
        <v>205</v>
      </c>
      <c r="B92" s="5" t="s">
        <v>206</v>
      </c>
      <c r="C92" s="36"/>
      <c r="D92" s="36"/>
      <c r="E92" s="233"/>
      <c r="F92" s="234"/>
      <c r="G92" s="36"/>
      <c r="H92" s="36"/>
    </row>
    <row r="93" spans="1:8" ht="15">
      <c r="A93" s="44" t="s">
        <v>207</v>
      </c>
      <c r="B93" s="5" t="s">
        <v>208</v>
      </c>
      <c r="C93" s="36"/>
      <c r="D93" s="36"/>
      <c r="E93" s="233"/>
      <c r="F93" s="234"/>
      <c r="G93" s="36"/>
      <c r="H93" s="36"/>
    </row>
    <row r="94" spans="1:8" ht="15">
      <c r="A94" s="44" t="s">
        <v>389</v>
      </c>
      <c r="B94" s="5" t="s">
        <v>209</v>
      </c>
      <c r="C94" s="36"/>
      <c r="D94" s="36"/>
      <c r="E94" s="233"/>
      <c r="F94" s="234"/>
      <c r="G94" s="36"/>
      <c r="H94" s="36"/>
    </row>
    <row r="95" spans="1:8" ht="15">
      <c r="A95" s="18" t="s">
        <v>408</v>
      </c>
      <c r="B95" s="9" t="s">
        <v>210</v>
      </c>
      <c r="C95" s="36"/>
      <c r="D95" s="36"/>
      <c r="E95" s="233"/>
      <c r="F95" s="234"/>
      <c r="G95" s="36"/>
      <c r="H95" s="36"/>
    </row>
    <row r="96" spans="1:8" ht="15">
      <c r="A96" s="20" t="s">
        <v>211</v>
      </c>
      <c r="B96" s="9" t="s">
        <v>212</v>
      </c>
      <c r="C96" s="36"/>
      <c r="D96" s="36"/>
      <c r="E96" s="233"/>
      <c r="F96" s="234"/>
      <c r="G96" s="36"/>
      <c r="H96" s="36"/>
    </row>
    <row r="97" spans="1:8" ht="15.75">
      <c r="A97" s="123" t="s">
        <v>409</v>
      </c>
      <c r="B97" s="124" t="s">
        <v>213</v>
      </c>
      <c r="C97" s="246">
        <f aca="true" t="shared" si="10" ref="C97:H97">C96+C95+C90</f>
        <v>54783987</v>
      </c>
      <c r="D97" s="246">
        <f t="shared" si="10"/>
        <v>58396572</v>
      </c>
      <c r="E97" s="247">
        <f t="shared" si="10"/>
        <v>57845093</v>
      </c>
      <c r="F97" s="248">
        <f t="shared" si="10"/>
        <v>91232900</v>
      </c>
      <c r="G97" s="246">
        <f t="shared" si="10"/>
        <v>99366148</v>
      </c>
      <c r="H97" s="246">
        <f t="shared" si="10"/>
        <v>99363769</v>
      </c>
    </row>
    <row r="98" spans="1:8" ht="15.75">
      <c r="A98" s="132" t="s">
        <v>391</v>
      </c>
      <c r="B98" s="135"/>
      <c r="C98" s="185">
        <f aca="true" t="shared" si="11" ref="C98:H98">C97+C68</f>
        <v>63094727</v>
      </c>
      <c r="D98" s="185">
        <f t="shared" si="11"/>
        <v>76273427</v>
      </c>
      <c r="E98" s="239">
        <f t="shared" si="11"/>
        <v>77177498</v>
      </c>
      <c r="F98" s="240">
        <f t="shared" si="11"/>
        <v>106112545</v>
      </c>
      <c r="G98" s="185">
        <f t="shared" si="11"/>
        <v>116460793</v>
      </c>
      <c r="H98" s="185">
        <f t="shared" si="11"/>
        <v>115746765</v>
      </c>
    </row>
  </sheetData>
  <sheetProtection/>
  <mergeCells count="5">
    <mergeCell ref="A2:E2"/>
    <mergeCell ref="A3:E3"/>
    <mergeCell ref="C5:E5"/>
    <mergeCell ref="F5:H5"/>
    <mergeCell ref="A1:H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G98"/>
  <sheetViews>
    <sheetView view="pageBreakPreview" zoomScale="60" zoomScalePageLayoutView="0" workbookViewId="0" topLeftCell="A1">
      <selection activeCell="E8" sqref="E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</cols>
  <sheetData>
    <row r="1" spans="1:5" ht="15">
      <c r="A1" s="292" t="s">
        <v>1074</v>
      </c>
      <c r="B1" s="292"/>
      <c r="C1" s="292"/>
      <c r="D1" s="292"/>
      <c r="E1" s="292"/>
    </row>
    <row r="2" spans="1:5" ht="24" customHeight="1">
      <c r="A2" s="291" t="s">
        <v>1019</v>
      </c>
      <c r="B2" s="297"/>
      <c r="C2" s="297"/>
      <c r="D2" s="297"/>
      <c r="E2" s="297"/>
    </row>
    <row r="3" spans="1:7" ht="24" customHeight="1">
      <c r="A3" s="289" t="s">
        <v>976</v>
      </c>
      <c r="B3" s="290"/>
      <c r="C3" s="290"/>
      <c r="D3" s="290"/>
      <c r="E3" s="290"/>
      <c r="G3" s="94"/>
    </row>
    <row r="4" ht="18">
      <c r="A4" s="56"/>
    </row>
    <row r="5" ht="15">
      <c r="A5" s="103" t="s">
        <v>568</v>
      </c>
    </row>
    <row r="6" spans="1:5" ht="25.5">
      <c r="A6" s="2" t="s">
        <v>808</v>
      </c>
      <c r="B6" s="3" t="s">
        <v>586</v>
      </c>
      <c r="C6" s="3" t="s">
        <v>573</v>
      </c>
      <c r="D6" s="3" t="s">
        <v>598</v>
      </c>
      <c r="E6" s="102" t="s">
        <v>599</v>
      </c>
    </row>
    <row r="7" spans="1:5" ht="15" customHeight="1">
      <c r="A7" s="40" t="s">
        <v>57</v>
      </c>
      <c r="B7" s="6" t="s">
        <v>58</v>
      </c>
      <c r="C7" s="36">
        <f>'bevételek önkormán 5. melléklet'!C7+'bevétel  kvszervek'!C7+'bevétel  kvszervek'!F7</f>
        <v>134652767</v>
      </c>
      <c r="D7" s="36">
        <f>'bevételek önkormán 5. melléklet'!D7+'bevétel  kvszervek'!D7+'bevétel  kvszervek'!G7</f>
        <v>135864857</v>
      </c>
      <c r="E7" s="36">
        <f>'bevételek önkormán 5. melléklet'!E7+'bevétel  kvszervek'!E7+'bevétel  kvszervek'!H7</f>
        <v>135864857</v>
      </c>
    </row>
    <row r="8" spans="1:5" ht="15" customHeight="1">
      <c r="A8" s="5" t="s">
        <v>59</v>
      </c>
      <c r="B8" s="6" t="s">
        <v>60</v>
      </c>
      <c r="C8" s="36">
        <f>'bevételek önkormán 5. melléklet'!C8+'bevétel  kvszervek'!C8+'bevétel  kvszervek'!F8</f>
        <v>38379500</v>
      </c>
      <c r="D8" s="36">
        <f>'bevételek önkormán 5. melléklet'!D8+'bevétel  kvszervek'!D8+'bevétel  kvszervek'!G8</f>
        <v>38790120</v>
      </c>
      <c r="E8" s="36">
        <f>'bevételek önkormán 5. melléklet'!E8+'bevétel  kvszervek'!E8+'bevétel  kvszervek'!H8</f>
        <v>38790120</v>
      </c>
    </row>
    <row r="9" spans="1:5" ht="15" customHeight="1">
      <c r="A9" s="5" t="s">
        <v>61</v>
      </c>
      <c r="B9" s="6" t="s">
        <v>62</v>
      </c>
      <c r="C9" s="36">
        <f>'bevételek önkormán 5. melléklet'!C9+'bevétel  kvszervek'!C9+'bevétel  kvszervek'!F9</f>
        <v>25377003</v>
      </c>
      <c r="D9" s="36">
        <f>'bevételek önkormán 5. melléklet'!D9+'bevétel  kvszervek'!D9+'bevétel  kvszervek'!G9</f>
        <v>25377003</v>
      </c>
      <c r="E9" s="36">
        <f>'bevételek önkormán 5. melléklet'!E9+'bevétel  kvszervek'!E9+'bevétel  kvszervek'!H9</f>
        <v>25377003</v>
      </c>
    </row>
    <row r="10" spans="1:5" ht="15" customHeight="1">
      <c r="A10" s="5" t="s">
        <v>63</v>
      </c>
      <c r="B10" s="6" t="s">
        <v>64</v>
      </c>
      <c r="C10" s="36">
        <f>'bevételek önkormán 5. melléklet'!C10+'bevétel  kvszervek'!C10+'bevétel  kvszervek'!F10</f>
        <v>2537640</v>
      </c>
      <c r="D10" s="36">
        <f>'bevételek önkormán 5. melléklet'!D10+'bevétel  kvszervek'!D10+'bevétel  kvszervek'!G10</f>
        <v>3836491</v>
      </c>
      <c r="E10" s="36">
        <f>'bevételek önkormán 5. melléklet'!E10+'bevétel  kvszervek'!E10+'bevétel  kvszervek'!H10</f>
        <v>3836491</v>
      </c>
    </row>
    <row r="11" spans="1:5" ht="15" customHeight="1">
      <c r="A11" s="5" t="s">
        <v>65</v>
      </c>
      <c r="B11" s="6" t="s">
        <v>66</v>
      </c>
      <c r="C11" s="36">
        <f>'bevételek önkormán 5. melléklet'!C11+'bevétel  kvszervek'!C11+'bevétel  kvszervek'!F11</f>
        <v>0</v>
      </c>
      <c r="D11" s="36">
        <f>'bevételek önkormán 5. melléklet'!D11+'bevétel  kvszervek'!D11+'bevétel  kvszervek'!G11</f>
        <v>13455786</v>
      </c>
      <c r="E11" s="36">
        <f>'bevételek önkormán 5. melléklet'!E11+'bevétel  kvszervek'!E11+'bevétel  kvszervek'!H11</f>
        <v>13455786</v>
      </c>
    </row>
    <row r="12" spans="1:5" ht="15" customHeight="1">
      <c r="A12" s="5" t="s">
        <v>67</v>
      </c>
      <c r="B12" s="6" t="s">
        <v>68</v>
      </c>
      <c r="C12" s="36">
        <f>'bevételek önkormán 5. melléklet'!C12+'bevétel  kvszervek'!C12+'bevétel  kvszervek'!F12</f>
        <v>0</v>
      </c>
      <c r="D12" s="36">
        <f>'bevételek önkormán 5. melléklet'!D12+'bevétel  kvszervek'!D12+'bevétel  kvszervek'!G12</f>
        <v>53286</v>
      </c>
      <c r="E12" s="36">
        <f>'bevételek önkormán 5. melléklet'!E12+'bevétel  kvszervek'!E12+'bevétel  kvszervek'!H12</f>
        <v>53286</v>
      </c>
    </row>
    <row r="13" spans="1:5" ht="15" customHeight="1">
      <c r="A13" s="9" t="s">
        <v>393</v>
      </c>
      <c r="B13" s="10" t="s">
        <v>69</v>
      </c>
      <c r="C13" s="36">
        <f>'bevételek önkormán 5. melléklet'!C13+'bevétel  kvszervek'!C13+'bevétel  kvszervek'!F13</f>
        <v>200946910</v>
      </c>
      <c r="D13" s="36">
        <f>'bevételek önkormán 5. melléklet'!D13+'bevétel  kvszervek'!D13+'bevétel  kvszervek'!G13</f>
        <v>217377543</v>
      </c>
      <c r="E13" s="36">
        <f>'bevételek önkormán 5. melléklet'!E13+'bevétel  kvszervek'!E13+'bevétel  kvszervek'!H13</f>
        <v>217377543</v>
      </c>
    </row>
    <row r="14" spans="1:5" ht="15" customHeight="1">
      <c r="A14" s="5" t="s">
        <v>70</v>
      </c>
      <c r="B14" s="6" t="s">
        <v>71</v>
      </c>
      <c r="C14" s="36">
        <f>'bevételek önkormán 5. melléklet'!C14+'bevétel  kvszervek'!C14+'bevétel  kvszervek'!F14</f>
        <v>0</v>
      </c>
      <c r="D14" s="36">
        <f>'bevételek önkormán 5. melléklet'!D14+'bevétel  kvszervek'!D14+'bevétel  kvszervek'!G14</f>
        <v>0</v>
      </c>
      <c r="E14" s="36">
        <f>'bevételek önkormán 5. melléklet'!E14+'bevétel  kvszervek'!E14+'bevétel  kvszervek'!H14</f>
        <v>0</v>
      </c>
    </row>
    <row r="15" spans="1:5" ht="15" customHeight="1">
      <c r="A15" s="5" t="s">
        <v>72</v>
      </c>
      <c r="B15" s="6" t="s">
        <v>73</v>
      </c>
      <c r="C15" s="36">
        <f>'bevételek önkormán 5. melléklet'!C15+'bevétel  kvszervek'!C15+'bevétel  kvszervek'!F15</f>
        <v>0</v>
      </c>
      <c r="D15" s="36">
        <f>'bevételek önkormán 5. melléklet'!D15+'bevétel  kvszervek'!D15+'bevétel  kvszervek'!G15</f>
        <v>0</v>
      </c>
      <c r="E15" s="36">
        <f>'bevételek önkormán 5. melléklet'!E15+'bevétel  kvszervek'!E15+'bevétel  kvszervek'!H15</f>
        <v>0</v>
      </c>
    </row>
    <row r="16" spans="1:5" ht="15" customHeight="1">
      <c r="A16" s="5" t="s">
        <v>355</v>
      </c>
      <c r="B16" s="6" t="s">
        <v>74</v>
      </c>
      <c r="C16" s="36">
        <f>'bevételek önkormán 5. melléklet'!C16+'bevétel  kvszervek'!C16+'bevétel  kvszervek'!F16</f>
        <v>0</v>
      </c>
      <c r="D16" s="36">
        <f>'bevételek önkormán 5. melléklet'!D16+'bevétel  kvszervek'!D16+'bevétel  kvszervek'!G16</f>
        <v>0</v>
      </c>
      <c r="E16" s="36">
        <f>'bevételek önkormán 5. melléklet'!E16+'bevétel  kvszervek'!E16+'bevétel  kvszervek'!H16</f>
        <v>0</v>
      </c>
    </row>
    <row r="17" spans="1:5" ht="15" customHeight="1">
      <c r="A17" s="5" t="s">
        <v>356</v>
      </c>
      <c r="B17" s="6" t="s">
        <v>75</v>
      </c>
      <c r="C17" s="36">
        <f>'bevételek önkormán 5. melléklet'!C17+'bevétel  kvszervek'!C17+'bevétel  kvszervek'!F17</f>
        <v>0</v>
      </c>
      <c r="D17" s="36">
        <f>'bevételek önkormán 5. melléklet'!D17+'bevétel  kvszervek'!D17+'bevétel  kvszervek'!G17</f>
        <v>0</v>
      </c>
      <c r="E17" s="36">
        <f>'bevételek önkormán 5. melléklet'!E17+'bevétel  kvszervek'!E17+'bevétel  kvszervek'!H17</f>
        <v>0</v>
      </c>
    </row>
    <row r="18" spans="1:5" ht="15" customHeight="1">
      <c r="A18" s="5" t="s">
        <v>357</v>
      </c>
      <c r="B18" s="6" t="s">
        <v>76</v>
      </c>
      <c r="C18" s="36">
        <f>'bevételek önkormán 5. melléklet'!C18+'bevétel  kvszervek'!C18+'bevétel  kvszervek'!F18</f>
        <v>29068345</v>
      </c>
      <c r="D18" s="36">
        <f>'bevételek önkormán 5. melléklet'!D18+'bevétel  kvszervek'!D18+'bevétel  kvszervek'!G18</f>
        <v>29353345</v>
      </c>
      <c r="E18" s="36">
        <f>'bevételek önkormán 5. melléklet'!E18+'bevétel  kvszervek'!E18+'bevétel  kvszervek'!H18</f>
        <v>38826591</v>
      </c>
    </row>
    <row r="19" spans="1:5" ht="15" customHeight="1">
      <c r="A19" s="46" t="s">
        <v>394</v>
      </c>
      <c r="B19" s="58" t="s">
        <v>77</v>
      </c>
      <c r="C19" s="36">
        <f>'bevételek önkormán 5. melléklet'!C19+'bevétel  kvszervek'!C19+'bevétel  kvszervek'!F19</f>
        <v>230015255</v>
      </c>
      <c r="D19" s="36">
        <f>'bevételek önkormán 5. melléklet'!D19+'bevétel  kvszervek'!D19+'bevétel  kvszervek'!G19</f>
        <v>246730888</v>
      </c>
      <c r="E19" s="36">
        <f>'bevételek önkormán 5. melléklet'!E19+'bevétel  kvszervek'!E19+'bevétel  kvszervek'!H19</f>
        <v>256204134</v>
      </c>
    </row>
    <row r="20" spans="1:5" ht="15" customHeight="1">
      <c r="A20" s="5" t="s">
        <v>361</v>
      </c>
      <c r="B20" s="6" t="s">
        <v>86</v>
      </c>
      <c r="C20" s="36">
        <f>'bevételek önkormán 5. melléklet'!C20+'bevétel  kvszervek'!C20+'bevétel  kvszervek'!F20</f>
        <v>0</v>
      </c>
      <c r="D20" s="36">
        <f>'bevételek önkormán 5. melléklet'!D20+'bevétel  kvszervek'!D20+'bevétel  kvszervek'!G20</f>
        <v>0</v>
      </c>
      <c r="E20" s="36">
        <f>'bevételek önkormán 5. melléklet'!E20+'bevétel  kvszervek'!E20+'bevétel  kvszervek'!H20</f>
        <v>0</v>
      </c>
    </row>
    <row r="21" spans="1:5" ht="15" customHeight="1">
      <c r="A21" s="5" t="s">
        <v>362</v>
      </c>
      <c r="B21" s="6" t="s">
        <v>90</v>
      </c>
      <c r="C21" s="36">
        <f>'bevételek önkormán 5. melléklet'!C21+'bevétel  kvszervek'!C21+'bevétel  kvszervek'!F21</f>
        <v>0</v>
      </c>
      <c r="D21" s="36">
        <f>'bevételek önkormán 5. melléklet'!D21+'bevétel  kvszervek'!D21+'bevétel  kvszervek'!G21</f>
        <v>0</v>
      </c>
      <c r="E21" s="36">
        <f>'bevételek önkormán 5. melléklet'!E21+'bevétel  kvszervek'!E21+'bevétel  kvszervek'!H21</f>
        <v>0</v>
      </c>
    </row>
    <row r="22" spans="1:5" ht="15" customHeight="1">
      <c r="A22" s="9" t="s">
        <v>396</v>
      </c>
      <c r="B22" s="10" t="s">
        <v>91</v>
      </c>
      <c r="C22" s="36">
        <f>'bevételek önkormán 5. melléklet'!C22+'bevétel  kvszervek'!C22+'bevétel  kvszervek'!F22</f>
        <v>0</v>
      </c>
      <c r="D22" s="36">
        <f>'bevételek önkormán 5. melléklet'!D22+'bevétel  kvszervek'!D22+'bevétel  kvszervek'!G22</f>
        <v>0</v>
      </c>
      <c r="E22" s="36">
        <f>'bevételek önkormán 5. melléklet'!E22+'bevétel  kvszervek'!E22+'bevétel  kvszervek'!H22</f>
        <v>0</v>
      </c>
    </row>
    <row r="23" spans="1:5" ht="15" customHeight="1">
      <c r="A23" s="5" t="s">
        <v>363</v>
      </c>
      <c r="B23" s="6" t="s">
        <v>92</v>
      </c>
      <c r="C23" s="36">
        <f>'bevételek önkormán 5. melléklet'!C23+'bevétel  kvszervek'!C23+'bevétel  kvszervek'!F23</f>
        <v>0</v>
      </c>
      <c r="D23" s="36">
        <f>'bevételek önkormán 5. melléklet'!D23+'bevétel  kvszervek'!D23+'bevétel  kvszervek'!G23</f>
        <v>0</v>
      </c>
      <c r="E23" s="36">
        <f>'bevételek önkormán 5. melléklet'!E23+'bevétel  kvszervek'!E23+'bevétel  kvszervek'!H23</f>
        <v>0</v>
      </c>
    </row>
    <row r="24" spans="1:5" ht="15" customHeight="1">
      <c r="A24" s="5" t="s">
        <v>364</v>
      </c>
      <c r="B24" s="6" t="s">
        <v>93</v>
      </c>
      <c r="C24" s="36">
        <f>'bevételek önkormán 5. melléklet'!C24+'bevétel  kvszervek'!C24+'bevétel  kvszervek'!F24</f>
        <v>0</v>
      </c>
      <c r="D24" s="36">
        <f>'bevételek önkormán 5. melléklet'!D24+'bevétel  kvszervek'!D24+'bevétel  kvszervek'!G24</f>
        <v>0</v>
      </c>
      <c r="E24" s="36">
        <f>'bevételek önkormán 5. melléklet'!E24+'bevétel  kvszervek'!E24+'bevétel  kvszervek'!H24</f>
        <v>0</v>
      </c>
    </row>
    <row r="25" spans="1:5" ht="15" customHeight="1">
      <c r="A25" s="5" t="s">
        <v>365</v>
      </c>
      <c r="B25" s="6" t="s">
        <v>94</v>
      </c>
      <c r="C25" s="36">
        <f>'bevételek önkormán 5. melléklet'!C25+'bevétel  kvszervek'!C25+'bevétel  kvszervek'!F25</f>
        <v>99000000</v>
      </c>
      <c r="D25" s="36">
        <f>'bevételek önkormán 5. melléklet'!D25+'bevétel  kvszervek'!D25+'bevétel  kvszervek'!G25</f>
        <v>99000000</v>
      </c>
      <c r="E25" s="36">
        <f>'bevételek önkormán 5. melléklet'!E25+'bevétel  kvszervek'!E25+'bevétel  kvszervek'!H25</f>
        <v>102683288</v>
      </c>
    </row>
    <row r="26" spans="1:5" ht="15" customHeight="1">
      <c r="A26" s="5" t="s">
        <v>366</v>
      </c>
      <c r="B26" s="6" t="s">
        <v>95</v>
      </c>
      <c r="C26" s="36">
        <f>'bevételek önkormán 5. melléklet'!C26+'bevétel  kvszervek'!C26+'bevétel  kvszervek'!F26</f>
        <v>70000000</v>
      </c>
      <c r="D26" s="36">
        <f>'bevételek önkormán 5. melléklet'!D26+'bevétel  kvszervek'!D26+'bevétel  kvszervek'!G26</f>
        <v>70000000</v>
      </c>
      <c r="E26" s="36">
        <f>'bevételek önkormán 5. melléklet'!E26+'bevétel  kvszervek'!E26+'bevétel  kvszervek'!H26</f>
        <v>88217574</v>
      </c>
    </row>
    <row r="27" spans="1:5" ht="15" customHeight="1">
      <c r="A27" s="5" t="s">
        <v>367</v>
      </c>
      <c r="B27" s="6" t="s">
        <v>98</v>
      </c>
      <c r="C27" s="36">
        <f>'bevételek önkormán 5. melléklet'!C27+'bevétel  kvszervek'!C27+'bevétel  kvszervek'!F27</f>
        <v>0</v>
      </c>
      <c r="D27" s="36">
        <f>'bevételek önkormán 5. melléklet'!D27+'bevétel  kvszervek'!D27+'bevétel  kvszervek'!G27</f>
        <v>0</v>
      </c>
      <c r="E27" s="36">
        <f>'bevételek önkormán 5. melléklet'!E27+'bevétel  kvszervek'!E27+'bevétel  kvszervek'!H27</f>
        <v>0</v>
      </c>
    </row>
    <row r="28" spans="1:5" ht="15" customHeight="1">
      <c r="A28" s="5" t="s">
        <v>99</v>
      </c>
      <c r="B28" s="6" t="s">
        <v>100</v>
      </c>
      <c r="C28" s="36">
        <f>'bevételek önkormán 5. melléklet'!C28+'bevétel  kvszervek'!C28+'bevétel  kvszervek'!F28</f>
        <v>0</v>
      </c>
      <c r="D28" s="36">
        <f>'bevételek önkormán 5. melléklet'!D28+'bevétel  kvszervek'!D28+'bevétel  kvszervek'!G28</f>
        <v>0</v>
      </c>
      <c r="E28" s="36">
        <f>'bevételek önkormán 5. melléklet'!E28+'bevétel  kvszervek'!E28+'bevétel  kvszervek'!H28</f>
        <v>0</v>
      </c>
    </row>
    <row r="29" spans="1:5" ht="15" customHeight="1">
      <c r="A29" s="5" t="s">
        <v>368</v>
      </c>
      <c r="B29" s="6" t="s">
        <v>101</v>
      </c>
      <c r="C29" s="36">
        <f>'bevételek önkormán 5. melléklet'!C29+'bevétel  kvszervek'!C29+'bevétel  kvszervek'!F29</f>
        <v>8300000</v>
      </c>
      <c r="D29" s="36">
        <f>'bevételek önkormán 5. melléklet'!D29+'bevétel  kvszervek'!D29+'bevétel  kvszervek'!G29</f>
        <v>8300000</v>
      </c>
      <c r="E29" s="36">
        <f>'bevételek önkormán 5. melléklet'!E29+'bevétel  kvszervek'!E29+'bevétel  kvszervek'!H29</f>
        <v>8556501</v>
      </c>
    </row>
    <row r="30" spans="1:5" ht="15" customHeight="1">
      <c r="A30" s="5" t="s">
        <v>369</v>
      </c>
      <c r="B30" s="6" t="s">
        <v>106</v>
      </c>
      <c r="C30" s="36">
        <f>'bevételek önkormán 5. melléklet'!C30+'bevétel  kvszervek'!C30+'bevétel  kvszervek'!F30</f>
        <v>35000000</v>
      </c>
      <c r="D30" s="36">
        <f>'bevételek önkormán 5. melléklet'!D30+'bevétel  kvszervek'!D30+'bevétel  kvszervek'!G30</f>
        <v>35000000</v>
      </c>
      <c r="E30" s="36">
        <f>'bevételek önkormán 5. melléklet'!E30+'bevétel  kvszervek'!E30+'bevétel  kvszervek'!H30</f>
        <v>41704957</v>
      </c>
    </row>
    <row r="31" spans="1:5" ht="15" customHeight="1">
      <c r="A31" s="9" t="s">
        <v>397</v>
      </c>
      <c r="B31" s="10" t="s">
        <v>122</v>
      </c>
      <c r="C31" s="36">
        <f>'bevételek önkormán 5. melléklet'!C31+'bevétel  kvszervek'!C31+'bevétel  kvszervek'!F31</f>
        <v>113300000</v>
      </c>
      <c r="D31" s="36">
        <f>'bevételek önkormán 5. melléklet'!D31+'bevétel  kvszervek'!D31+'bevétel  kvszervek'!G31</f>
        <v>113300000</v>
      </c>
      <c r="E31" s="36">
        <f>'bevételek önkormán 5. melléklet'!E31+'bevétel  kvszervek'!E31+'bevétel  kvszervek'!H31</f>
        <v>138479032</v>
      </c>
    </row>
    <row r="32" spans="1:5" ht="15" customHeight="1">
      <c r="A32" s="5" t="s">
        <v>370</v>
      </c>
      <c r="B32" s="6" t="s">
        <v>123</v>
      </c>
      <c r="C32" s="36">
        <f>'bevételek önkormán 5. melléklet'!C32+'bevétel  kvszervek'!C32+'bevétel  kvszervek'!F32</f>
        <v>2100000</v>
      </c>
      <c r="D32" s="36">
        <f>'bevételek önkormán 5. melléklet'!D32+'bevétel  kvszervek'!D32+'bevétel  kvszervek'!G32</f>
        <v>2100000</v>
      </c>
      <c r="E32" s="36">
        <f>'bevételek önkormán 5. melléklet'!E32+'bevétel  kvszervek'!E32+'bevétel  kvszervek'!H32</f>
        <v>1051449</v>
      </c>
    </row>
    <row r="33" spans="1:5" ht="15" customHeight="1">
      <c r="A33" s="46" t="s">
        <v>398</v>
      </c>
      <c r="B33" s="58" t="s">
        <v>124</v>
      </c>
      <c r="C33" s="36">
        <f>'bevételek önkormán 5. melléklet'!C33+'bevétel  kvszervek'!C33+'bevétel  kvszervek'!F33</f>
        <v>214400000</v>
      </c>
      <c r="D33" s="36">
        <f>'bevételek önkormán 5. melléklet'!D33+'bevétel  kvszervek'!D33+'bevétel  kvszervek'!G33</f>
        <v>214400000</v>
      </c>
      <c r="E33" s="36">
        <f>'bevételek önkormán 5. melléklet'!E33+'bevétel  kvszervek'!E33+'bevétel  kvszervek'!H33</f>
        <v>242213769</v>
      </c>
    </row>
    <row r="34" spans="1:5" ht="15" customHeight="1">
      <c r="A34" s="17" t="s">
        <v>125</v>
      </c>
      <c r="B34" s="6" t="s">
        <v>126</v>
      </c>
      <c r="C34" s="36">
        <f>'bevételek önkormán 5. melléklet'!C34+'bevétel  kvszervek'!C34+'bevétel  kvszervek'!F34</f>
        <v>0</v>
      </c>
      <c r="D34" s="36">
        <f>'bevételek önkormán 5. melléklet'!D34+'bevétel  kvszervek'!D34+'bevétel  kvszervek'!G34</f>
        <v>0</v>
      </c>
      <c r="E34" s="36">
        <f>'bevételek önkormán 5. melléklet'!E34+'bevétel  kvszervek'!E34+'bevétel  kvszervek'!H34</f>
        <v>0</v>
      </c>
    </row>
    <row r="35" spans="1:5" ht="15" customHeight="1">
      <c r="A35" s="17" t="s">
        <v>371</v>
      </c>
      <c r="B35" s="6" t="s">
        <v>127</v>
      </c>
      <c r="C35" s="36">
        <f>'bevételek önkormán 5. melléklet'!C35+'bevétel  kvszervek'!C35+'bevétel  kvszervek'!F35</f>
        <v>21592000</v>
      </c>
      <c r="D35" s="36">
        <f>'bevételek önkormán 5. melléklet'!D35+'bevétel  kvszervek'!D35+'bevétel  kvszervek'!G35</f>
        <v>29794000</v>
      </c>
      <c r="E35" s="36">
        <f>'bevételek önkormán 5. melléklet'!E35+'bevétel  kvszervek'!E35+'bevétel  kvszervek'!H35</f>
        <v>44839515</v>
      </c>
    </row>
    <row r="36" spans="1:5" ht="15" customHeight="1">
      <c r="A36" s="17" t="s">
        <v>372</v>
      </c>
      <c r="B36" s="6" t="s">
        <v>130</v>
      </c>
      <c r="C36" s="36">
        <f>'bevételek önkormán 5. melléklet'!C36+'bevétel  kvszervek'!C36+'bevétel  kvszervek'!F36</f>
        <v>6500000</v>
      </c>
      <c r="D36" s="36">
        <f>'bevételek önkormán 5. melléklet'!D36+'bevétel  kvszervek'!D36+'bevétel  kvszervek'!G36</f>
        <v>6735000</v>
      </c>
      <c r="E36" s="36">
        <f>'bevételek önkormán 5. melléklet'!E36+'bevétel  kvszervek'!E36+'bevétel  kvszervek'!H36</f>
        <v>1950824</v>
      </c>
    </row>
    <row r="37" spans="1:5" ht="15" customHeight="1">
      <c r="A37" s="17" t="s">
        <v>373</v>
      </c>
      <c r="B37" s="6" t="s">
        <v>131</v>
      </c>
      <c r="C37" s="36">
        <f>'bevételek önkormán 5. melléklet'!C37+'bevétel  kvszervek'!C37+'bevétel  kvszervek'!F37</f>
        <v>344000</v>
      </c>
      <c r="D37" s="36">
        <f>'bevételek önkormán 5. melléklet'!D37+'bevétel  kvszervek'!D37+'bevétel  kvszervek'!G37</f>
        <v>344000</v>
      </c>
      <c r="E37" s="36">
        <f>'bevételek önkormán 5. melléklet'!E37+'bevétel  kvszervek'!E37+'bevétel  kvszervek'!H37</f>
        <v>856000</v>
      </c>
    </row>
    <row r="38" spans="1:5" ht="15" customHeight="1">
      <c r="A38" s="17" t="s">
        <v>138</v>
      </c>
      <c r="B38" s="6" t="s">
        <v>139</v>
      </c>
      <c r="C38" s="36">
        <f>'bevételek önkormán 5. melléklet'!C38+'bevétel  kvszervek'!C38+'bevétel  kvszervek'!F38</f>
        <v>4488000</v>
      </c>
      <c r="D38" s="36">
        <f>'bevételek önkormán 5. melléklet'!D38+'bevétel  kvszervek'!D38+'bevétel  kvszervek'!G38</f>
        <v>4488000</v>
      </c>
      <c r="E38" s="36">
        <f>'bevételek önkormán 5. melléklet'!E38+'bevétel  kvszervek'!E38+'bevétel  kvszervek'!H38</f>
        <v>5099251</v>
      </c>
    </row>
    <row r="39" spans="1:5" ht="15" customHeight="1">
      <c r="A39" s="17" t="s">
        <v>140</v>
      </c>
      <c r="B39" s="6" t="s">
        <v>141</v>
      </c>
      <c r="C39" s="36">
        <f>'bevételek önkormán 5. melléklet'!C39+'bevétel  kvszervek'!C39+'bevétel  kvszervek'!F39</f>
        <v>3955740</v>
      </c>
      <c r="D39" s="36">
        <f>'bevételek önkormán 5. melléklet'!D39+'bevétel  kvszervek'!D39+'bevétel  kvszervek'!G39</f>
        <v>4656804</v>
      </c>
      <c r="E39" s="36">
        <f>'bevételek önkormán 5. melléklet'!E39+'bevétel  kvszervek'!E39+'bevétel  kvszervek'!H39</f>
        <v>3745297</v>
      </c>
    </row>
    <row r="40" spans="1:5" ht="15" customHeight="1">
      <c r="A40" s="17" t="s">
        <v>142</v>
      </c>
      <c r="B40" s="6" t="s">
        <v>143</v>
      </c>
      <c r="C40" s="36">
        <f>'bevételek önkormán 5. melléklet'!C40+'bevétel  kvszervek'!C40+'bevétel  kvszervek'!F40</f>
        <v>0</v>
      </c>
      <c r="D40" s="36">
        <f>'bevételek önkormán 5. melléklet'!D40+'bevétel  kvszervek'!D40+'bevétel  kvszervek'!G40</f>
        <v>0</v>
      </c>
      <c r="E40" s="36">
        <f>'bevételek önkormán 5. melléklet'!E40+'bevétel  kvszervek'!E40+'bevétel  kvszervek'!H40</f>
        <v>0</v>
      </c>
    </row>
    <row r="41" spans="1:5" ht="15" customHeight="1">
      <c r="A41" s="17" t="s">
        <v>374</v>
      </c>
      <c r="B41" s="6" t="s">
        <v>144</v>
      </c>
      <c r="C41" s="36">
        <f>'bevételek önkormán 5. melléklet'!C41+'bevétel  kvszervek'!C41+'bevétel  kvszervek'!F41</f>
        <v>1000000</v>
      </c>
      <c r="D41" s="36">
        <f>'bevételek önkormán 5. melléklet'!D41+'bevétel  kvszervek'!D41+'bevétel  kvszervek'!G41</f>
        <v>1000000</v>
      </c>
      <c r="E41" s="36">
        <f>'bevételek önkormán 5. melléklet'!E41+'bevétel  kvszervek'!E41+'bevétel  kvszervek'!H41</f>
        <v>123778</v>
      </c>
    </row>
    <row r="42" spans="1:5" ht="15" customHeight="1">
      <c r="A42" s="17" t="s">
        <v>375</v>
      </c>
      <c r="B42" s="6" t="s">
        <v>146</v>
      </c>
      <c r="C42" s="36">
        <f>'bevételek önkormán 5. melléklet'!C42+'bevétel  kvszervek'!C42+'bevétel  kvszervek'!F42</f>
        <v>0</v>
      </c>
      <c r="D42" s="36">
        <f>'bevételek önkormán 5. melléklet'!D42+'bevétel  kvszervek'!D42+'bevétel  kvszervek'!G42</f>
        <v>0</v>
      </c>
      <c r="E42" s="36">
        <f>'bevételek önkormán 5. melléklet'!E42+'bevétel  kvszervek'!E42+'bevétel  kvszervek'!H42</f>
        <v>1064026</v>
      </c>
    </row>
    <row r="43" spans="1:5" ht="15" customHeight="1">
      <c r="A43" s="17" t="s">
        <v>1023</v>
      </c>
      <c r="B43" s="6" t="s">
        <v>151</v>
      </c>
      <c r="C43" s="36">
        <f>'bevételek önkormán 5. melléklet'!C43+'bevétel  kvszervek'!C43+'bevétel  kvszervek'!F43</f>
        <v>0</v>
      </c>
      <c r="D43" s="36">
        <f>'bevételek önkormán 5. melléklet'!D43+'bevétel  kvszervek'!D43+'bevétel  kvszervek'!G43</f>
        <v>1028000</v>
      </c>
      <c r="E43" s="36">
        <f>'bevételek önkormán 5. melléklet'!E43+'bevétel  kvszervek'!E43+'bevétel  kvszervek'!H43</f>
        <v>2231956</v>
      </c>
    </row>
    <row r="44" spans="1:5" ht="15" customHeight="1">
      <c r="A44" s="17" t="s">
        <v>376</v>
      </c>
      <c r="B44" s="6" t="s">
        <v>978</v>
      </c>
      <c r="C44" s="36">
        <f>'bevételek önkormán 5. melléklet'!C44+'bevétel  kvszervek'!C44+'bevétel  kvszervek'!F44</f>
        <v>32369000</v>
      </c>
      <c r="D44" s="36">
        <f>'bevételek önkormán 5. melléklet'!D44+'bevétel  kvszervek'!D44+'bevétel  kvszervek'!G44</f>
        <v>33984051</v>
      </c>
      <c r="E44" s="36">
        <f>'bevételek önkormán 5. melléklet'!E44+'bevétel  kvszervek'!E44+'bevétel  kvszervek'!H44</f>
        <v>48063734</v>
      </c>
    </row>
    <row r="45" spans="1:5" ht="15" customHeight="1">
      <c r="A45" s="57" t="s">
        <v>399</v>
      </c>
      <c r="B45" s="58" t="s">
        <v>154</v>
      </c>
      <c r="C45" s="36">
        <f>SUM(C34:C44)</f>
        <v>70248740</v>
      </c>
      <c r="D45" s="36">
        <f>SUM(D34:D44)</f>
        <v>82029855</v>
      </c>
      <c r="E45" s="36">
        <f>SUM(E34:E44)</f>
        <v>107974381</v>
      </c>
    </row>
    <row r="46" spans="1:5" ht="15" customHeight="1">
      <c r="A46" s="17" t="s">
        <v>166</v>
      </c>
      <c r="B46" s="6" t="s">
        <v>167</v>
      </c>
      <c r="C46" s="36">
        <f>'bevételek önkormán 5. melléklet'!C45+'bevétel  kvszervek'!C46+'bevétel  kvszervek'!F46</f>
        <v>0</v>
      </c>
      <c r="D46" s="36">
        <f>'bevételek önkormán 5. melléklet'!D45+'bevétel  kvszervek'!D46+'bevétel  kvszervek'!G46</f>
        <v>0</v>
      </c>
      <c r="E46" s="36">
        <f>'bevételek önkormán 5. melléklet'!E45+'bevétel  kvszervek'!E46+'bevétel  kvszervek'!H46</f>
        <v>0</v>
      </c>
    </row>
    <row r="47" spans="1:5" ht="15" customHeight="1">
      <c r="A47" s="5" t="s">
        <v>380</v>
      </c>
      <c r="B47" s="6" t="s">
        <v>168</v>
      </c>
      <c r="C47" s="36">
        <f>'bevételek önkormán 5. melléklet'!C46+'bevétel  kvszervek'!C47+'bevétel  kvszervek'!F47</f>
        <v>0</v>
      </c>
      <c r="D47" s="36">
        <f>'bevételek önkormán 5. melléklet'!D46+'bevétel  kvszervek'!D47+'bevétel  kvszervek'!G47</f>
        <v>0</v>
      </c>
      <c r="E47" s="36">
        <f>'bevételek önkormán 5. melléklet'!E46+'bevétel  kvszervek'!E47+'bevétel  kvszervek'!H47</f>
        <v>0</v>
      </c>
    </row>
    <row r="48" spans="1:5" ht="15" customHeight="1">
      <c r="A48" s="17" t="s">
        <v>381</v>
      </c>
      <c r="B48" s="6" t="s">
        <v>169</v>
      </c>
      <c r="C48" s="36">
        <f>'bevételek önkormán 5. melléklet'!C47+'bevétel  kvszervek'!C48+'bevétel  kvszervek'!F48</f>
        <v>2000000</v>
      </c>
      <c r="D48" s="36">
        <f>'bevételek önkormán 5. melléklet'!D47+'bevétel  kvszervek'!D48+'bevétel  kvszervek'!G48</f>
        <v>2000000</v>
      </c>
      <c r="E48" s="36">
        <f>'bevételek önkormán 5. melléklet'!E47+'bevétel  kvszervek'!E48+'bevétel  kvszervek'!H48</f>
        <v>2790000</v>
      </c>
    </row>
    <row r="49" spans="1:5" ht="15" customHeight="1">
      <c r="A49" s="46" t="s">
        <v>401</v>
      </c>
      <c r="B49" s="58" t="s">
        <v>170</v>
      </c>
      <c r="C49" s="36">
        <f>'bevételek önkormán 5. melléklet'!C48+'bevétel  kvszervek'!C49+'bevétel  kvszervek'!F49</f>
        <v>2000000</v>
      </c>
      <c r="D49" s="36">
        <f>'bevételek önkormán 5. melléklet'!D48+'bevétel  kvszervek'!D49+'bevétel  kvszervek'!G49</f>
        <v>2000000</v>
      </c>
      <c r="E49" s="36">
        <f>'bevételek önkormán 5. melléklet'!E48+'bevétel  kvszervek'!E49+'bevétel  kvszervek'!H49</f>
        <v>2790000</v>
      </c>
    </row>
    <row r="50" spans="1:5" ht="15" customHeight="1">
      <c r="A50" s="116" t="s">
        <v>483</v>
      </c>
      <c r="B50" s="119"/>
      <c r="C50" s="119"/>
      <c r="D50" s="119"/>
      <c r="E50" s="119"/>
    </row>
    <row r="51" spans="1:5" ht="15" customHeight="1">
      <c r="A51" s="5" t="s">
        <v>78</v>
      </c>
      <c r="B51" s="6" t="s">
        <v>79</v>
      </c>
      <c r="C51" s="36">
        <f>'bevételek önkormán 5. melléklet'!C50+'bevétel  kvszervek'!C51+'bevétel  kvszervek'!F51</f>
        <v>0</v>
      </c>
      <c r="D51" s="36">
        <f>'bevételek önkormán 5. melléklet'!D50+'bevétel  kvszervek'!D51+'bevétel  kvszervek'!G51</f>
        <v>194000</v>
      </c>
      <c r="E51" s="36">
        <f>'bevételek önkormán 5. melléklet'!E50+'bevétel  kvszervek'!E51+'bevétel  kvszervek'!H51</f>
        <v>194000</v>
      </c>
    </row>
    <row r="52" spans="1:5" ht="15" customHeight="1">
      <c r="A52" s="5" t="s">
        <v>80</v>
      </c>
      <c r="B52" s="6" t="s">
        <v>81</v>
      </c>
      <c r="C52" s="36">
        <f>'bevételek önkormán 5. melléklet'!C51+'bevétel  kvszervek'!C52+'bevétel  kvszervek'!F52</f>
        <v>0</v>
      </c>
      <c r="D52" s="36">
        <f>'bevételek önkormán 5. melléklet'!D51+'bevétel  kvszervek'!D52+'bevétel  kvszervek'!G52</f>
        <v>0</v>
      </c>
      <c r="E52" s="36">
        <f>'bevételek önkormán 5. melléklet'!E51+'bevétel  kvszervek'!E52+'bevétel  kvszervek'!H52</f>
        <v>0</v>
      </c>
    </row>
    <row r="53" spans="1:5" ht="15" customHeight="1">
      <c r="A53" s="5" t="s">
        <v>358</v>
      </c>
      <c r="B53" s="6" t="s">
        <v>82</v>
      </c>
      <c r="C53" s="36">
        <f>'bevételek önkormán 5. melléklet'!C52+'bevétel  kvszervek'!C53+'bevétel  kvszervek'!F53</f>
        <v>0</v>
      </c>
      <c r="D53" s="36">
        <f>'bevételek önkormán 5. melléklet'!D52+'bevétel  kvszervek'!D53+'bevétel  kvszervek'!G53</f>
        <v>0</v>
      </c>
      <c r="E53" s="36">
        <f>'bevételek önkormán 5. melléklet'!E52+'bevétel  kvszervek'!E53+'bevétel  kvszervek'!H53</f>
        <v>0</v>
      </c>
    </row>
    <row r="54" spans="1:5" ht="15" customHeight="1">
      <c r="A54" s="5" t="s">
        <v>359</v>
      </c>
      <c r="B54" s="6" t="s">
        <v>83</v>
      </c>
      <c r="C54" s="36">
        <f>'bevételek önkormán 5. melléklet'!C53+'bevétel  kvszervek'!C54+'bevétel  kvszervek'!F54</f>
        <v>0</v>
      </c>
      <c r="D54" s="36">
        <f>'bevételek önkormán 5. melléklet'!D53+'bevétel  kvszervek'!D54+'bevétel  kvszervek'!G54</f>
        <v>0</v>
      </c>
      <c r="E54" s="36">
        <f>'bevételek önkormán 5. melléklet'!E53+'bevétel  kvszervek'!E54+'bevétel  kvszervek'!H54</f>
        <v>0</v>
      </c>
    </row>
    <row r="55" spans="1:5" ht="15" customHeight="1">
      <c r="A55" s="5" t="s">
        <v>360</v>
      </c>
      <c r="B55" s="6" t="s">
        <v>84</v>
      </c>
      <c r="C55" s="36">
        <f>'bevételek önkormán 5. melléklet'!C54+'bevétel  kvszervek'!C55+'bevétel  kvszervek'!F55</f>
        <v>0</v>
      </c>
      <c r="D55" s="36">
        <f>'bevételek önkormán 5. melléklet'!D54+'bevétel  kvszervek'!D55+'bevétel  kvszervek'!G55</f>
        <v>612000000</v>
      </c>
      <c r="E55" s="36">
        <f>'bevételek önkormán 5. melléklet'!E54+'bevétel  kvszervek'!E55+'bevétel  kvszervek'!H55</f>
        <v>707503982</v>
      </c>
    </row>
    <row r="56" spans="1:5" ht="15" customHeight="1">
      <c r="A56" s="46" t="s">
        <v>395</v>
      </c>
      <c r="B56" s="58" t="s">
        <v>85</v>
      </c>
      <c r="C56" s="36">
        <f>'bevételek önkormán 5. melléklet'!C55+'bevétel  kvszervek'!C56+'bevétel  kvszervek'!F56</f>
        <v>0</v>
      </c>
      <c r="D56" s="36">
        <f>'bevételek önkormán 5. melléklet'!D55+'bevétel  kvszervek'!D56+'bevétel  kvszervek'!G56</f>
        <v>612194000</v>
      </c>
      <c r="E56" s="36">
        <f>'bevételek önkormán 5. melléklet'!E55+'bevétel  kvszervek'!E56+'bevétel  kvszervek'!H56</f>
        <v>707697982</v>
      </c>
    </row>
    <row r="57" spans="1:5" ht="15" customHeight="1">
      <c r="A57" s="17" t="s">
        <v>377</v>
      </c>
      <c r="B57" s="6" t="s">
        <v>155</v>
      </c>
      <c r="C57" s="36">
        <f>'bevételek önkormán 5. melléklet'!C56+'bevétel  kvszervek'!C57+'bevétel  kvszervek'!F57</f>
        <v>0</v>
      </c>
      <c r="D57" s="36">
        <f>'bevételek önkormán 5. melléklet'!D56+'bevétel  kvszervek'!D57+'bevétel  kvszervek'!G57</f>
        <v>0</v>
      </c>
      <c r="E57" s="36">
        <f>'bevételek önkormán 5. melléklet'!E56+'bevétel  kvszervek'!E57+'bevétel  kvszervek'!H57</f>
        <v>0</v>
      </c>
    </row>
    <row r="58" spans="1:5" ht="15" customHeight="1">
      <c r="A58" s="17" t="s">
        <v>378</v>
      </c>
      <c r="B58" s="6" t="s">
        <v>157</v>
      </c>
      <c r="C58" s="36">
        <f>'bevételek önkormán 5. melléklet'!C57+'bevétel  kvszervek'!C58+'bevétel  kvszervek'!F58</f>
        <v>30247000</v>
      </c>
      <c r="D58" s="36">
        <f>'bevételek önkormán 5. melléklet'!D57+'bevétel  kvszervek'!D58+'bevétel  kvszervek'!G58</f>
        <v>30247000</v>
      </c>
      <c r="E58" s="36">
        <f>'bevételek önkormán 5. melléklet'!E57+'bevétel  kvszervek'!E58+'bevétel  kvszervek'!H58</f>
        <v>42607744</v>
      </c>
    </row>
    <row r="59" spans="1:5" ht="15" customHeight="1">
      <c r="A59" s="17" t="s">
        <v>159</v>
      </c>
      <c r="B59" s="6" t="s">
        <v>160</v>
      </c>
      <c r="C59" s="36">
        <f>'bevételek önkormán 5. melléklet'!C58+'bevétel  kvszervek'!C59+'bevétel  kvszervek'!F59</f>
        <v>0</v>
      </c>
      <c r="D59" s="36">
        <f>'bevételek önkormán 5. melléklet'!D58+'bevétel  kvszervek'!D59+'bevétel  kvszervek'!G59</f>
        <v>0</v>
      </c>
      <c r="E59" s="36">
        <f>'bevételek önkormán 5. melléklet'!E58+'bevétel  kvszervek'!E59+'bevétel  kvszervek'!H59</f>
        <v>5000</v>
      </c>
    </row>
    <row r="60" spans="1:5" ht="15" customHeight="1">
      <c r="A60" s="17" t="s">
        <v>379</v>
      </c>
      <c r="B60" s="6" t="s">
        <v>161</v>
      </c>
      <c r="C60" s="36">
        <f>'bevételek önkormán 5. melléklet'!C59+'bevétel  kvszervek'!C60+'bevétel  kvszervek'!F60</f>
        <v>0</v>
      </c>
      <c r="D60" s="36">
        <f>'bevételek önkormán 5. melléklet'!D59+'bevétel  kvszervek'!D60+'bevétel  kvszervek'!G60</f>
        <v>0</v>
      </c>
      <c r="E60" s="36">
        <f>'bevételek önkormán 5. melléklet'!E59+'bevétel  kvszervek'!E60+'bevétel  kvszervek'!H60</f>
        <v>0</v>
      </c>
    </row>
    <row r="61" spans="1:5" ht="15" customHeight="1">
      <c r="A61" s="17" t="s">
        <v>163</v>
      </c>
      <c r="B61" s="6" t="s">
        <v>164</v>
      </c>
      <c r="C61" s="36">
        <f>'bevételek önkormán 5. melléklet'!C60+'bevétel  kvszervek'!C61+'bevétel  kvszervek'!F61</f>
        <v>0</v>
      </c>
      <c r="D61" s="36">
        <f>'bevételek önkormán 5. melléklet'!D60+'bevétel  kvszervek'!D61+'bevétel  kvszervek'!G61</f>
        <v>0</v>
      </c>
      <c r="E61" s="36">
        <f>'bevételek önkormán 5. melléklet'!E60+'bevétel  kvszervek'!E61+'bevétel  kvszervek'!H61</f>
        <v>0</v>
      </c>
    </row>
    <row r="62" spans="1:5" ht="15" customHeight="1">
      <c r="A62" s="46" t="s">
        <v>400</v>
      </c>
      <c r="B62" s="58" t="s">
        <v>165</v>
      </c>
      <c r="C62" s="36">
        <f>'bevételek önkormán 5. melléklet'!C61+'bevétel  kvszervek'!C62+'bevétel  kvszervek'!F62</f>
        <v>30247000</v>
      </c>
      <c r="D62" s="36">
        <f>'bevételek önkormán 5. melléklet'!D61+'bevétel  kvszervek'!D62+'bevétel  kvszervek'!G62</f>
        <v>30247000</v>
      </c>
      <c r="E62" s="36">
        <f>'bevételek önkormán 5. melléklet'!E61+'bevétel  kvszervek'!E62+'bevétel  kvszervek'!H62</f>
        <v>42612744</v>
      </c>
    </row>
    <row r="63" spans="1:5" ht="15" customHeight="1">
      <c r="A63" s="17" t="s">
        <v>171</v>
      </c>
      <c r="B63" s="6" t="s">
        <v>172</v>
      </c>
      <c r="C63" s="36">
        <f>'bevételek önkormán 5. melléklet'!C62+'bevétel  kvszervek'!C63+'bevétel  kvszervek'!F63</f>
        <v>0</v>
      </c>
      <c r="D63" s="36">
        <f>'bevételek önkormán 5. melléklet'!D62+'bevétel  kvszervek'!D63+'bevétel  kvszervek'!G63</f>
        <v>0</v>
      </c>
      <c r="E63" s="36">
        <f>'bevételek önkormán 5. melléklet'!E62+'bevétel  kvszervek'!E63+'bevétel  kvszervek'!H63</f>
        <v>0</v>
      </c>
    </row>
    <row r="64" spans="1:5" ht="15" customHeight="1">
      <c r="A64" s="5" t="s">
        <v>382</v>
      </c>
      <c r="B64" s="6" t="s">
        <v>173</v>
      </c>
      <c r="C64" s="36">
        <f>'bevételek önkormán 5. melléklet'!C63+'bevétel  kvszervek'!C64+'bevétel  kvszervek'!F64</f>
        <v>696000</v>
      </c>
      <c r="D64" s="36">
        <f>'bevételek önkormán 5. melléklet'!D63+'bevétel  kvszervek'!D64+'bevétel  kvszervek'!G64</f>
        <v>696000</v>
      </c>
      <c r="E64" s="36">
        <f>'bevételek önkormán 5. melléklet'!E63+'bevétel  kvszervek'!E64+'bevétel  kvszervek'!H64</f>
        <v>494760</v>
      </c>
    </row>
    <row r="65" spans="1:5" ht="15" customHeight="1">
      <c r="A65" s="17" t="s">
        <v>383</v>
      </c>
      <c r="B65" s="6" t="s">
        <v>174</v>
      </c>
      <c r="C65" s="36">
        <f>'bevételek önkormán 5. melléklet'!C64+'bevétel  kvszervek'!C65+'bevétel  kvszervek'!F65</f>
        <v>10500000</v>
      </c>
      <c r="D65" s="36">
        <f>'bevételek önkormán 5. melléklet'!D64+'bevétel  kvszervek'!D65+'bevétel  kvszervek'!G65</f>
        <v>11917000</v>
      </c>
      <c r="E65" s="36">
        <f>'bevételek önkormán 5. melléklet'!E64+'bevétel  kvszervek'!E65+'bevétel  kvszervek'!H65</f>
        <v>8578174</v>
      </c>
    </row>
    <row r="66" spans="1:5" ht="15" customHeight="1">
      <c r="A66" s="46" t="s">
        <v>403</v>
      </c>
      <c r="B66" s="58" t="s">
        <v>175</v>
      </c>
      <c r="C66" s="36">
        <f>'bevételek önkormán 5. melléklet'!C65+'bevétel  kvszervek'!C66+'bevétel  kvszervek'!F66</f>
        <v>11196000</v>
      </c>
      <c r="D66" s="36">
        <f>'bevételek önkormán 5. melléklet'!D65+'bevétel  kvszervek'!D66+'bevétel  kvszervek'!G66</f>
        <v>12613000</v>
      </c>
      <c r="E66" s="36">
        <f>'bevételek önkormán 5. melléklet'!E65+'bevétel  kvszervek'!E66+'bevétel  kvszervek'!H66</f>
        <v>9072934</v>
      </c>
    </row>
    <row r="67" spans="1:5" ht="15" customHeight="1">
      <c r="A67" s="116" t="s">
        <v>482</v>
      </c>
      <c r="B67" s="119"/>
      <c r="C67" s="119"/>
      <c r="D67" s="119"/>
      <c r="E67" s="119"/>
    </row>
    <row r="68" spans="1:5" ht="15.75">
      <c r="A68" s="126" t="s">
        <v>402</v>
      </c>
      <c r="B68" s="121" t="s">
        <v>176</v>
      </c>
      <c r="C68" s="127">
        <f>'bevételek önkormán 5. melléklet'!C67+'bevétel  kvszervek'!C68+'bevétel  kvszervek'!F68</f>
        <v>525737995</v>
      </c>
      <c r="D68" s="127">
        <f>'bevételek önkormán 5. melléklet'!D67+'bevétel  kvszervek'!D68+'bevétel  kvszervek'!G68</f>
        <v>1167845743</v>
      </c>
      <c r="E68" s="127">
        <f>'bevételek önkormán 5. melléklet'!E67+'bevétel  kvszervek'!E68+'bevétel  kvszervek'!H68</f>
        <v>1323051631</v>
      </c>
    </row>
    <row r="69" spans="1:5" ht="15.75">
      <c r="A69" s="128" t="s">
        <v>532</v>
      </c>
      <c r="B69" s="129"/>
      <c r="C69" s="130"/>
      <c r="D69" s="130"/>
      <c r="E69" s="130"/>
    </row>
    <row r="70" spans="1:5" ht="15.75">
      <c r="A70" s="128" t="s">
        <v>533</v>
      </c>
      <c r="B70" s="129"/>
      <c r="C70" s="130"/>
      <c r="D70" s="130"/>
      <c r="E70" s="130"/>
    </row>
    <row r="71" spans="1:5" ht="15">
      <c r="A71" s="44" t="s">
        <v>384</v>
      </c>
      <c r="B71" s="5" t="s">
        <v>177</v>
      </c>
      <c r="C71" s="36">
        <f>'bevételek önkormán 5. melléklet'!C70+'bevétel  kvszervek'!C71+'bevétel  kvszervek'!F71</f>
        <v>0</v>
      </c>
      <c r="D71" s="36">
        <f>'bevételek önkormán 5. melléklet'!D70+'bevétel  kvszervek'!D71+'bevétel  kvszervek'!G71</f>
        <v>0</v>
      </c>
      <c r="E71" s="36">
        <f>'bevételek önkormán 5. melléklet'!E70+'bevétel  kvszervek'!E71+'bevétel  kvszervek'!H71</f>
        <v>0</v>
      </c>
    </row>
    <row r="72" spans="1:5" ht="15">
      <c r="A72" s="17" t="s">
        <v>178</v>
      </c>
      <c r="B72" s="5" t="s">
        <v>179</v>
      </c>
      <c r="C72" s="36">
        <f>'bevételek önkormán 5. melléklet'!C71+'bevétel  kvszervek'!C72+'bevétel  kvszervek'!F72</f>
        <v>0</v>
      </c>
      <c r="D72" s="36">
        <f>'bevételek önkormán 5. melléklet'!D71+'bevétel  kvszervek'!D72+'bevétel  kvszervek'!G72</f>
        <v>0</v>
      </c>
      <c r="E72" s="36">
        <f>'bevételek önkormán 5. melléklet'!E71+'bevétel  kvszervek'!E72+'bevétel  kvszervek'!H72</f>
        <v>0</v>
      </c>
    </row>
    <row r="73" spans="1:5" ht="15">
      <c r="A73" s="44" t="s">
        <v>385</v>
      </c>
      <c r="B73" s="5" t="s">
        <v>180</v>
      </c>
      <c r="C73" s="36">
        <f>'bevételek önkormán 5. melléklet'!C72+'bevétel  kvszervek'!C73+'bevétel  kvszervek'!F73</f>
        <v>0</v>
      </c>
      <c r="D73" s="36">
        <f>'bevételek önkormán 5. melléklet'!D72+'bevétel  kvszervek'!D73+'bevétel  kvszervek'!G73</f>
        <v>0</v>
      </c>
      <c r="E73" s="36">
        <f>'bevételek önkormán 5. melléklet'!E72+'bevétel  kvszervek'!E73+'bevétel  kvszervek'!H73</f>
        <v>0</v>
      </c>
    </row>
    <row r="74" spans="1:5" ht="15">
      <c r="A74" s="20" t="s">
        <v>404</v>
      </c>
      <c r="B74" s="9" t="s">
        <v>181</v>
      </c>
      <c r="C74" s="36">
        <f>'bevételek önkormán 5. melléklet'!C73+'bevétel  kvszervek'!C74+'bevétel  kvszervek'!F74</f>
        <v>0</v>
      </c>
      <c r="D74" s="36">
        <f>'bevételek önkormán 5. melléklet'!D73+'bevétel  kvszervek'!D74+'bevétel  kvszervek'!G74</f>
        <v>0</v>
      </c>
      <c r="E74" s="36">
        <f>'bevételek önkormán 5. melléklet'!E73+'bevétel  kvszervek'!E74+'bevétel  kvszervek'!H74</f>
        <v>0</v>
      </c>
    </row>
    <row r="75" spans="1:5" ht="15">
      <c r="A75" s="17" t="s">
        <v>386</v>
      </c>
      <c r="B75" s="5" t="s">
        <v>182</v>
      </c>
      <c r="C75" s="36">
        <f>'bevételek önkormán 5. melléklet'!C74+'bevétel  kvszervek'!C75+'bevétel  kvszervek'!F75</f>
        <v>0</v>
      </c>
      <c r="D75" s="36">
        <f>'bevételek önkormán 5. melléklet'!D74+'bevétel  kvszervek'!D75+'bevétel  kvszervek'!G75</f>
        <v>0</v>
      </c>
      <c r="E75" s="36">
        <f>'bevételek önkormán 5. melléklet'!E74+'bevétel  kvszervek'!E75+'bevétel  kvszervek'!H75</f>
        <v>0</v>
      </c>
    </row>
    <row r="76" spans="1:5" ht="15">
      <c r="A76" s="44" t="s">
        <v>183</v>
      </c>
      <c r="B76" s="5" t="s">
        <v>184</v>
      </c>
      <c r="C76" s="36">
        <f>'bevételek önkormán 5. melléklet'!C75+'bevétel  kvszervek'!C76+'bevétel  kvszervek'!F76</f>
        <v>0</v>
      </c>
      <c r="D76" s="36">
        <f>'bevételek önkormán 5. melléklet'!D75+'bevétel  kvszervek'!D76+'bevétel  kvszervek'!G76</f>
        <v>0</v>
      </c>
      <c r="E76" s="36">
        <f>'bevételek önkormán 5. melléklet'!E75+'bevétel  kvszervek'!E76+'bevétel  kvszervek'!H76</f>
        <v>0</v>
      </c>
    </row>
    <row r="77" spans="1:5" ht="15">
      <c r="A77" s="17" t="s">
        <v>387</v>
      </c>
      <c r="B77" s="5" t="s">
        <v>185</v>
      </c>
      <c r="C77" s="36">
        <f>'bevételek önkormán 5. melléklet'!C76+'bevétel  kvszervek'!C77+'bevétel  kvszervek'!F77</f>
        <v>0</v>
      </c>
      <c r="D77" s="36">
        <f>'bevételek önkormán 5. melléklet'!D76+'bevétel  kvszervek'!D77+'bevétel  kvszervek'!G77</f>
        <v>0</v>
      </c>
      <c r="E77" s="36">
        <f>'bevételek önkormán 5. melléklet'!E76+'bevétel  kvszervek'!E77+'bevétel  kvszervek'!H77</f>
        <v>0</v>
      </c>
    </row>
    <row r="78" spans="1:5" ht="15">
      <c r="A78" s="44" t="s">
        <v>186</v>
      </c>
      <c r="B78" s="5" t="s">
        <v>187</v>
      </c>
      <c r="C78" s="36">
        <f>'bevételek önkormán 5. melléklet'!C77+'bevétel  kvszervek'!C78+'bevétel  kvszervek'!F78</f>
        <v>0</v>
      </c>
      <c r="D78" s="36">
        <f>'bevételek önkormán 5. melléklet'!D77+'bevétel  kvszervek'!D78+'bevétel  kvszervek'!G78</f>
        <v>0</v>
      </c>
      <c r="E78" s="36">
        <f>'bevételek önkormán 5. melléklet'!E77+'bevétel  kvszervek'!E78+'bevétel  kvszervek'!H78</f>
        <v>0</v>
      </c>
    </row>
    <row r="79" spans="1:5" ht="15">
      <c r="A79" s="18" t="s">
        <v>405</v>
      </c>
      <c r="B79" s="9" t="s">
        <v>188</v>
      </c>
      <c r="C79" s="36">
        <f>'bevételek önkormán 5. melléklet'!C78+'bevétel  kvszervek'!C79+'bevétel  kvszervek'!F79</f>
        <v>0</v>
      </c>
      <c r="D79" s="36">
        <f>'bevételek önkormán 5. melléklet'!D78+'bevétel  kvszervek'!D79+'bevétel  kvszervek'!G79</f>
        <v>0</v>
      </c>
      <c r="E79" s="36">
        <f>'bevételek önkormán 5. melléklet'!E78+'bevétel  kvszervek'!E79+'bevétel  kvszervek'!H79</f>
        <v>0</v>
      </c>
    </row>
    <row r="80" spans="1:5" ht="15">
      <c r="A80" s="5" t="s">
        <v>530</v>
      </c>
      <c r="B80" s="5" t="s">
        <v>189</v>
      </c>
      <c r="C80" s="36">
        <f>'bevételek önkormán 5. melléklet'!C79+'bevétel  kvszervek'!C80+'bevétel  kvszervek'!F80</f>
        <v>0</v>
      </c>
      <c r="D80" s="36">
        <f>'bevételek önkormán 5. melléklet'!D79+'bevétel  kvszervek'!D80+'bevétel  kvszervek'!G80</f>
        <v>8133248</v>
      </c>
      <c r="E80" s="36">
        <f>'bevételek önkormán 5. melléklet'!E79+'bevétel  kvszervek'!E80+'bevétel  kvszervek'!H80</f>
        <v>8133248</v>
      </c>
    </row>
    <row r="81" spans="1:5" ht="15">
      <c r="A81" s="5" t="s">
        <v>531</v>
      </c>
      <c r="B81" s="5" t="s">
        <v>189</v>
      </c>
      <c r="C81" s="36">
        <f>'bevételek önkormán 5. melléklet'!C80+'bevétel  kvszervek'!C81+'bevétel  kvszervek'!F81</f>
        <v>77986711</v>
      </c>
      <c r="D81" s="36">
        <f>'bevételek önkormán 5. melléklet'!D80+'bevétel  kvszervek'!D81+'bevétel  kvszervek'!G81</f>
        <v>236223711</v>
      </c>
      <c r="E81" s="36">
        <f>'bevételek önkormán 5. melléklet'!E80+'bevétel  kvszervek'!E81+'bevétel  kvszervek'!H81</f>
        <v>236223711</v>
      </c>
    </row>
    <row r="82" spans="1:5" ht="15">
      <c r="A82" s="5" t="s">
        <v>528</v>
      </c>
      <c r="B82" s="5" t="s">
        <v>190</v>
      </c>
      <c r="C82" s="36">
        <f>'bevételek önkormán 5. melléklet'!C81+'bevétel  kvszervek'!C82+'bevétel  kvszervek'!F82</f>
        <v>0</v>
      </c>
      <c r="D82" s="36">
        <f>'bevételek önkormán 5. melléklet'!D81+'bevétel  kvszervek'!D82+'bevétel  kvszervek'!G82</f>
        <v>0</v>
      </c>
      <c r="E82" s="36">
        <f>'bevételek önkormán 5. melléklet'!E81+'bevétel  kvszervek'!E82+'bevétel  kvszervek'!H82</f>
        <v>0</v>
      </c>
    </row>
    <row r="83" spans="1:5" ht="15">
      <c r="A83" s="5" t="s">
        <v>529</v>
      </c>
      <c r="B83" s="5" t="s">
        <v>190</v>
      </c>
      <c r="C83" s="36">
        <f>'bevételek önkormán 5. melléklet'!C82+'bevétel  kvszervek'!C83+'bevétel  kvszervek'!F83</f>
        <v>0</v>
      </c>
      <c r="D83" s="36">
        <f>'bevételek önkormán 5. melléklet'!D82+'bevétel  kvszervek'!D83+'bevétel  kvszervek'!G83</f>
        <v>0</v>
      </c>
      <c r="E83" s="36">
        <f>'bevételek önkormán 5. melléklet'!E82+'bevétel  kvszervek'!E83+'bevétel  kvszervek'!H83</f>
        <v>0</v>
      </c>
    </row>
    <row r="84" spans="1:5" ht="15">
      <c r="A84" s="9" t="s">
        <v>406</v>
      </c>
      <c r="B84" s="9" t="s">
        <v>191</v>
      </c>
      <c r="C84" s="36">
        <f>'bevételek önkormán 5. melléklet'!C83+'bevétel  kvszervek'!C84+'bevétel  kvszervek'!F84</f>
        <v>77986711</v>
      </c>
      <c r="D84" s="36">
        <f>'bevételek önkormán 5. melléklet'!D83+'bevétel  kvszervek'!D84+'bevétel  kvszervek'!G84</f>
        <v>244356959</v>
      </c>
      <c r="E84" s="36">
        <f>'bevételek önkormán 5. melléklet'!E83+'bevétel  kvszervek'!E84+'bevétel  kvszervek'!H84</f>
        <v>244356959</v>
      </c>
    </row>
    <row r="85" spans="1:5" ht="15">
      <c r="A85" s="44" t="s">
        <v>192</v>
      </c>
      <c r="B85" s="5" t="s">
        <v>193</v>
      </c>
      <c r="C85" s="36">
        <f>'bevételek önkormán 5. melléklet'!C84+'bevétel  kvszervek'!C85+'bevétel  kvszervek'!F85</f>
        <v>0</v>
      </c>
      <c r="D85" s="36">
        <f>'bevételek önkormán 5. melléklet'!D84+'bevétel  kvszervek'!D85+'bevétel  kvszervek'!G85</f>
        <v>9724005</v>
      </c>
      <c r="E85" s="36">
        <f>'bevételek önkormán 5. melléklet'!E84+'bevétel  kvszervek'!E85+'bevétel  kvszervek'!H85</f>
        <v>9724005</v>
      </c>
    </row>
    <row r="86" spans="1:5" ht="15">
      <c r="A86" s="44" t="s">
        <v>194</v>
      </c>
      <c r="B86" s="5" t="s">
        <v>195</v>
      </c>
      <c r="C86" s="36">
        <f>'bevételek önkormán 5. melléklet'!C85+'bevétel  kvszervek'!C86+'bevétel  kvszervek'!F86</f>
        <v>0</v>
      </c>
      <c r="D86" s="36">
        <f>'bevételek önkormán 5. melléklet'!D85+'bevétel  kvszervek'!D86+'bevétel  kvszervek'!G86</f>
        <v>0</v>
      </c>
      <c r="E86" s="36">
        <f>'bevételek önkormán 5. melléklet'!E85+'bevétel  kvszervek'!E86+'bevétel  kvszervek'!H86</f>
        <v>0</v>
      </c>
    </row>
    <row r="87" spans="1:5" ht="15">
      <c r="A87" s="44" t="s">
        <v>196</v>
      </c>
      <c r="B87" s="5" t="s">
        <v>197</v>
      </c>
      <c r="C87" s="36">
        <f>'bevételek önkormán 5. melléklet'!C86+'bevétel  kvszervek'!C87+'bevétel  kvszervek'!F87</f>
        <v>146016887</v>
      </c>
      <c r="D87" s="36">
        <f>'bevételek önkormán 5. melléklet'!D86+'bevétel  kvszervek'!D87+'bevétel  kvszervek'!G87</f>
        <v>149629472</v>
      </c>
      <c r="E87" s="36">
        <f>'bevételek önkormán 5. melléklet'!E86+'bevétel  kvszervek'!E87+'bevétel  kvszervek'!H87</f>
        <v>149075614</v>
      </c>
    </row>
    <row r="88" spans="1:5" ht="15">
      <c r="A88" s="44" t="s">
        <v>198</v>
      </c>
      <c r="B88" s="5" t="s">
        <v>199</v>
      </c>
      <c r="C88" s="36">
        <f>'bevételek önkormán 5. melléklet'!C87+'bevétel  kvszervek'!C88+'bevétel  kvszervek'!F88</f>
        <v>0</v>
      </c>
      <c r="D88" s="36">
        <f>'bevételek önkormán 5. melléklet'!D87+'bevétel  kvszervek'!D88+'bevétel  kvszervek'!G88</f>
        <v>0</v>
      </c>
      <c r="E88" s="36">
        <f>'bevételek önkormán 5. melléklet'!E87+'bevétel  kvszervek'!E88+'bevétel  kvszervek'!H88</f>
        <v>0</v>
      </c>
    </row>
    <row r="89" spans="1:5" ht="15">
      <c r="A89" s="17" t="s">
        <v>388</v>
      </c>
      <c r="B89" s="5" t="s">
        <v>200</v>
      </c>
      <c r="C89" s="36">
        <f>'bevételek önkormán 5. melléklet'!C88+'bevétel  kvszervek'!C89+'bevétel  kvszervek'!F89</f>
        <v>0</v>
      </c>
      <c r="D89" s="36">
        <f>'bevételek önkormán 5. melléklet'!D88+'bevétel  kvszervek'!D89+'bevétel  kvszervek'!G89</f>
        <v>0</v>
      </c>
      <c r="E89" s="36">
        <f>'bevételek önkormán 5. melléklet'!E88+'bevétel  kvszervek'!E89+'bevétel  kvszervek'!H89</f>
        <v>0</v>
      </c>
    </row>
    <row r="90" spans="1:5" ht="15">
      <c r="A90" s="20" t="s">
        <v>407</v>
      </c>
      <c r="B90" s="9" t="s">
        <v>202</v>
      </c>
      <c r="C90" s="36">
        <f>'bevételek önkormán 5. melléklet'!C89+'bevétel  kvszervek'!C90+'bevétel  kvszervek'!F90</f>
        <v>224003598</v>
      </c>
      <c r="D90" s="36">
        <f>'bevételek önkormán 5. melléklet'!D89+'bevétel  kvszervek'!D90+'bevétel  kvszervek'!G90</f>
        <v>403710436</v>
      </c>
      <c r="E90" s="36">
        <f>'bevételek önkormán 5. melléklet'!E89+'bevétel  kvszervek'!E90+'bevétel  kvszervek'!H90</f>
        <v>403156578</v>
      </c>
    </row>
    <row r="91" spans="1:5" ht="15">
      <c r="A91" s="17" t="s">
        <v>203</v>
      </c>
      <c r="B91" s="5" t="s">
        <v>204</v>
      </c>
      <c r="C91" s="36">
        <f>'bevételek önkormán 5. melléklet'!C90+'bevétel  kvszervek'!C91+'bevétel  kvszervek'!F91</f>
        <v>0</v>
      </c>
      <c r="D91" s="36">
        <f>'bevételek önkormán 5. melléklet'!D90+'bevétel  kvszervek'!D91+'bevétel  kvszervek'!G91</f>
        <v>0</v>
      </c>
      <c r="E91" s="36">
        <f>'bevételek önkormán 5. melléklet'!E90+'bevétel  kvszervek'!E91+'bevétel  kvszervek'!H91</f>
        <v>0</v>
      </c>
    </row>
    <row r="92" spans="1:5" ht="15">
      <c r="A92" s="17" t="s">
        <v>205</v>
      </c>
      <c r="B92" s="5" t="s">
        <v>206</v>
      </c>
      <c r="C92" s="36">
        <f>'bevételek önkormán 5. melléklet'!C91+'bevétel  kvszervek'!C92+'bevétel  kvszervek'!F92</f>
        <v>0</v>
      </c>
      <c r="D92" s="36">
        <f>'bevételek önkormán 5. melléklet'!D91+'bevétel  kvszervek'!D92+'bevétel  kvszervek'!G92</f>
        <v>0</v>
      </c>
      <c r="E92" s="36">
        <f>'bevételek önkormán 5. melléklet'!E91+'bevétel  kvszervek'!E92+'bevétel  kvszervek'!H92</f>
        <v>0</v>
      </c>
    </row>
    <row r="93" spans="1:5" ht="15">
      <c r="A93" s="44" t="s">
        <v>207</v>
      </c>
      <c r="B93" s="5" t="s">
        <v>208</v>
      </c>
      <c r="C93" s="36">
        <f>'bevételek önkormán 5. melléklet'!C92+'bevétel  kvszervek'!C93+'bevétel  kvszervek'!F93</f>
        <v>0</v>
      </c>
      <c r="D93" s="36">
        <f>'bevételek önkormán 5. melléklet'!D92+'bevétel  kvszervek'!D93+'bevétel  kvszervek'!G93</f>
        <v>0</v>
      </c>
      <c r="E93" s="36">
        <f>'bevételek önkormán 5. melléklet'!E92+'bevétel  kvszervek'!E93+'bevétel  kvszervek'!H93</f>
        <v>0</v>
      </c>
    </row>
    <row r="94" spans="1:5" ht="15">
      <c r="A94" s="44" t="s">
        <v>389</v>
      </c>
      <c r="B94" s="5" t="s">
        <v>209</v>
      </c>
      <c r="C94" s="36">
        <f>'bevételek önkormán 5. melléklet'!C93+'bevétel  kvszervek'!C94+'bevétel  kvszervek'!F94</f>
        <v>0</v>
      </c>
      <c r="D94" s="36">
        <f>'bevételek önkormán 5. melléklet'!D93+'bevétel  kvszervek'!D94+'bevétel  kvszervek'!G94</f>
        <v>0</v>
      </c>
      <c r="E94" s="36">
        <f>'bevételek önkormán 5. melléklet'!E93+'bevétel  kvszervek'!E94+'bevétel  kvszervek'!H94</f>
        <v>0</v>
      </c>
    </row>
    <row r="95" spans="1:5" ht="15">
      <c r="A95" s="18" t="s">
        <v>408</v>
      </c>
      <c r="B95" s="9" t="s">
        <v>210</v>
      </c>
      <c r="C95" s="36">
        <f>'bevételek önkormán 5. melléklet'!C94+'bevétel  kvszervek'!C95+'bevétel  kvszervek'!F95</f>
        <v>0</v>
      </c>
      <c r="D95" s="36">
        <f>'bevételek önkormán 5. melléklet'!D94+'bevétel  kvszervek'!D95+'bevétel  kvszervek'!G95</f>
        <v>0</v>
      </c>
      <c r="E95" s="36">
        <f>'bevételek önkormán 5. melléklet'!E94+'bevétel  kvszervek'!E95+'bevétel  kvszervek'!H95</f>
        <v>0</v>
      </c>
    </row>
    <row r="96" spans="1:5" ht="15">
      <c r="A96" s="20" t="s">
        <v>211</v>
      </c>
      <c r="B96" s="9" t="s">
        <v>212</v>
      </c>
      <c r="C96" s="36">
        <f>'bevételek önkormán 5. melléklet'!C95+'bevétel  kvszervek'!C96+'bevétel  kvszervek'!F96</f>
        <v>0</v>
      </c>
      <c r="D96" s="36">
        <f>'bevételek önkormán 5. melléklet'!D95+'bevétel  kvszervek'!D96+'bevétel  kvszervek'!G96</f>
        <v>0</v>
      </c>
      <c r="E96" s="36">
        <f>'bevételek önkormán 5. melléklet'!E95+'bevétel  kvszervek'!E96+'bevétel  kvszervek'!H96</f>
        <v>0</v>
      </c>
    </row>
    <row r="97" spans="1:5" ht="15.75">
      <c r="A97" s="123" t="s">
        <v>409</v>
      </c>
      <c r="B97" s="124" t="s">
        <v>213</v>
      </c>
      <c r="C97" s="127">
        <f>'bevételek önkormán 5. melléklet'!C96+'bevétel  kvszervek'!C97+'bevétel  kvszervek'!F97</f>
        <v>224003598</v>
      </c>
      <c r="D97" s="127">
        <f>'bevételek önkormán 5. melléklet'!D96+'bevétel  kvszervek'!D97+'bevétel  kvszervek'!G97</f>
        <v>403710436</v>
      </c>
      <c r="E97" s="127">
        <f>'bevételek önkormán 5. melléklet'!E96+'bevétel  kvszervek'!E97+'bevétel  kvszervek'!H97</f>
        <v>403156578</v>
      </c>
    </row>
    <row r="98" spans="1:5" ht="15.75">
      <c r="A98" s="132" t="s">
        <v>391</v>
      </c>
      <c r="B98" s="135"/>
      <c r="C98" s="185">
        <f>'bevételek önkormán 5. melléklet'!C97+'bevétel  kvszervek'!C98+'bevétel  kvszervek'!F98</f>
        <v>749741593</v>
      </c>
      <c r="D98" s="185">
        <f>'bevételek önkormán 5. melléklet'!D97+'bevétel  kvszervek'!D98+'bevétel  kvszervek'!G98</f>
        <v>1571556179</v>
      </c>
      <c r="E98" s="185">
        <f>'bevételek önkormán 5. melléklet'!E97+'bevétel  kvszervek'!E98+'bevétel  kvszervek'!H98</f>
        <v>1726208209</v>
      </c>
    </row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mekler zoltán</cp:lastModifiedBy>
  <cp:lastPrinted>2018-04-26T13:10:58Z</cp:lastPrinted>
  <dcterms:created xsi:type="dcterms:W3CDTF">2014-01-03T21:48:14Z</dcterms:created>
  <dcterms:modified xsi:type="dcterms:W3CDTF">2018-05-31T06:50:16Z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