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Éva\Documents\KÖVETKEZŐ TESTÜLETI ÜLÉS\VISS\Új mappa\VISS\"/>
    </mc:Choice>
  </mc:AlternateContent>
  <xr:revisionPtr revIDLastSave="0" documentId="13_ncr:1_{4BDE30AE-A4DD-4EFC-AAC3-DA45343C92D1}" xr6:coauthVersionLast="45" xr6:coauthVersionMax="45" xr10:uidLastSave="{00000000-0000-0000-0000-000000000000}"/>
  <bookViews>
    <workbookView xWindow="-108" yWindow="-108" windowWidth="23256" windowHeight="12576" firstSheet="4" activeTab="13" xr2:uid="{619E033F-10C8-4680-B9DF-76C215D60665}"/>
  </bookViews>
  <sheets>
    <sheet name="1.1.mell." sheetId="1" r:id="rId1"/>
    <sheet name="1.2.mell." sheetId="2" r:id="rId2"/>
    <sheet name="1.3.mell." sheetId="3" r:id="rId3"/>
    <sheet name="2.1.mell." sheetId="4" r:id="rId4"/>
    <sheet name="2.2.mell." sheetId="5" r:id="rId5"/>
    <sheet name="3.mell." sheetId="6" r:id="rId6"/>
    <sheet name="4.mell." sheetId="7" r:id="rId7"/>
    <sheet name="5.mell." sheetId="8" r:id="rId8"/>
    <sheet name="6.1.mell" sheetId="9" r:id="rId9"/>
    <sheet name="6.1.1.mell" sheetId="10" r:id="rId10"/>
    <sheet name="6.1.2.mell." sheetId="11" r:id="rId11"/>
    <sheet name="6.2.mell" sheetId="12" r:id="rId12"/>
    <sheet name="6.2.1.mell" sheetId="13" r:id="rId13"/>
    <sheet name="7.mell" sheetId="14" r:id="rId14"/>
  </sheets>
  <externalReferences>
    <externalReference r:id="rId15"/>
  </externalReferences>
  <definedNames>
    <definedName name="_xlnm.Print_Titles" localSheetId="9">'6.1.1.mell'!$1:$6</definedName>
    <definedName name="_xlnm.Print_Titles" localSheetId="10">'6.1.2.mell.'!$1:$6</definedName>
    <definedName name="_xlnm.Print_Titles" localSheetId="8">'6.1.mell'!$1:$6</definedName>
    <definedName name="_xlnm.Print_Titles" localSheetId="12">'6.2.1.mell'!$1:$6</definedName>
    <definedName name="_xlnm.Print_Titles" localSheetId="11">'6.2.mell'!$1:$6</definedName>
    <definedName name="_xlnm.Print_Area" localSheetId="0">'1.1.mell.'!$A$1:$C$164</definedName>
    <definedName name="_xlnm.Print_Area" localSheetId="1">'1.2.mell.'!$A$1:$C$164</definedName>
    <definedName name="_xlnm.Print_Area" localSheetId="2">'1.3.mell.'!$A$1:$C$164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4" l="1"/>
  <c r="G14" i="14"/>
  <c r="G15" i="14"/>
  <c r="G16" i="14"/>
  <c r="G17" i="14"/>
  <c r="G18" i="14"/>
  <c r="C19" i="14"/>
  <c r="D19" i="14"/>
  <c r="G19" i="14" s="1"/>
  <c r="E19" i="14"/>
  <c r="F19" i="14"/>
  <c r="B2" i="13"/>
  <c r="C8" i="13"/>
  <c r="C20" i="13"/>
  <c r="C26" i="13"/>
  <c r="C30" i="13"/>
  <c r="C36" i="13"/>
  <c r="C41" i="13" s="1"/>
  <c r="C58" i="13" s="1"/>
  <c r="C37" i="13"/>
  <c r="C45" i="13"/>
  <c r="C51" i="13"/>
  <c r="C57" i="13" s="1"/>
  <c r="B2" i="12"/>
  <c r="C4" i="13"/>
  <c r="C8" i="12"/>
  <c r="C20" i="12"/>
  <c r="C36" i="12" s="1"/>
  <c r="C41" i="12" s="1"/>
  <c r="C26" i="12"/>
  <c r="C30" i="12"/>
  <c r="C37" i="12"/>
  <c r="C45" i="12"/>
  <c r="C57" i="12" s="1"/>
  <c r="C51" i="12"/>
  <c r="B2" i="11"/>
  <c r="C8" i="11"/>
  <c r="C15" i="11"/>
  <c r="C65" i="11" s="1"/>
  <c r="C90" i="11" s="1"/>
  <c r="C22" i="11"/>
  <c r="C29" i="11"/>
  <c r="B30" i="11"/>
  <c r="B31" i="11"/>
  <c r="B32" i="11"/>
  <c r="B33" i="11"/>
  <c r="B34" i="11"/>
  <c r="B35" i="11"/>
  <c r="B36" i="11"/>
  <c r="C37" i="11"/>
  <c r="C49" i="11"/>
  <c r="C55" i="11"/>
  <c r="C60" i="11"/>
  <c r="C66" i="11"/>
  <c r="C70" i="11"/>
  <c r="C75" i="11"/>
  <c r="C78" i="11"/>
  <c r="C82" i="11"/>
  <c r="C89" i="11"/>
  <c r="C93" i="11"/>
  <c r="C114" i="11"/>
  <c r="C128" i="11"/>
  <c r="C129" i="11"/>
  <c r="C133" i="11"/>
  <c r="C140" i="11"/>
  <c r="C146" i="11"/>
  <c r="C154" i="11" s="1"/>
  <c r="B2" i="10"/>
  <c r="C8" i="10"/>
  <c r="C15" i="10"/>
  <c r="C65" i="10" s="1"/>
  <c r="C90" i="10" s="1"/>
  <c r="C22" i="10"/>
  <c r="C29" i="10"/>
  <c r="B30" i="10"/>
  <c r="B31" i="10"/>
  <c r="B32" i="10"/>
  <c r="B33" i="10"/>
  <c r="B34" i="10"/>
  <c r="B35" i="10"/>
  <c r="B36" i="10"/>
  <c r="C37" i="10"/>
  <c r="C49" i="10"/>
  <c r="C55" i="10"/>
  <c r="C60" i="10"/>
  <c r="C66" i="10"/>
  <c r="C70" i="10"/>
  <c r="C75" i="10"/>
  <c r="C78" i="10"/>
  <c r="C82" i="10"/>
  <c r="C89" i="10"/>
  <c r="C93" i="10"/>
  <c r="C114" i="10"/>
  <c r="C128" i="10"/>
  <c r="C129" i="10"/>
  <c r="C133" i="10"/>
  <c r="C154" i="10" s="1"/>
  <c r="C140" i="10"/>
  <c r="C146" i="10"/>
  <c r="B2" i="9"/>
  <c r="C8" i="9"/>
  <c r="C15" i="9"/>
  <c r="C65" i="9" s="1"/>
  <c r="C90" i="9" s="1"/>
  <c r="C22" i="9"/>
  <c r="C29" i="9"/>
  <c r="B30" i="9"/>
  <c r="B31" i="9"/>
  <c r="B32" i="9"/>
  <c r="B33" i="9"/>
  <c r="B34" i="9"/>
  <c r="B35" i="9"/>
  <c r="B36" i="9"/>
  <c r="C37" i="9"/>
  <c r="C49" i="9"/>
  <c r="C55" i="9"/>
  <c r="C60" i="9"/>
  <c r="C66" i="9"/>
  <c r="C70" i="9"/>
  <c r="C75" i="9"/>
  <c r="C78" i="9"/>
  <c r="C82" i="9"/>
  <c r="C89" i="9"/>
  <c r="C93" i="9"/>
  <c r="C114" i="9"/>
  <c r="C128" i="9"/>
  <c r="C129" i="9"/>
  <c r="C133" i="9"/>
  <c r="C154" i="9" s="1"/>
  <c r="C140" i="9"/>
  <c r="C146" i="9"/>
  <c r="E7" i="8"/>
  <c r="C15" i="8"/>
  <c r="D15" i="8"/>
  <c r="E15" i="8"/>
  <c r="B18" i="8"/>
  <c r="B19" i="8"/>
  <c r="B20" i="8"/>
  <c r="B21" i="8"/>
  <c r="B22" i="8"/>
  <c r="B23" i="8"/>
  <c r="B24" i="8" s="1"/>
  <c r="C24" i="8"/>
  <c r="D24" i="8"/>
  <c r="E24" i="8"/>
  <c r="B25" i="8"/>
  <c r="B30" i="8" s="1"/>
  <c r="B26" i="8"/>
  <c r="B27" i="8"/>
  <c r="B28" i="8"/>
  <c r="B29" i="8"/>
  <c r="C30" i="8"/>
  <c r="D30" i="8"/>
  <c r="E30" i="8"/>
  <c r="B36" i="8"/>
  <c r="C37" i="8"/>
  <c r="D37" i="8"/>
  <c r="E37" i="8"/>
  <c r="B40" i="8"/>
  <c r="B41" i="8"/>
  <c r="B42" i="8"/>
  <c r="B43" i="8"/>
  <c r="B44" i="8"/>
  <c r="B45" i="8"/>
  <c r="B46" i="8" s="1"/>
  <c r="C46" i="8"/>
  <c r="D46" i="8"/>
  <c r="E46" i="8"/>
  <c r="B47" i="8"/>
  <c r="B52" i="8" s="1"/>
  <c r="B48" i="8"/>
  <c r="B49" i="8"/>
  <c r="B50" i="8"/>
  <c r="B51" i="8"/>
  <c r="C52" i="8"/>
  <c r="D52" i="8"/>
  <c r="E52" i="8"/>
  <c r="B57" i="8"/>
  <c r="C58" i="8"/>
  <c r="D58" i="8"/>
  <c r="E58" i="8"/>
  <c r="B61" i="8"/>
  <c r="B62" i="8"/>
  <c r="B63" i="8"/>
  <c r="B64" i="8"/>
  <c r="B65" i="8"/>
  <c r="B66" i="8"/>
  <c r="B67" i="8" s="1"/>
  <c r="C67" i="8"/>
  <c r="D67" i="8"/>
  <c r="E67" i="8"/>
  <c r="B68" i="8"/>
  <c r="B73" i="8" s="1"/>
  <c r="B69" i="8"/>
  <c r="B70" i="8"/>
  <c r="B71" i="8"/>
  <c r="B72" i="8"/>
  <c r="C73" i="8"/>
  <c r="D73" i="8"/>
  <c r="E73" i="8"/>
  <c r="B78" i="8"/>
  <c r="C79" i="8"/>
  <c r="D79" i="8"/>
  <c r="E79" i="8"/>
  <c r="B82" i="8"/>
  <c r="B83" i="8"/>
  <c r="B84" i="8"/>
  <c r="B85" i="8"/>
  <c r="B86" i="8"/>
  <c r="B87" i="8"/>
  <c r="B88" i="8" s="1"/>
  <c r="C88" i="8"/>
  <c r="D88" i="8"/>
  <c r="E88" i="8"/>
  <c r="B89" i="8"/>
  <c r="B94" i="8" s="1"/>
  <c r="B90" i="8"/>
  <c r="B91" i="8"/>
  <c r="B92" i="8"/>
  <c r="B93" i="8"/>
  <c r="C94" i="8"/>
  <c r="D94" i="8"/>
  <c r="E94" i="8"/>
  <c r="B99" i="8"/>
  <c r="C100" i="8"/>
  <c r="D100" i="8"/>
  <c r="E100" i="8"/>
  <c r="B103" i="8"/>
  <c r="B104" i="8"/>
  <c r="B105" i="8"/>
  <c r="B106" i="8"/>
  <c r="B107" i="8"/>
  <c r="B108" i="8"/>
  <c r="B109" i="8" s="1"/>
  <c r="C109" i="8"/>
  <c r="D109" i="8"/>
  <c r="E109" i="8"/>
  <c r="B110" i="8"/>
  <c r="B115" i="8" s="1"/>
  <c r="B111" i="8"/>
  <c r="B112" i="8"/>
  <c r="B113" i="8"/>
  <c r="B114" i="8"/>
  <c r="C115" i="8"/>
  <c r="D115" i="8"/>
  <c r="E115" i="8"/>
  <c r="B120" i="8"/>
  <c r="C121" i="8"/>
  <c r="D121" i="8"/>
  <c r="E121" i="8"/>
  <c r="B124" i="8"/>
  <c r="B125" i="8"/>
  <c r="B126" i="8"/>
  <c r="B127" i="8"/>
  <c r="B128" i="8"/>
  <c r="B129" i="8"/>
  <c r="B130" i="8" s="1"/>
  <c r="C130" i="8"/>
  <c r="D130" i="8"/>
  <c r="E130" i="8"/>
  <c r="B131" i="8"/>
  <c r="B132" i="8"/>
  <c r="B133" i="8"/>
  <c r="B134" i="8"/>
  <c r="B136" i="8" s="1"/>
  <c r="B135" i="8"/>
  <c r="C136" i="8"/>
  <c r="D136" i="8"/>
  <c r="E136" i="8"/>
  <c r="B141" i="8"/>
  <c r="C142" i="8"/>
  <c r="D142" i="8"/>
  <c r="E142" i="8"/>
  <c r="B145" i="8"/>
  <c r="B146" i="8"/>
  <c r="B147" i="8"/>
  <c r="B148" i="8"/>
  <c r="B151" i="8" s="1"/>
  <c r="B149" i="8"/>
  <c r="B150" i="8"/>
  <c r="C151" i="8"/>
  <c r="D151" i="8"/>
  <c r="E151" i="8"/>
  <c r="B152" i="8"/>
  <c r="B153" i="8"/>
  <c r="B154" i="8"/>
  <c r="B155" i="8"/>
  <c r="B157" i="8" s="1"/>
  <c r="B156" i="8"/>
  <c r="C157" i="8"/>
  <c r="D157" i="8"/>
  <c r="E157" i="8"/>
  <c r="B162" i="8"/>
  <c r="C163" i="8"/>
  <c r="D163" i="8"/>
  <c r="E163" i="8"/>
  <c r="B166" i="8"/>
  <c r="B167" i="8"/>
  <c r="B168" i="8"/>
  <c r="B169" i="8"/>
  <c r="B172" i="8" s="1"/>
  <c r="B170" i="8"/>
  <c r="B171" i="8"/>
  <c r="C172" i="8"/>
  <c r="D172" i="8"/>
  <c r="E172" i="8"/>
  <c r="B173" i="8"/>
  <c r="B174" i="8"/>
  <c r="B175" i="8"/>
  <c r="B176" i="8"/>
  <c r="B178" i="8" s="1"/>
  <c r="B177" i="8"/>
  <c r="C178" i="8"/>
  <c r="D178" i="8"/>
  <c r="E178" i="8"/>
  <c r="B183" i="8"/>
  <c r="C184" i="8"/>
  <c r="D184" i="8"/>
  <c r="E184" i="8"/>
  <c r="B187" i="8"/>
  <c r="B188" i="8"/>
  <c r="B189" i="8"/>
  <c r="B190" i="8"/>
  <c r="B193" i="8" s="1"/>
  <c r="B191" i="8"/>
  <c r="B192" i="8"/>
  <c r="C193" i="8"/>
  <c r="D193" i="8"/>
  <c r="E193" i="8"/>
  <c r="B194" i="8"/>
  <c r="B195" i="8"/>
  <c r="B196" i="8"/>
  <c r="B197" i="8"/>
  <c r="B199" i="8" s="1"/>
  <c r="B198" i="8"/>
  <c r="C199" i="8"/>
  <c r="D199" i="8"/>
  <c r="E199" i="8"/>
  <c r="B204" i="8"/>
  <c r="C205" i="8"/>
  <c r="D205" i="8"/>
  <c r="E205" i="8"/>
  <c r="B208" i="8"/>
  <c r="B209" i="8"/>
  <c r="B210" i="8"/>
  <c r="B211" i="8"/>
  <c r="B214" i="8" s="1"/>
  <c r="B212" i="8"/>
  <c r="B213" i="8"/>
  <c r="C214" i="8"/>
  <c r="D214" i="8"/>
  <c r="E214" i="8"/>
  <c r="B215" i="8"/>
  <c r="B216" i="8"/>
  <c r="B217" i="8"/>
  <c r="B218" i="8"/>
  <c r="B220" i="8" s="1"/>
  <c r="B219" i="8"/>
  <c r="C220" i="8"/>
  <c r="D220" i="8"/>
  <c r="E220" i="8"/>
  <c r="F8" i="7"/>
  <c r="F9" i="7"/>
  <c r="F25" i="7" s="1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B25" i="7"/>
  <c r="D25" i="7"/>
  <c r="E25" i="7"/>
  <c r="F5" i="7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B24" i="6"/>
  <c r="D24" i="6"/>
  <c r="E24" i="6"/>
  <c r="F24" i="6"/>
  <c r="E2" i="5"/>
  <c r="C17" i="5"/>
  <c r="E17" i="5"/>
  <c r="C32" i="5" s="1"/>
  <c r="C18" i="5"/>
  <c r="C24" i="5"/>
  <c r="C30" i="5" s="1"/>
  <c r="E30" i="5"/>
  <c r="E31" i="5"/>
  <c r="E32" i="5"/>
  <c r="E2" i="4"/>
  <c r="C18" i="4"/>
  <c r="E18" i="4"/>
  <c r="C31" i="4" s="1"/>
  <c r="C19" i="4"/>
  <c r="C24" i="4"/>
  <c r="C29" i="4" s="1"/>
  <c r="E29" i="4"/>
  <c r="E30" i="4"/>
  <c r="E31" i="4"/>
  <c r="B2" i="3"/>
  <c r="C7" i="3"/>
  <c r="C10" i="3"/>
  <c r="C17" i="3"/>
  <c r="C67" i="3" s="1"/>
  <c r="C24" i="3"/>
  <c r="C31" i="3"/>
  <c r="B32" i="3"/>
  <c r="B33" i="3"/>
  <c r="B34" i="3"/>
  <c r="B35" i="3"/>
  <c r="B36" i="3"/>
  <c r="B37" i="3"/>
  <c r="B38" i="3"/>
  <c r="C39" i="3"/>
  <c r="C51" i="3"/>
  <c r="C57" i="3"/>
  <c r="C62" i="3"/>
  <c r="C68" i="3"/>
  <c r="C72" i="3"/>
  <c r="C77" i="3"/>
  <c r="C80" i="3"/>
  <c r="C84" i="3"/>
  <c r="C91" i="3"/>
  <c r="C95" i="3"/>
  <c r="C98" i="3"/>
  <c r="C133" i="3" s="1"/>
  <c r="C119" i="3"/>
  <c r="C134" i="3"/>
  <c r="C138" i="3"/>
  <c r="C158" i="3" s="1"/>
  <c r="C164" i="3" s="1"/>
  <c r="C145" i="3"/>
  <c r="C150" i="3"/>
  <c r="C162" i="3"/>
  <c r="B2" i="2"/>
  <c r="C7" i="2"/>
  <c r="C95" i="2" s="1"/>
  <c r="C162" i="2" s="1"/>
  <c r="C10" i="2"/>
  <c r="C67" i="2" s="1"/>
  <c r="C17" i="2"/>
  <c r="C24" i="2"/>
  <c r="C31" i="2"/>
  <c r="B32" i="2"/>
  <c r="B33" i="2"/>
  <c r="B34" i="2"/>
  <c r="B35" i="2"/>
  <c r="B36" i="2"/>
  <c r="B37" i="2"/>
  <c r="B38" i="2"/>
  <c r="C39" i="2"/>
  <c r="C51" i="2"/>
  <c r="C57" i="2"/>
  <c r="C62" i="2"/>
  <c r="C68" i="2"/>
  <c r="C91" i="2" s="1"/>
  <c r="C164" i="2" s="1"/>
  <c r="C72" i="2"/>
  <c r="C77" i="2"/>
  <c r="C80" i="2"/>
  <c r="C84" i="2"/>
  <c r="C98" i="2"/>
  <c r="C119" i="2"/>
  <c r="C133" i="2" s="1"/>
  <c r="C159" i="2" s="1"/>
  <c r="C134" i="2"/>
  <c r="C138" i="2"/>
  <c r="C145" i="2"/>
  <c r="C158" i="2" s="1"/>
  <c r="C150" i="2"/>
  <c r="B2" i="1"/>
  <c r="C10" i="1"/>
  <c r="C17" i="1"/>
  <c r="C24" i="1"/>
  <c r="C31" i="1"/>
  <c r="C39" i="1"/>
  <c r="C51" i="1"/>
  <c r="C57" i="1"/>
  <c r="C62" i="1"/>
  <c r="C67" i="1"/>
  <c r="C163" i="1" s="1"/>
  <c r="C68" i="1"/>
  <c r="C72" i="1"/>
  <c r="C77" i="1"/>
  <c r="C80" i="1"/>
  <c r="C91" i="1" s="1"/>
  <c r="C84" i="1"/>
  <c r="C95" i="1"/>
  <c r="C98" i="1"/>
  <c r="C119" i="1"/>
  <c r="C133" i="1"/>
  <c r="C134" i="1"/>
  <c r="C138" i="1"/>
  <c r="C158" i="1" s="1"/>
  <c r="C145" i="1"/>
  <c r="C150" i="1"/>
  <c r="C162" i="1"/>
  <c r="C159" i="1" l="1"/>
  <c r="C155" i="9"/>
  <c r="C155" i="11"/>
  <c r="C156" i="11" s="1"/>
  <c r="C164" i="1"/>
  <c r="C163" i="2"/>
  <c r="C92" i="2"/>
  <c r="C160" i="2" s="1"/>
  <c r="C30" i="4"/>
  <c r="C31" i="5"/>
  <c r="C159" i="3"/>
  <c r="C156" i="9"/>
  <c r="C155" i="10"/>
  <c r="C156" i="10" s="1"/>
  <c r="C92" i="3"/>
  <c r="C163" i="3"/>
  <c r="E3" i="8"/>
  <c r="C4" i="10"/>
  <c r="C4" i="11" s="1"/>
  <c r="C58" i="12"/>
  <c r="C92" i="1"/>
  <c r="C160" i="1" s="1"/>
  <c r="B3" i="1"/>
  <c r="B3" i="2" s="1"/>
  <c r="B3" i="3" s="1"/>
  <c r="E34" i="8" l="1"/>
  <c r="E55" i="8"/>
  <c r="E76" i="8"/>
  <c r="E97" i="8"/>
  <c r="E118" i="8"/>
  <c r="E139" i="8"/>
  <c r="E160" i="8"/>
  <c r="E181" i="8"/>
  <c r="E202" i="8"/>
  <c r="E12" i="8"/>
  <c r="C8" i="2"/>
  <c r="C96" i="2" s="1"/>
  <c r="F6" i="7"/>
  <c r="D6" i="6"/>
  <c r="D6" i="7" s="1"/>
  <c r="C8" i="3"/>
  <c r="C96" i="3" s="1"/>
  <c r="C8" i="1"/>
  <c r="F6" i="6"/>
  <c r="C33" i="5"/>
  <c r="E33" i="5"/>
  <c r="C160" i="3"/>
  <c r="C32" i="4"/>
  <c r="A33" i="4" s="1"/>
  <c r="E32" i="4"/>
  <c r="C96" i="1" l="1"/>
  <c r="E6" i="6"/>
  <c r="E6" i="7" s="1"/>
  <c r="C4" i="4"/>
  <c r="C4" i="5" l="1"/>
  <c r="E4" i="5"/>
  <c r="E4" i="4"/>
</calcChain>
</file>

<file path=xl/sharedStrings.xml><?xml version="1.0" encoding="utf-8"?>
<sst xmlns="http://schemas.openxmlformats.org/spreadsheetml/2006/main" count="2490" uniqueCount="507">
  <si>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</si>
  <si>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</si>
  <si>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</si>
  <si>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</si>
  <si>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</si>
  <si>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</si>
  <si>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</si>
  <si>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</si>
  <si>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</si>
  <si>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</si>
  <si>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</si>
  <si>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</si>
  <si>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</si>
  <si>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</si>
  <si>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</si>
  <si>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</si>
  <si>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</si>
  <si>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</si>
  <si>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</si>
  <si>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</si>
  <si>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</si>
  <si>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</si>
  <si>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</si>
  <si>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</si>
  <si>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</si>
  <si>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</si>
  <si>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</si>
  <si>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</si>
  <si>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</si>
  <si>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</si>
  <si>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</si>
  <si>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</si>
  <si>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</si>
  <si>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</si>
  <si>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</si>
  <si>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</si>
  <si>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</si>
  <si>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</si>
  <si>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</si>
  <si>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</si>
  <si>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</si>
  <si>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</si>
  <si>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</si>
  <si>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</si>
  <si>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</si>
  <si>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</si>
  <si>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</si>
  <si>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</si>
  <si>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</si>
  <si>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</si>
  <si>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</si>
  <si>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</si>
  <si>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</si>
  <si>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</si>
  <si>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</si>
  <si>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</si>
  <si>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</si>
  <si>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</si>
  <si>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</si>
  <si>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</si>
  <si>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</si>
  <si>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</si>
  <si>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</si>
  <si>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</si>
  <si>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</si>
  <si>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</si>
  <si>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</si>
  <si>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</si>
  <si>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</si>
  <si>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</si>
  <si>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</si>
  <si>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</si>
  <si>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</si>
  <si>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</si>
  <si>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</si>
  <si>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célú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</si>
  <si>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</si>
  <si>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</si>
  <si>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</si>
  <si>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</si>
  <si>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</si>
  <si>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</si>
  <si>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</si>
  <si>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</si>
  <si>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</si>
  <si>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</si>
  <si>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</si>
  <si>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</si>
  <si>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</si>
  <si>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</si>
  <si>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</si>
  <si>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</si>
  <si>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</si>
  <si>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</si>
  <si>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</si>
  <si>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</si>
  <si>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</si>
  <si>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</si>
  <si>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</si>
  <si>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</si>
  <si>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</si>
  <si>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</si>
  <si>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</si>
  <si>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</si>
  <si>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</si>
  <si>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</si>
  <si>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</si>
  <si>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</si>
  <si>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</si>
  <si>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</si>
  <si>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</si>
  <si>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</si>
  <si>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</si>
  <si>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</si>
  <si>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</si>
  <si>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</si>
  <si>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</si>
  <si>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</si>
  <si>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</si>
  <si>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</si>
  <si>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</si>
  <si>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</si>
  <si>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</si>
  <si>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</si>
  <si>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</si>
  <si>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</si>
  <si>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B</t>
  </si>
  <si>
    <t>A</t>
  </si>
  <si>
    <t>Kiadási jogcímek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</si>
  <si>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</si>
  <si>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</si>
  <si>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</si>
  <si>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</si>
  <si>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</si>
  <si>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</si>
  <si>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</si>
  <si>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</si>
  <si>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</si>
  <si>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</si>
  <si>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</si>
  <si>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</si>
  <si>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</si>
  <si>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</si>
  <si>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</si>
  <si>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</si>
  <si>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</si>
  <si>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</si>
  <si>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</si>
  <si>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</si>
  <si>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</si>
  <si>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</si>
  <si>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</si>
  <si>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</si>
  <si>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</si>
  <si>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</si>
  <si>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</si>
  <si>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</si>
  <si>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</si>
  <si>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</si>
  <si>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</si>
  <si>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</si>
  <si>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</si>
  <si>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</si>
  <si>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</si>
  <si>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</si>
  <si>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</si>
  <si>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</si>
  <si>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</si>
  <si>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</si>
  <si>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</si>
  <si>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</si>
  <si>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</si>
  <si>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</si>
  <si>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</si>
  <si>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 pénzügyi vállalkozástól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</si>
  <si>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</si>
  <si>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</si>
  <si>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</si>
  <si>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</si>
  <si>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</si>
  <si>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</si>
  <si>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</si>
  <si>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</si>
  <si>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</si>
  <si>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</si>
  <si>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</si>
  <si>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</si>
  <si>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</si>
  <si>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</si>
  <si>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</si>
  <si>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</si>
  <si>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</si>
  <si>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</si>
  <si>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</si>
  <si>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</si>
  <si>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</si>
  <si>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</si>
  <si>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</si>
  <si>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</si>
  <si>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</si>
  <si>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</si>
  <si>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</si>
  <si>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</si>
  <si>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</si>
  <si>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</si>
  <si>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</si>
  <si>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</si>
  <si>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</si>
  <si>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</si>
  <si>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</si>
  <si>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</si>
  <si>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</si>
  <si>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</si>
  <si>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</si>
  <si>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</si>
  <si>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</si>
  <si>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</si>
  <si>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</si>
  <si>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</si>
  <si>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</si>
  <si>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</si>
  <si>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</si>
  <si>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</si>
  <si>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Kommunális adó</t>
  </si>
  <si>
    <t>4.7.</t>
  </si>
  <si>
    <t>Telekadó</t>
  </si>
  <si>
    <t>4.6.</t>
  </si>
  <si>
    <t>Gépjárműadó</t>
  </si>
  <si>
    <t>4.5.</t>
  </si>
  <si>
    <t xml:space="preserve">Talajterhelési díj </t>
  </si>
  <si>
    <t>4.4.</t>
  </si>
  <si>
    <t>Iparűzési adó</t>
  </si>
  <si>
    <t>Idegenforgalmi adó</t>
  </si>
  <si>
    <t>Építményadó</t>
  </si>
  <si>
    <t>Közhatalmi bevételek (4.1.+…+4.7.)</t>
  </si>
  <si>
    <t xml:space="preserve">4. </t>
  </si>
  <si>
    <t xml:space="preserve">   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</si>
  <si>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</si>
  <si>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</si>
  <si>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</si>
  <si>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</si>
  <si>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</si>
  <si>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</si>
  <si>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</si>
  <si>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</si>
  <si>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</si>
  <si>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</si>
  <si>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</si>
  <si>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</si>
  <si>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</si>
  <si>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államháztartáson belülről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</si>
  <si>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</si>
  <si>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</si>
  <si>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</si>
  <si>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</si>
  <si>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</si>
  <si>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</si>
  <si>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</si>
  <si>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</si>
  <si>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</si>
  <si>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</si>
  <si>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</si>
  <si>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</si>
  <si>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</si>
  <si>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</si>
  <si>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Forintban!</t>
  </si>
  <si>
    <t>1. sz. táblázat</t>
  </si>
  <si>
    <t>B E V É T E L E K</t>
  </si>
  <si>
    <t>ÖSSZEVONT MÉRLEGE</t>
  </si>
  <si>
    <t>KÖTELEZŐ FELADATOK MÉRLEGE</t>
  </si>
  <si>
    <t>ÖNKÉNT VÁLLALT FELADATOK MÉRLEGE</t>
  </si>
  <si>
    <t>Bruttó  többlet:</t>
  </si>
  <si>
    <t>Bruttó  hiány:</t>
  </si>
  <si>
    <t>27.</t>
  </si>
  <si>
    <t>Költségvetési többlet:</t>
  </si>
  <si>
    <t>Költségvetési hiány:</t>
  </si>
  <si>
    <t>26.</t>
  </si>
  <si>
    <t>KIADÁSOK ÖSSZESEN (13.+24.)</t>
  </si>
  <si>
    <t>BEVÉTEL ÖSSZESEN (13.+24.)</t>
  </si>
  <si>
    <t>25.</t>
  </si>
  <si>
    <t>Működési célú finanszírozási kiadások összesen (14.+...+23.)</t>
  </si>
  <si>
    <t>Működési célú finanszírozási bevételek összesen (14.+19.+22.+23.)</t>
  </si>
  <si>
    <t>24.</t>
  </si>
  <si>
    <t>Államháztartáson belüli megelőlegezés visszafizetése</t>
  </si>
  <si>
    <t>23.</t>
  </si>
  <si>
    <t>22.</t>
  </si>
  <si>
    <t>Egyéb</t>
  </si>
  <si>
    <t>21.</t>
  </si>
  <si>
    <t xml:space="preserve">   Likviditási célú hitelek, kölcsönök felvétele</t>
  </si>
  <si>
    <t>20.</t>
  </si>
  <si>
    <t>Forgatási célú belföldi, külföldi értékpapírok vásárlása</t>
  </si>
  <si>
    <t xml:space="preserve">Hiány külső finanszírozásának bevételei (20.+…+21.) </t>
  </si>
  <si>
    <t>19.</t>
  </si>
  <si>
    <t>Kölcsön törlesztése</t>
  </si>
  <si>
    <t>Értékpapír értékesítése</t>
  </si>
  <si>
    <t>18.</t>
  </si>
  <si>
    <t>Hosszú lejáratú hitelek törlesztése</t>
  </si>
  <si>
    <t xml:space="preserve">   Betét visszavonásából származó bevétel </t>
  </si>
  <si>
    <t>17.</t>
  </si>
  <si>
    <t>Rövid lejáratú hitelek törlesztése</t>
  </si>
  <si>
    <t xml:space="preserve">   Vállalkozási maradvány igénybevétele </t>
  </si>
  <si>
    <t>16.</t>
  </si>
  <si>
    <t>Likviditási célú hitelek törlesztése</t>
  </si>
  <si>
    <t xml:space="preserve">   Költségvetési maradvány igénybevétele </t>
  </si>
  <si>
    <t>15.</t>
  </si>
  <si>
    <t>Értékpapír vásárlása, visszavásárlása</t>
  </si>
  <si>
    <t>Hiány belső finanszírozásának bevételei (15.+…+18. )</t>
  </si>
  <si>
    <t>14.</t>
  </si>
  <si>
    <t>Költségvetési kiadások összesen (1.+...+12.)</t>
  </si>
  <si>
    <t>Költségvetési bevételek összesen (1.+2.+4.+5.+6.+8.+…+12.)</t>
  </si>
  <si>
    <t>13.</t>
  </si>
  <si>
    <t>12.</t>
  </si>
  <si>
    <t>6.-ból EU-s támogatás (közvetlen)</t>
  </si>
  <si>
    <t>Működési célú átvett pénzeszközök</t>
  </si>
  <si>
    <t>Működési bevételek</t>
  </si>
  <si>
    <t>Közhatalmi bevételek</t>
  </si>
  <si>
    <t xml:space="preserve">Dologi kiadások </t>
  </si>
  <si>
    <t>2.-ból EU-s támogatás</t>
  </si>
  <si>
    <t>Működési célú támogatások államháztartáson belülről</t>
  </si>
  <si>
    <t>Személyi juttatások</t>
  </si>
  <si>
    <t>Önkormányzatok működési támogatásai</t>
  </si>
  <si>
    <t>D</t>
  </si>
  <si>
    <t>C</t>
  </si>
  <si>
    <t>Megnevezés</t>
  </si>
  <si>
    <t>Kiadások</t>
  </si>
  <si>
    <t>Bevételek</t>
  </si>
  <si>
    <t>I. Működési célú bevételek és kiadások mérlege
(Önkormányzati szinten)</t>
  </si>
  <si>
    <t>28.</t>
  </si>
  <si>
    <t>KIADÁSOK ÖSSZESEN (12+25)</t>
  </si>
  <si>
    <t>BEVÉTEL ÖSSZESEN (12+25)</t>
  </si>
  <si>
    <t>Felhalmozási célú finanszírozási kiadások összesen
(13.+...+24.)</t>
  </si>
  <si>
    <t>Felhalmozási célú finanszírozási bevételek összesen (13.+19.)</t>
  </si>
  <si>
    <t>Egyéb külső finanszírozási bevételek</t>
  </si>
  <si>
    <t>Értékpapírok kibocsátása</t>
  </si>
  <si>
    <t>Rövid lejáratú hitelek, kölcsönök felvétele</t>
  </si>
  <si>
    <t>Likviditási célú hitelek, kölcsönök felvétele</t>
  </si>
  <si>
    <t>Hosszú lejáratú hitelek, kölcsönök felvétele</t>
  </si>
  <si>
    <t>Betét elhelyezése</t>
  </si>
  <si>
    <t>Hiány külső finanszírozásának bevételei (20+…+24 )</t>
  </si>
  <si>
    <t>Befektetési célú belföldi, külföldi értékpapírok vásárlása</t>
  </si>
  <si>
    <t>Egyéb belső finanszírozási bevételek</t>
  </si>
  <si>
    <t xml:space="preserve">Betét visszavonásából származó bevétel </t>
  </si>
  <si>
    <t xml:space="preserve">Vállalkozási maradvány igénybevétele </t>
  </si>
  <si>
    <t>Hitelek törlesztése</t>
  </si>
  <si>
    <t>Költségvetési maradvány igénybevétele</t>
  </si>
  <si>
    <t>Hiány belső finanszírozás bevételei ( 14+…+18)</t>
  </si>
  <si>
    <t>Költségvetési kiadások összesen: (1.+3.+5.+...+11.)</t>
  </si>
  <si>
    <t>Költségvetési bevételek összesen: (1.+3.+4.+6.+…+11.)</t>
  </si>
  <si>
    <t>Egyéb felhalmozási célú bevételek</t>
  </si>
  <si>
    <t>Egyéb felhalmozási kiadások</t>
  </si>
  <si>
    <t>4.-ből EU-s támogatás (közvetlen)</t>
  </si>
  <si>
    <t>3.-ból EU-s forrásból megvalósuló felújítás</t>
  </si>
  <si>
    <t>Felhalmozási célú átvett pénzeszközök átvétele</t>
  </si>
  <si>
    <t>Felhalmozási bevételek</t>
  </si>
  <si>
    <t>1.-ből EU-s forrásból megvalósuló beruházás</t>
  </si>
  <si>
    <t>1.-ből EU-s támogatás</t>
  </si>
  <si>
    <t>Felhalmozási célú támogatások államháztartáson belülről</t>
  </si>
  <si>
    <t>II. Felhalmozási célú bevételek és kiadások mérlege
(Önkormányzati szinten)</t>
  </si>
  <si>
    <t>ÖSSZESEN:</t>
  </si>
  <si>
    <t>2020</t>
  </si>
  <si>
    <t>Falúház tárgyi eszközök vásárlása, színpad javítás.</t>
  </si>
  <si>
    <t>Községi Könyvtár tárgyi eszközök (asztalok, székek stb.) vásárlása, padlójavítás.</t>
  </si>
  <si>
    <t>Intézmény konyha szellőzőrendszer kiépítése,</t>
  </si>
  <si>
    <t>Közfoglalkoztatási mintaprogram felhalmozási kiadáai.</t>
  </si>
  <si>
    <t>Polgármesteri Hivatal bútorok vásárlása.</t>
  </si>
  <si>
    <t>F=(B-D-E)</t>
  </si>
  <si>
    <t>E</t>
  </si>
  <si>
    <t>Kivitelezés kezdési és befejezési éve</t>
  </si>
  <si>
    <t>Teljes költség</t>
  </si>
  <si>
    <t>Beruházás  megnevezése</t>
  </si>
  <si>
    <t>Beruházási (felhalmozási) kiadások előirányzata beruházásonként</t>
  </si>
  <si>
    <t>Közutak aszfaltozása, útjelző táblák beszerzése.</t>
  </si>
  <si>
    <t>Háziorvosi rendelő belső felújítása.</t>
  </si>
  <si>
    <t>Óvoda És Konyha épület nyílászáró csere.</t>
  </si>
  <si>
    <t>2020-2021</t>
  </si>
  <si>
    <t>Polgármesteri hivatal épület felújítása, korszerűsítése.</t>
  </si>
  <si>
    <t>Felújítás  megnevezése</t>
  </si>
  <si>
    <t>Felújítási kiadások előirányzata felújításonként</t>
  </si>
  <si>
    <t>Kiadások összesen:</t>
  </si>
  <si>
    <t>Adminisztratív költségek</t>
  </si>
  <si>
    <t>Szolgáltatások igénybe vétele</t>
  </si>
  <si>
    <t>Beruházások, beszerzések</t>
  </si>
  <si>
    <t>Személyi jellegű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</si>
  <si>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</si>
  <si>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</si>
  <si>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</si>
  <si>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</si>
  <si>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</si>
  <si>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</si>
  <si>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</si>
  <si>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B=(C+D+E)</t>
  </si>
  <si>
    <t>Évenkénti ütemezés</t>
  </si>
  <si>
    <t>Támogatási szerződés szerinti bevételek, kiadások</t>
  </si>
  <si>
    <t>Források</t>
  </si>
  <si>
    <r>
      <t>EU-s projekt neve, azonosítója:</t>
    </r>
    <r>
      <rPr>
        <sz val="11"/>
        <rFont val="Times New Roman"/>
        <family val="1"/>
        <charset val="238"/>
      </rPr>
      <t xml:space="preserve"> </t>
    </r>
  </si>
  <si>
    <t xml:space="preserve">* Amennyiben több projekt megvalósítása történi egy időben akkor azokat külön-külön, projektenként be kell mutatni!  </t>
  </si>
  <si>
    <t>Összes 
 forrás, kiadás</t>
  </si>
  <si>
    <r>
      <t>EU-s projekt neve, azonosítója:</t>
    </r>
    <r>
      <rPr>
        <sz val="11"/>
        <rFont val="Times New Roman"/>
        <family val="1"/>
        <charset val="238"/>
      </rPr>
      <t>*</t>
    </r>
  </si>
  <si>
    <t xml:space="preserve">bevételei, kiadásai, hozzájárulások  </t>
  </si>
  <si>
    <t>Európai uniós támogatással megvalósuló projektek</t>
  </si>
  <si>
    <t xml:space="preserve">Összesen: </t>
  </si>
  <si>
    <t>Előirányzat</t>
  </si>
  <si>
    <t>Támogatott neve</t>
  </si>
  <si>
    <t xml:space="preserve">Önkormányzaton kívüli EU-s projekthez történő hozzájárulás </t>
  </si>
  <si>
    <t>Közfoglalkoztatottak létszáma (fő)</t>
  </si>
  <si>
    <t>Éves tervezett létszám előirányzat (fő)</t>
  </si>
  <si>
    <t>Központi, irányító szervi támogatás</t>
  </si>
  <si>
    <t>Belföldi finanszírozás kiadásai (6.1. + … + 6.5.)</t>
  </si>
  <si>
    <t>Éven belüli lejáatú belföldi értékpapírok beváltása</t>
  </si>
  <si>
    <t>Rövid lejáratú hitelek, kölcsönök törlesztése</t>
  </si>
  <si>
    <t>Hosszú lejáratú hitelek, kölcsönök törlesztése</t>
  </si>
  <si>
    <t xml:space="preserve">     - Céltartalék</t>
  </si>
  <si>
    <t xml:space="preserve"> az 1.18-ból: - Általános tartalék</t>
  </si>
  <si>
    <t xml:space="preserve"> az 1.5-ből: - Előző évi elszámolásból származó befizetések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</si>
  <si>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</si>
  <si>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BEVÉTELEK ÖSSZESEN: (9+17)</t>
  </si>
  <si>
    <t xml:space="preserve">   18.</t>
  </si>
  <si>
    <t xml:space="preserve">   17.</t>
  </si>
  <si>
    <t xml:space="preserve">   16.</t>
  </si>
  <si>
    <t xml:space="preserve">   Rövid lejáratú  hitelek, kölcsönök felvétele</t>
  </si>
  <si>
    <t xml:space="preserve"> 10.</t>
  </si>
  <si>
    <t xml:space="preserve">   Egyéb működési bevételek</t>
  </si>
  <si>
    <t>Közhatalmi bevételek (4.1.+...+4.7.)</t>
  </si>
  <si>
    <t xml:space="preserve">   2.5.-ből EU-s támogatás</t>
  </si>
  <si>
    <t xml:space="preserve">Egyéb működési célú támogatások bevételei </t>
  </si>
  <si>
    <t xml:space="preserve">   Elszámolásból származó bevételek</t>
  </si>
  <si>
    <t>Működési célú kvi támogatások és kiegészítő támogatások</t>
  </si>
  <si>
    <t>Kiemelt előirányzat, előirányzat megnevezése</t>
  </si>
  <si>
    <t>Száma</t>
  </si>
  <si>
    <t>01</t>
  </si>
  <si>
    <t>Összes bevétel, kiadás</t>
  </si>
  <si>
    <t>Feladat megnevezése</t>
  </si>
  <si>
    <t xml:space="preserve">    Rövid lejáratú  hitelek, kölcsönök felvétele</t>
  </si>
  <si>
    <t>3.5.-ből EU-s támogatás</t>
  </si>
  <si>
    <t>02</t>
  </si>
  <si>
    <t>Kötelező feladatok bevételei, kiadása</t>
  </si>
  <si>
    <t>Kamatbevételek és más nyereség jellegű bevételek</t>
  </si>
  <si>
    <t>Közhatalmi bevételek (4.1.+4.2.+4.3.+4.4.)</t>
  </si>
  <si>
    <t>03</t>
  </si>
  <si>
    <t>Önként vállalt feladatok bevételei, kiadása</t>
  </si>
  <si>
    <t>KIADÁSOK ÖSSZESEN: (1.+2.+3.)</t>
  </si>
  <si>
    <t>Finanszírozási kiadások</t>
  </si>
  <si>
    <t xml:space="preserve"> 2.3.-ból EU-s támogatásból megvalósuló programok, projektek kiadása</t>
  </si>
  <si>
    <t>Egyéb fejlesztési célú kiadások</t>
  </si>
  <si>
    <t>Felhalmozási költségvetés kiadásai (2.1.+…+2.3.)</t>
  </si>
  <si>
    <t>Működési költségvetés kiadásai (1.1+…+1.5.)</t>
  </si>
  <si>
    <t>BEVÉTELEK ÖSSZESEN: (8.+9.)</t>
  </si>
  <si>
    <t>Irányító szervi (önkormányzati) támogatás (intézményfinanszírozás)</t>
  </si>
  <si>
    <t>9.3.</t>
  </si>
  <si>
    <t>Vállalkozási maradvány igénybevétele</t>
  </si>
  <si>
    <t>9.2.</t>
  </si>
  <si>
    <t>9.1.</t>
  </si>
  <si>
    <t>Finanszírozási bevételek (9.1.+…+9.3.)</t>
  </si>
  <si>
    <t>KÖLTSÉGVETÉSI BEVÉTELEK ÖSSZESEN (1.+…+7.)</t>
  </si>
  <si>
    <t>Felhalmozási célú átvett pénzeszközök</t>
  </si>
  <si>
    <t>Felhalmozási bevételek (5.1.+…+5.3.)</t>
  </si>
  <si>
    <t xml:space="preserve">  4.2.-ből EU-s támogatás</t>
  </si>
  <si>
    <t>Egyéb felhalmozási célú támogatások bevételei államháztartáson belülről</t>
  </si>
  <si>
    <t>Visszatérítendő támogatások, kölcsönök visszatérülése ÁH-n belülről</t>
  </si>
  <si>
    <t>Felhalmozási célú támogatások államháztartáson belülről (4.1.+4.2.)</t>
  </si>
  <si>
    <t xml:space="preserve">  2.3.-ból EU támogatás</t>
  </si>
  <si>
    <t>Egyéb működési célú támogatások bevételei államháztartáson belülről</t>
  </si>
  <si>
    <t>Működési célú támogatások államháztartáson belülről (2.1.+…+2.3.)</t>
  </si>
  <si>
    <t>Kamatbevételek</t>
  </si>
  <si>
    <t>Általános forgalmi adó visszatérülése</t>
  </si>
  <si>
    <t>Kiszámlázott általános forgalmi adó</t>
  </si>
  <si>
    <t>Működési bevételek (1.1.+…+1.11.)</t>
  </si>
  <si>
    <t>Költségvetési szerv megnevezése</t>
  </si>
  <si>
    <t>Kötelező feladatok bevételei, kiadásai</t>
  </si>
  <si>
    <t>költségvetési szerv vezetője</t>
  </si>
  <si>
    <t>Kelt,………….…..</t>
  </si>
  <si>
    <t>Összesen:</t>
  </si>
  <si>
    <t>Egyéb tartozásállomány</t>
  </si>
  <si>
    <t>Tartozásállomány önkormányzatok és intézmények felé</t>
  </si>
  <si>
    <t>TB alapokkal szembeni tartozás</t>
  </si>
  <si>
    <t>Elkülönített állami pénzalapokkal szembeni tartozás</t>
  </si>
  <si>
    <t>Központi költségvetéssel szemben fennálló tartozás</t>
  </si>
  <si>
    <t>Állammal szembeni tartozások</t>
  </si>
  <si>
    <t>Át-ütemezett</t>
  </si>
  <si>
    <t>60 napon 
túli 
állomány</t>
  </si>
  <si>
    <t>30-60 nap 
közötti 
állomány</t>
  </si>
  <si>
    <t>30 nap 
alatti
állomány</t>
  </si>
  <si>
    <t xml:space="preserve">Tartozásállomány megnevezése </t>
  </si>
  <si>
    <t>Sor-szám</t>
  </si>
  <si>
    <t>30 napon túli elismert tartozásállomány összesen: ……………… Ft</t>
  </si>
  <si>
    <t>Éves eredeti kiadási előirányzat: …………… Ft</t>
  </si>
  <si>
    <t>11734169-15545710-00000000</t>
  </si>
  <si>
    <t>Költségvetési szerv számlaszáma:</t>
  </si>
  <si>
    <t>Viss Község Önkormányzata</t>
  </si>
  <si>
    <t>Költségvetési szerv neve:</t>
  </si>
  <si>
    <t>Adatszolgáltatás 
az elismert tartozásállományról</t>
  </si>
  <si>
    <t>forintban</t>
  </si>
  <si>
    <t>forint</t>
  </si>
  <si>
    <t>1.1. melléklet az 1/2020. (II.14.) önkormányzati rendelethez</t>
  </si>
  <si>
    <t>1.2. melléklet az 1/2020. (II.14.) önkormányzati rendelethez</t>
  </si>
  <si>
    <t>1.3. melléklet az 1/2020. (II.14.) önkormányzati rendelethez</t>
  </si>
  <si>
    <t>2.1. melléklet az 1/2020. (II.14.) önkormányzati rendelethez</t>
  </si>
  <si>
    <t>2.2. melléklet az 1/2020. (II.14.) önkormányzati rendelethez</t>
  </si>
  <si>
    <t>3. melléklet az 1/2020. (II.14.) önkormányzati rendelethez</t>
  </si>
  <si>
    <t>4. melléklet az 1/2020. (II.14.) önkormányzati rendelethez</t>
  </si>
  <si>
    <t>5. melléklet az 1/2020. (II.14.) önkormányzati rendelethez</t>
  </si>
  <si>
    <t>6.1. melléklet az 1/2020. (II.14.) önkormányzati rendelethez</t>
  </si>
  <si>
    <t>6.1.1. melléklet az 1/2020. (II.14.) önkormányzati rendelethez</t>
  </si>
  <si>
    <t>6.1.2. melléklet az 1/2020. (II.14.) önkormányzati rendelethez</t>
  </si>
  <si>
    <t>6.2. melléklet az 1/2020. (II.14.) önkormányzati rendelethez</t>
  </si>
  <si>
    <t>6.2.1. melléklet az 1/2020. (II.14.) önkormányzati rendelethez</t>
  </si>
  <si>
    <t>7. melléklet az 1/2020.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</si>
</sst>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"/>
  </numFmts>
  <fonts count="45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  <font>
      <b/>
      <sz val="12"/>
      <color rgb="FFFF0000"/>
      <name val="Times New Roman CE"/>
      <charset val="238"/>
    </font>
    <font>
      <i/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sz val="10"/>
      <color theme="1"/>
      <name val="Calibri"/>
      <family val="2"/>
      <charset val="238"/>
      <scheme val="minor"/>
    </font>
    <font>
      <i/>
      <sz val="11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"/>
      <family val="1"/>
      <charset val="238"/>
    </font>
    <font>
      <i/>
      <sz val="12"/>
      <color theme="1"/>
      <name val="Calibri"/>
      <family val="2"/>
      <charset val="238"/>
      <scheme val="minor"/>
    </font>
    <font>
      <i/>
      <sz val="12"/>
      <name val="Times New Roman CE"/>
      <charset val="238"/>
    </font>
    <font>
      <b/>
      <i/>
      <sz val="8"/>
      <name val="Times New Roman"/>
      <family val="1"/>
      <charset val="238"/>
    </font>
    <font>
      <sz val="10"/>
      <color rgb="FFFF0000"/>
      <name val="Times New Roman CE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39">
    <xf numFmtId="0" fontId="0" fillId="0" borderId="0" xfId="0"/>
    <xf numFmtId="0" fontId="1" fillId="0" borderId="0" xfId="1"/>
    <xf numFmtId="0" fontId="1" fillId="0" borderId="0" xfId="1" applyAlignment="1">
      <alignment horizontal="right" vertical="center" indent="1"/>
    </xf>
    <xf numFmtId="164" fontId="2" fillId="0" borderId="1" xfId="1" applyNumberFormat="1" applyFont="1" applyBorder="1" applyAlignment="1">
      <alignment horizontal="right" vertical="center" wrapText="1" inden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 indent="1"/>
    </xf>
    <xf numFmtId="0" fontId="8" fillId="0" borderId="0" xfId="1" applyFont="1" applyProtection="1">
      <protection locked="0"/>
    </xf>
    <xf numFmtId="0" fontId="9" fillId="0" borderId="0" xfId="1" applyFont="1"/>
    <xf numFmtId="164" fontId="10" fillId="0" borderId="1" xfId="0" quotePrefix="1" applyNumberFormat="1" applyFont="1" applyBorder="1" applyAlignment="1">
      <alignment horizontal="right" vertical="center" wrapText="1" indent="1"/>
    </xf>
    <xf numFmtId="0" fontId="10" fillId="0" borderId="5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0" fontId="11" fillId="0" borderId="0" xfId="1" applyFont="1"/>
    <xf numFmtId="0" fontId="12" fillId="0" borderId="0" xfId="1" applyFont="1"/>
    <xf numFmtId="0" fontId="6" fillId="0" borderId="2" xfId="1" applyFont="1" applyBorder="1" applyAlignment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Border="1" applyAlignment="1" applyProtection="1">
      <alignment horizontal="right" vertical="center" wrapText="1" indent="1"/>
      <protection locked="0"/>
    </xf>
    <xf numFmtId="0" fontId="13" fillId="0" borderId="8" xfId="1" applyFont="1" applyBorder="1" applyAlignment="1">
      <alignment horizontal="left" vertical="center" wrapText="1" indent="1"/>
    </xf>
    <xf numFmtId="49" fontId="13" fillId="0" borderId="9" xfId="1" applyNumberFormat="1" applyFont="1" applyBorder="1" applyAlignment="1">
      <alignment horizontal="left" vertical="center" wrapText="1" indent="1"/>
    </xf>
    <xf numFmtId="164" fontId="10" fillId="0" borderId="1" xfId="0" applyNumberFormat="1" applyFont="1" applyBorder="1" applyAlignment="1">
      <alignment horizontal="right" vertical="center" wrapText="1" indent="1"/>
    </xf>
    <xf numFmtId="164" fontId="13" fillId="0" borderId="10" xfId="1" applyNumberFormat="1" applyFont="1" applyBorder="1" applyAlignment="1" applyProtection="1">
      <alignment horizontal="right" vertical="center" wrapText="1" indent="1"/>
      <protection locked="0"/>
    </xf>
    <xf numFmtId="0" fontId="13" fillId="0" borderId="11" xfId="1" applyFont="1" applyBorder="1" applyAlignment="1">
      <alignment horizontal="left" vertical="center" wrapText="1" indent="1"/>
    </xf>
    <xf numFmtId="49" fontId="13" fillId="0" borderId="12" xfId="1" applyNumberFormat="1" applyFont="1" applyBorder="1" applyAlignment="1">
      <alignment horizontal="left" vertical="center" wrapText="1" indent="1"/>
    </xf>
    <xf numFmtId="164" fontId="13" fillId="0" borderId="13" xfId="1" applyNumberFormat="1" applyFont="1" applyBorder="1" applyAlignment="1" applyProtection="1">
      <alignment horizontal="right" vertical="center" wrapText="1" indent="1"/>
      <protection locked="0"/>
    </xf>
    <xf numFmtId="0" fontId="13" fillId="0" borderId="14" xfId="1" applyFont="1" applyBorder="1" applyAlignment="1">
      <alignment horizontal="left" vertical="center" wrapText="1" indent="1"/>
    </xf>
    <xf numFmtId="49" fontId="13" fillId="0" borderId="15" xfId="1" applyNumberFormat="1" applyFont="1" applyBorder="1" applyAlignment="1">
      <alignment horizontal="left" vertical="center" wrapText="1" indent="1"/>
    </xf>
    <xf numFmtId="164" fontId="6" fillId="0" borderId="1" xfId="1" applyNumberFormat="1" applyFont="1" applyBorder="1" applyAlignment="1">
      <alignment horizontal="right" vertical="center" wrapText="1" indent="1"/>
    </xf>
    <xf numFmtId="0" fontId="13" fillId="0" borderId="16" xfId="1" applyFont="1" applyBorder="1" applyAlignment="1">
      <alignment horizontal="left" vertical="center" wrapText="1" indent="1"/>
    </xf>
    <xf numFmtId="0" fontId="13" fillId="0" borderId="17" xfId="1" applyFont="1" applyBorder="1" applyAlignment="1">
      <alignment horizontal="left" vertical="center" wrapText="1" indent="6"/>
    </xf>
    <xf numFmtId="0" fontId="13" fillId="0" borderId="8" xfId="1" applyFont="1" applyBorder="1" applyAlignment="1">
      <alignment horizontal="left" vertical="center" wrapText="1" indent="6"/>
    </xf>
    <xf numFmtId="0" fontId="14" fillId="0" borderId="17" xfId="0" applyFont="1" applyBorder="1" applyAlignment="1">
      <alignment horizontal="left" vertical="center" wrapText="1" indent="1"/>
    </xf>
    <xf numFmtId="0" fontId="14" fillId="0" borderId="16" xfId="0" applyFont="1" applyBorder="1" applyAlignment="1">
      <alignment horizontal="left" vertical="center" wrapText="1" indent="1"/>
    </xf>
    <xf numFmtId="164" fontId="13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Border="1" applyAlignment="1" applyProtection="1">
      <alignment horizontal="right" vertical="center" wrapText="1" indent="1"/>
      <protection locked="0"/>
    </xf>
    <xf numFmtId="0" fontId="13" fillId="0" borderId="17" xfId="1" applyFont="1" applyBorder="1" applyAlignment="1">
      <alignment horizontal="left" vertical="center" wrapText="1" indent="1"/>
    </xf>
    <xf numFmtId="164" fontId="2" fillId="0" borderId="20" xfId="1" applyNumberFormat="1" applyFont="1" applyBorder="1" applyAlignment="1">
      <alignment horizontal="right" vertical="center" wrapText="1" inden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horizontal="left" vertical="center" wrapText="1" indent="1"/>
    </xf>
    <xf numFmtId="164" fontId="13" fillId="0" borderId="21" xfId="1" applyNumberFormat="1" applyFont="1" applyBorder="1" applyAlignment="1" applyProtection="1">
      <alignment horizontal="right" vertical="center" wrapText="1" indent="1"/>
      <protection locked="0"/>
    </xf>
    <xf numFmtId="0" fontId="13" fillId="0" borderId="11" xfId="1" applyFont="1" applyBorder="1" applyAlignment="1">
      <alignment horizontal="left" vertical="center" wrapText="1" indent="7"/>
    </xf>
    <xf numFmtId="49" fontId="13" fillId="0" borderId="22" xfId="1" applyNumberFormat="1" applyFont="1" applyBorder="1" applyAlignment="1">
      <alignment horizontal="left" vertical="center" wrapText="1" indent="1"/>
    </xf>
    <xf numFmtId="0" fontId="13" fillId="0" borderId="23" xfId="1" applyFont="1" applyBorder="1" applyAlignment="1">
      <alignment horizontal="left" vertical="center" wrapText="1" indent="1"/>
    </xf>
    <xf numFmtId="164" fontId="13" fillId="0" borderId="24" xfId="1" applyNumberFormat="1" applyFont="1" applyBorder="1" applyAlignment="1" applyProtection="1">
      <alignment horizontal="right" vertical="center" wrapText="1" indent="1"/>
      <protection locked="0"/>
    </xf>
    <xf numFmtId="0" fontId="13" fillId="0" borderId="16" xfId="1" applyFont="1" applyBorder="1" applyAlignment="1">
      <alignment horizontal="left" vertical="center" wrapText="1" indent="6"/>
    </xf>
    <xf numFmtId="49" fontId="13" fillId="0" borderId="25" xfId="1" applyNumberFormat="1" applyFont="1" applyBorder="1" applyAlignment="1">
      <alignment horizontal="left" vertical="center" wrapText="1" indent="1"/>
    </xf>
    <xf numFmtId="0" fontId="13" fillId="0" borderId="17" xfId="1" applyFont="1" applyBorder="1" applyAlignment="1">
      <alignment horizontal="left" indent="6"/>
    </xf>
    <xf numFmtId="0" fontId="13" fillId="0" borderId="0" xfId="1" applyFont="1" applyAlignment="1">
      <alignment horizontal="left" vertical="center" wrapText="1" indent="1"/>
    </xf>
    <xf numFmtId="164" fontId="13" fillId="0" borderId="26" xfId="1" applyNumberFormat="1" applyFont="1" applyBorder="1" applyAlignment="1" applyProtection="1">
      <alignment horizontal="right" vertical="center" wrapText="1" indent="1"/>
      <protection locked="0"/>
    </xf>
    <xf numFmtId="0" fontId="13" fillId="0" borderId="27" xfId="1" applyFont="1" applyBorder="1" applyAlignment="1">
      <alignment horizontal="left" vertical="center" wrapText="1" indent="1"/>
    </xf>
    <xf numFmtId="49" fontId="13" fillId="0" borderId="28" xfId="1" applyNumberFormat="1" applyFont="1" applyBorder="1" applyAlignment="1">
      <alignment horizontal="left" vertical="center" wrapText="1" indent="1"/>
    </xf>
    <xf numFmtId="164" fontId="2" fillId="0" borderId="29" xfId="1" applyNumberFormat="1" applyFont="1" applyBorder="1" applyAlignment="1">
      <alignment horizontal="right" vertical="center" wrapText="1" indent="1"/>
    </xf>
    <xf numFmtId="0" fontId="2" fillId="0" borderId="30" xfId="1" applyFont="1" applyBorder="1" applyAlignment="1">
      <alignment vertical="center" wrapText="1"/>
    </xf>
    <xf numFmtId="0" fontId="2" fillId="0" borderId="31" xfId="1" applyFont="1" applyBorder="1" applyAlignment="1">
      <alignment horizontal="left" vertical="center" wrapText="1" indent="1"/>
    </xf>
    <xf numFmtId="0" fontId="13" fillId="0" borderId="0" xfId="1" applyFont="1"/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164" fontId="16" fillId="0" borderId="0" xfId="1" applyNumberFormat="1" applyFont="1" applyAlignment="1">
      <alignment horizontal="right" vertical="center" wrapText="1" inden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>
      <alignment horizontal="left" vertical="center" wrapText="1" indent="1"/>
    </xf>
    <xf numFmtId="164" fontId="8" fillId="0" borderId="18" xfId="1" applyNumberFormat="1" applyFont="1" applyBorder="1" applyAlignment="1" applyProtection="1">
      <alignment horizontal="right" vertical="center" wrapText="1" indent="1"/>
      <protection locked="0"/>
    </xf>
    <xf numFmtId="0" fontId="14" fillId="0" borderId="25" xfId="0" applyFont="1" applyBorder="1" applyAlignment="1">
      <alignment wrapText="1"/>
    </xf>
    <xf numFmtId="0" fontId="14" fillId="0" borderId="17" xfId="0" applyFont="1" applyBorder="1" applyAlignment="1">
      <alignment horizontal="left" wrapText="1" indent="1"/>
    </xf>
    <xf numFmtId="0" fontId="14" fillId="0" borderId="22" xfId="0" applyFont="1" applyBorder="1" applyAlignment="1">
      <alignment wrapText="1"/>
    </xf>
    <xf numFmtId="0" fontId="14" fillId="0" borderId="8" xfId="0" applyFont="1" applyBorder="1" applyAlignment="1">
      <alignment horizontal="left" wrapText="1" indent="1"/>
    </xf>
    <xf numFmtId="0" fontId="14" fillId="0" borderId="9" xfId="0" applyFont="1" applyBorder="1" applyAlignment="1">
      <alignment wrapText="1"/>
    </xf>
    <xf numFmtId="164" fontId="8" fillId="0" borderId="21" xfId="1" applyNumberFormat="1" applyFont="1" applyBorder="1" applyAlignment="1" applyProtection="1">
      <alignment horizontal="right" vertical="center" wrapText="1" indent="1"/>
      <protection locked="0"/>
    </xf>
    <xf numFmtId="0" fontId="14" fillId="0" borderId="11" xfId="0" applyFont="1" applyBorder="1" applyAlignment="1">
      <alignment horizontal="left" vertical="center" wrapText="1" indent="1"/>
    </xf>
    <xf numFmtId="164" fontId="8" fillId="0" borderId="26" xfId="1" applyNumberFormat="1" applyFont="1" applyBorder="1" applyAlignment="1" applyProtection="1">
      <alignment horizontal="right" vertical="center" wrapText="1" indent="1"/>
      <protection locked="0"/>
    </xf>
    <xf numFmtId="0" fontId="14" fillId="0" borderId="27" xfId="0" applyFont="1" applyBorder="1" applyAlignment="1">
      <alignment horizontal="left" wrapText="1" indent="1"/>
    </xf>
    <xf numFmtId="164" fontId="8" fillId="0" borderId="24" xfId="1" applyNumberFormat="1" applyFont="1" applyBorder="1" applyAlignment="1" applyProtection="1">
      <alignment horizontal="right" vertical="center" wrapText="1" indent="1"/>
      <protection locked="0"/>
    </xf>
    <xf numFmtId="0" fontId="14" fillId="0" borderId="16" xfId="0" applyFont="1" applyBorder="1" applyAlignment="1">
      <alignment horizontal="left" wrapText="1" indent="1"/>
    </xf>
    <xf numFmtId="0" fontId="14" fillId="0" borderId="16" xfId="0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 indent="1"/>
    </xf>
    <xf numFmtId="0" fontId="2" fillId="0" borderId="3" xfId="1" applyFont="1" applyBorder="1" applyAlignment="1">
      <alignment horizontal="left" vertical="center" wrapText="1"/>
    </xf>
    <xf numFmtId="164" fontId="8" fillId="0" borderId="19" xfId="1" applyNumberFormat="1" applyFont="1" applyBorder="1" applyAlignment="1" applyProtection="1">
      <alignment horizontal="right" vertical="center" wrapText="1" indent="1"/>
      <protection locked="0"/>
    </xf>
    <xf numFmtId="0" fontId="14" fillId="0" borderId="16" xfId="0" applyFont="1" applyBorder="1" applyAlignment="1">
      <alignment horizontal="left" indent="1"/>
    </xf>
    <xf numFmtId="0" fontId="9" fillId="0" borderId="0" xfId="1" applyFont="1" applyAlignment="1">
      <alignment vertical="center"/>
    </xf>
    <xf numFmtId="164" fontId="13" fillId="0" borderId="24" xfId="1" applyNumberFormat="1" applyFont="1" applyBorder="1" applyAlignment="1" applyProtection="1">
      <alignment horizontal="right" vertical="center" wrapText="1"/>
      <protection locked="0"/>
    </xf>
    <xf numFmtId="0" fontId="14" fillId="0" borderId="16" xfId="0" applyFont="1" applyBorder="1" applyAlignment="1">
      <alignment horizontal="left" vertical="center" wrapText="1"/>
    </xf>
    <xf numFmtId="49" fontId="13" fillId="0" borderId="25" xfId="1" applyNumberFormat="1" applyFont="1" applyBorder="1" applyAlignment="1">
      <alignment horizontal="left" vertical="center" wrapText="1"/>
    </xf>
    <xf numFmtId="0" fontId="17" fillId="0" borderId="29" xfId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vertical="center" wrapText="1"/>
    </xf>
    <xf numFmtId="0" fontId="17" fillId="0" borderId="31" xfId="1" applyFont="1" applyBorder="1" applyAlignment="1">
      <alignment horizontal="center" vertical="center" wrapText="1"/>
    </xf>
    <xf numFmtId="0" fontId="17" fillId="0" borderId="1" xfId="1" applyFont="1" applyBorder="1" applyAlignment="1" applyProtection="1">
      <alignment horizontal="center" vertical="center" wrapText="1"/>
      <protection locked="0"/>
    </xf>
    <xf numFmtId="0" fontId="17" fillId="0" borderId="2" xfId="1" applyFont="1" applyBorder="1" applyAlignment="1" applyProtection="1">
      <alignment horizontal="center" vertical="center" wrapText="1"/>
      <protection locked="0"/>
    </xf>
    <xf numFmtId="0" fontId="17" fillId="0" borderId="3" xfId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1" fillId="0" borderId="0" xfId="1" applyAlignment="1" applyProtection="1">
      <alignment horizontal="right" vertical="center" indent="1"/>
      <protection locked="0"/>
    </xf>
    <xf numFmtId="0" fontId="1" fillId="0" borderId="0" xfId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1" applyFont="1" applyAlignment="1" applyProtection="1">
      <alignment horizontal="center" wrapText="1"/>
      <protection locked="0"/>
    </xf>
    <xf numFmtId="0" fontId="8" fillId="0" borderId="0" xfId="1" applyFont="1"/>
    <xf numFmtId="0" fontId="17" fillId="0" borderId="1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1" applyFont="1" applyAlignment="1">
      <alignment horizont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18" fillId="0" borderId="33" xfId="0" applyNumberFormat="1" applyFont="1" applyBorder="1" applyAlignment="1">
      <alignment horizontal="right" vertical="center" wrapText="1" indent="1"/>
    </xf>
    <xf numFmtId="164" fontId="18" fillId="0" borderId="3" xfId="0" applyNumberFormat="1" applyFont="1" applyBorder="1" applyAlignment="1">
      <alignment horizontal="left" vertical="center" wrapText="1" indent="1"/>
    </xf>
    <xf numFmtId="164" fontId="18" fillId="0" borderId="34" xfId="0" applyNumberFormat="1" applyFont="1" applyBorder="1" applyAlignment="1">
      <alignment horizontal="left" vertical="center" wrapText="1" indent="1"/>
    </xf>
    <xf numFmtId="164" fontId="6" fillId="0" borderId="1" xfId="0" applyNumberFormat="1" applyFont="1" applyBorder="1" applyAlignment="1">
      <alignment horizontal="right" vertical="center" wrapText="1" indent="1"/>
    </xf>
    <xf numFmtId="164" fontId="6" fillId="0" borderId="3" xfId="0" applyNumberFormat="1" applyFont="1" applyBorder="1" applyAlignment="1">
      <alignment horizontal="left" vertical="center" wrapText="1" indent="1"/>
    </xf>
    <xf numFmtId="164" fontId="6" fillId="0" borderId="2" xfId="0" applyNumberFormat="1" applyFont="1" applyBorder="1" applyAlignment="1">
      <alignment horizontal="right" vertical="center" wrapText="1" indent="1"/>
    </xf>
    <xf numFmtId="164" fontId="8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Border="1" applyAlignment="1">
      <alignment horizontal="left" vertical="center" wrapText="1" indent="1"/>
    </xf>
    <xf numFmtId="164" fontId="0" fillId="0" borderId="36" xfId="0" applyNumberFormat="1" applyBorder="1" applyAlignment="1">
      <alignment horizontal="left" vertical="center" wrapText="1" indent="1"/>
    </xf>
    <xf numFmtId="164" fontId="8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Border="1" applyAlignment="1">
      <alignment horizontal="left" vertical="center" wrapText="1" indent="1"/>
    </xf>
    <xf numFmtId="164" fontId="8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Border="1" applyAlignment="1">
      <alignment horizontal="left" vertical="center" wrapText="1" indent="1"/>
    </xf>
    <xf numFmtId="164" fontId="0" fillId="0" borderId="37" xfId="0" applyNumberFormat="1" applyBorder="1" applyAlignment="1">
      <alignment horizontal="left" vertical="center" wrapText="1" indent="1"/>
    </xf>
    <xf numFmtId="164" fontId="8" fillId="0" borderId="22" xfId="0" applyNumberFormat="1" applyFont="1" applyBorder="1" applyAlignment="1">
      <alignment horizontal="left" vertical="center" wrapText="1" indent="2"/>
    </xf>
    <xf numFmtId="164" fontId="3" fillId="0" borderId="37" xfId="0" applyNumberFormat="1" applyFont="1" applyBorder="1" applyAlignment="1">
      <alignment horizontal="left" vertical="center" wrapText="1" indent="1"/>
    </xf>
    <xf numFmtId="164" fontId="13" fillId="0" borderId="9" xfId="0" applyNumberFormat="1" applyFont="1" applyBorder="1" applyAlignment="1">
      <alignment horizontal="left" vertical="center" wrapText="1" indent="1"/>
    </xf>
    <xf numFmtId="164" fontId="3" fillId="0" borderId="36" xfId="0" applyNumberFormat="1" applyFont="1" applyBorder="1" applyAlignment="1">
      <alignment horizontal="left" vertical="center" wrapText="1" indent="1"/>
    </xf>
    <xf numFmtId="164" fontId="21" fillId="0" borderId="17" xfId="0" applyNumberFormat="1" applyFont="1" applyBorder="1" applyAlignment="1">
      <alignment horizontal="right" vertical="center" wrapText="1" indent="1"/>
    </xf>
    <xf numFmtId="164" fontId="21" fillId="0" borderId="14" xfId="0" applyNumberFormat="1" applyFont="1" applyBorder="1" applyAlignment="1">
      <alignment horizontal="right" vertical="center" wrapText="1" indent="1"/>
    </xf>
    <xf numFmtId="164" fontId="1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Border="1" applyAlignment="1" applyProtection="1">
      <alignment horizontal="left" vertical="center" wrapText="1" indent="1"/>
      <protection locked="0"/>
    </xf>
    <xf numFmtId="164" fontId="13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5" xfId="0" applyNumberFormat="1" applyFont="1" applyBorder="1" applyAlignment="1" applyProtection="1">
      <alignment horizontal="left" vertical="center" wrapText="1" indent="1"/>
      <protection locked="0"/>
    </xf>
    <xf numFmtId="164" fontId="13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Alignment="1" applyProtection="1">
      <alignment horizontal="left" vertical="center" wrapText="1" indent="1"/>
      <protection locked="0"/>
    </xf>
    <xf numFmtId="164" fontId="13" fillId="0" borderId="39" xfId="0" applyNumberFormat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8" xfId="0" applyNumberFormat="1" applyFont="1" applyBorder="1" applyAlignment="1" applyProtection="1">
      <alignment horizontal="right" vertical="center" wrapText="1" indent="1"/>
      <protection locked="0"/>
    </xf>
    <xf numFmtId="164" fontId="0" fillId="0" borderId="40" xfId="0" applyNumberFormat="1" applyBorder="1" applyAlignment="1">
      <alignment horizontal="left" vertical="center" wrapText="1" indent="1"/>
    </xf>
    <xf numFmtId="164" fontId="6" fillId="0" borderId="0" xfId="0" applyNumberFormat="1" applyFont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Continuous" vertical="center" wrapText="1"/>
    </xf>
    <xf numFmtId="164" fontId="17" fillId="0" borderId="3" xfId="0" applyNumberFormat="1" applyFont="1" applyBorder="1" applyAlignment="1">
      <alignment horizontal="centerContinuous" vertical="center" wrapText="1"/>
    </xf>
    <xf numFmtId="164" fontId="17" fillId="0" borderId="2" xfId="0" applyNumberFormat="1" applyFont="1" applyBorder="1" applyAlignment="1">
      <alignment horizontal="centerContinuous" vertical="center" wrapText="1"/>
    </xf>
    <xf numFmtId="164" fontId="4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centerContinuous" vertical="center"/>
    </xf>
    <xf numFmtId="164" fontId="16" fillId="0" borderId="0" xfId="0" applyNumberFormat="1" applyFont="1" applyAlignment="1">
      <alignment horizontal="centerContinuous" vertical="center" wrapText="1"/>
    </xf>
    <xf numFmtId="164" fontId="13" fillId="0" borderId="9" xfId="0" applyNumberFormat="1" applyFont="1" applyBorder="1" applyAlignment="1" applyProtection="1">
      <alignment horizontal="left" vertical="center" wrapText="1" indent="1"/>
      <protection locked="0"/>
    </xf>
    <xf numFmtId="164" fontId="13" fillId="0" borderId="25" xfId="0" applyNumberFormat="1" applyFont="1" applyBorder="1" applyAlignment="1">
      <alignment horizontal="left" vertical="center" wrapText="1" indent="2"/>
    </xf>
    <xf numFmtId="164" fontId="13" fillId="0" borderId="9" xfId="0" applyNumberFormat="1" applyFont="1" applyBorder="1" applyAlignment="1">
      <alignment horizontal="left" vertical="center" wrapText="1" indent="2"/>
    </xf>
    <xf numFmtId="164" fontId="8" fillId="0" borderId="9" xfId="0" applyNumberFormat="1" applyFont="1" applyBorder="1" applyAlignment="1" applyProtection="1">
      <alignment horizontal="left" vertical="center" wrapText="1" indent="1"/>
      <protection locked="0"/>
    </xf>
    <xf numFmtId="164" fontId="8" fillId="0" borderId="17" xfId="0" applyNumberFormat="1" applyFont="1" applyBorder="1" applyAlignment="1">
      <alignment horizontal="left" vertical="center" wrapText="1" indent="2"/>
    </xf>
    <xf numFmtId="164" fontId="8" fillId="0" borderId="9" xfId="0" applyNumberFormat="1" applyFont="1" applyBorder="1" applyAlignment="1">
      <alignment horizontal="left" vertical="center" wrapText="1" indent="1"/>
    </xf>
    <xf numFmtId="164" fontId="21" fillId="0" borderId="17" xfId="0" applyNumberFormat="1" applyFont="1" applyBorder="1" applyAlignment="1">
      <alignment horizontal="left" vertical="center" wrapText="1" indent="1"/>
    </xf>
    <xf numFmtId="164" fontId="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8" xfId="0" applyNumberFormat="1" applyFont="1" applyBorder="1" applyAlignment="1">
      <alignment horizontal="right" vertical="center" wrapText="1" indent="1"/>
    </xf>
    <xf numFmtId="164" fontId="21" fillId="0" borderId="15" xfId="0" applyNumberFormat="1" applyFont="1" applyBorder="1" applyAlignment="1">
      <alignment horizontal="left" vertical="center" wrapText="1" indent="1"/>
    </xf>
    <xf numFmtId="164" fontId="13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Border="1" applyAlignment="1">
      <alignment horizontal="left" vertical="center" wrapText="1" indent="1"/>
    </xf>
    <xf numFmtId="164" fontId="13" fillId="0" borderId="4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2" xfId="0" quotePrefix="1" applyNumberFormat="1" applyFont="1" applyBorder="1" applyAlignment="1" applyProtection="1">
      <alignment horizontal="left" vertical="center" wrapText="1" indent="6"/>
      <protection locked="0"/>
    </xf>
    <xf numFmtId="164" fontId="13" fillId="0" borderId="22" xfId="0" quotePrefix="1" applyNumberFormat="1" applyFont="1" applyBorder="1" applyAlignment="1" applyProtection="1">
      <alignment horizontal="left" vertical="center" wrapText="1" indent="3"/>
      <protection locked="0"/>
    </xf>
    <xf numFmtId="164" fontId="8" fillId="0" borderId="22" xfId="0" quotePrefix="1" applyNumberFormat="1" applyFont="1" applyBorder="1" applyAlignment="1" applyProtection="1">
      <alignment horizontal="left" vertical="center" wrapText="1" indent="6"/>
      <protection locked="0"/>
    </xf>
    <xf numFmtId="164" fontId="4" fillId="0" borderId="0" xfId="0" applyNumberFormat="1" applyFont="1" applyAlignment="1" applyProtection="1">
      <alignment horizontal="right" vertical="center"/>
      <protection locked="0"/>
    </xf>
    <xf numFmtId="164" fontId="15" fillId="0" borderId="0" xfId="0" applyNumberFormat="1" applyFont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17" fillId="0" borderId="3" xfId="0" applyNumberFormat="1" applyFont="1" applyBorder="1" applyAlignment="1">
      <alignment horizontal="left" vertical="center" wrapText="1"/>
    </xf>
    <xf numFmtId="164" fontId="13" fillId="0" borderId="24" xfId="0" applyNumberFormat="1" applyFont="1" applyBorder="1" applyAlignment="1">
      <alignment vertical="center" wrapText="1"/>
    </xf>
    <xf numFmtId="164" fontId="13" fillId="0" borderId="16" xfId="0" applyNumberFormat="1" applyFont="1" applyBorder="1" applyAlignment="1" applyProtection="1">
      <alignment vertical="center" wrapText="1"/>
      <protection locked="0"/>
    </xf>
    <xf numFmtId="49" fontId="13" fillId="0" borderId="16" xfId="0" applyNumberFormat="1" applyFont="1" applyBorder="1" applyAlignment="1" applyProtection="1">
      <alignment horizontal="center" vertical="center" wrapText="1"/>
      <protection locked="0"/>
    </xf>
    <xf numFmtId="164" fontId="13" fillId="0" borderId="18" xfId="0" applyNumberFormat="1" applyFont="1" applyBorder="1" applyAlignment="1">
      <alignment vertical="center" wrapText="1"/>
    </xf>
    <xf numFmtId="164" fontId="13" fillId="0" borderId="17" xfId="0" applyNumberFormat="1" applyFont="1" applyBorder="1" applyAlignment="1" applyProtection="1">
      <alignment vertical="center" wrapText="1"/>
      <protection locked="0"/>
    </xf>
    <xf numFmtId="49" fontId="13" fillId="0" borderId="17" xfId="0" applyNumberFormat="1" applyFont="1" applyBorder="1" applyAlignment="1" applyProtection="1">
      <alignment horizontal="center" vertical="center" wrapText="1"/>
      <protection locked="0"/>
    </xf>
    <xf numFmtId="164" fontId="13" fillId="0" borderId="22" xfId="0" applyNumberFormat="1" applyFont="1" applyBorder="1" applyAlignment="1" applyProtection="1">
      <alignment horizontal="left" vertical="center" wrapText="1"/>
      <protection locked="0"/>
    </xf>
    <xf numFmtId="164" fontId="0" fillId="0" borderId="15" xfId="0" applyNumberFormat="1" applyBorder="1" applyAlignment="1" applyProtection="1">
      <alignment horizontal="left" vertical="center" wrapText="1"/>
      <protection locked="0"/>
    </xf>
    <xf numFmtId="164" fontId="6" fillId="0" borderId="20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Border="1" applyAlignment="1" applyProtection="1">
      <alignment horizontal="center" vertical="center" wrapText="1"/>
      <protection locked="0"/>
    </xf>
    <xf numFmtId="164" fontId="17" fillId="0" borderId="3" xfId="0" applyNumberFormat="1" applyFont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Alignment="1" applyProtection="1">
      <alignment horizontal="right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17" fillId="0" borderId="1" xfId="0" applyNumberFormat="1" applyFont="1" applyBorder="1" applyAlignment="1">
      <alignment vertical="center" wrapText="1"/>
    </xf>
    <xf numFmtId="164" fontId="17" fillId="0" borderId="2" xfId="0" applyNumberFormat="1" applyFont="1" applyBorder="1" applyAlignment="1">
      <alignment vertical="center" wrapText="1"/>
    </xf>
    <xf numFmtId="164" fontId="17" fillId="2" borderId="2" xfId="0" applyNumberFormat="1" applyFont="1" applyFill="1" applyBorder="1" applyAlignment="1">
      <alignment vertical="center" wrapText="1"/>
    </xf>
    <xf numFmtId="164" fontId="24" fillId="0" borderId="24" xfId="0" applyNumberFormat="1" applyFont="1" applyBorder="1" applyAlignment="1">
      <alignment vertical="center" wrapText="1"/>
    </xf>
    <xf numFmtId="164" fontId="24" fillId="0" borderId="16" xfId="0" applyNumberFormat="1" applyFont="1" applyBorder="1" applyAlignment="1" applyProtection="1">
      <alignment vertical="center" wrapText="1"/>
      <protection locked="0"/>
    </xf>
    <xf numFmtId="49" fontId="24" fillId="0" borderId="16" xfId="0" applyNumberFormat="1" applyFont="1" applyBorder="1" applyAlignment="1" applyProtection="1">
      <alignment horizontal="center" vertical="center" wrapText="1"/>
      <protection locked="0"/>
    </xf>
    <xf numFmtId="164" fontId="24" fillId="0" borderId="25" xfId="0" applyNumberFormat="1" applyFont="1" applyBorder="1" applyAlignment="1" applyProtection="1">
      <alignment horizontal="left" vertical="center" wrapText="1" indent="1"/>
      <protection locked="0"/>
    </xf>
    <xf numFmtId="164" fontId="24" fillId="0" borderId="18" xfId="0" applyNumberFormat="1" applyFont="1" applyBorder="1" applyAlignment="1">
      <alignment vertical="center" wrapText="1"/>
    </xf>
    <xf numFmtId="164" fontId="24" fillId="0" borderId="17" xfId="0" applyNumberFormat="1" applyFont="1" applyBorder="1" applyAlignment="1" applyProtection="1">
      <alignment vertical="center" wrapText="1"/>
      <protection locked="0"/>
    </xf>
    <xf numFmtId="49" fontId="24" fillId="0" borderId="17" xfId="0" applyNumberFormat="1" applyFont="1" applyBorder="1" applyAlignment="1" applyProtection="1">
      <alignment horizontal="center" vertical="center" wrapText="1"/>
      <protection locked="0"/>
    </xf>
    <xf numFmtId="164" fontId="24" fillId="0" borderId="22" xfId="0" applyNumberFormat="1" applyFont="1" applyBorder="1" applyAlignment="1" applyProtection="1">
      <alignment horizontal="left" vertical="center" wrapText="1" indent="1"/>
      <protection locked="0"/>
    </xf>
    <xf numFmtId="164" fontId="2" fillId="0" borderId="20" xfId="0" applyNumberFormat="1" applyFont="1" applyBorder="1" applyAlignment="1">
      <alignment horizontal="center" vertical="center" wrapText="1"/>
    </xf>
    <xf numFmtId="164" fontId="22" fillId="0" borderId="34" xfId="2" applyNumberFormat="1" applyFont="1" applyBorder="1" applyAlignment="1">
      <alignment horizontal="right" vertical="center" wrapText="1" indent="2"/>
    </xf>
    <xf numFmtId="164" fontId="22" fillId="0" borderId="34" xfId="2" applyNumberFormat="1" applyFont="1" applyBorder="1" applyAlignment="1">
      <alignment horizontal="right" vertical="center" indent="2"/>
    </xf>
    <xf numFmtId="165" fontId="22" fillId="0" borderId="34" xfId="2" applyNumberFormat="1" applyFont="1" applyBorder="1" applyAlignment="1">
      <alignment horizontal="left" vertical="center" wrapText="1"/>
    </xf>
    <xf numFmtId="164" fontId="25" fillId="0" borderId="44" xfId="2" applyNumberFormat="1" applyFont="1" applyBorder="1" applyAlignment="1" applyProtection="1">
      <alignment horizontal="right" vertical="center" wrapText="1" indent="2"/>
      <protection locked="0"/>
    </xf>
    <xf numFmtId="164" fontId="25" fillId="0" borderId="46" xfId="2" applyNumberFormat="1" applyFont="1" applyBorder="1" applyAlignment="1" applyProtection="1">
      <alignment horizontal="right" vertical="center" wrapText="1" indent="2"/>
      <protection locked="0"/>
    </xf>
    <xf numFmtId="164" fontId="25" fillId="0" borderId="46" xfId="2" applyNumberFormat="1" applyFont="1" applyBorder="1" applyAlignment="1">
      <alignment horizontal="right" vertical="center" indent="2"/>
    </xf>
    <xf numFmtId="49" fontId="25" fillId="0" borderId="25" xfId="2" applyNumberFormat="1" applyFont="1" applyBorder="1" applyAlignment="1" applyProtection="1">
      <alignment horizontal="left" vertical="center"/>
      <protection locked="0"/>
    </xf>
    <xf numFmtId="164" fontId="25" fillId="0" borderId="37" xfId="2" applyNumberFormat="1" applyFont="1" applyBorder="1" applyAlignment="1" applyProtection="1">
      <alignment horizontal="right" vertical="center" wrapText="1" indent="2"/>
      <protection locked="0"/>
    </xf>
    <xf numFmtId="164" fontId="25" fillId="0" borderId="37" xfId="2" applyNumberFormat="1" applyFont="1" applyBorder="1" applyAlignment="1">
      <alignment horizontal="right" vertical="center" indent="2"/>
    </xf>
    <xf numFmtId="49" fontId="25" fillId="0" borderId="22" xfId="2" applyNumberFormat="1" applyFont="1" applyBorder="1" applyAlignment="1">
      <alignment horizontal="left" vertical="center"/>
    </xf>
    <xf numFmtId="164" fontId="25" fillId="0" borderId="45" xfId="2" applyNumberFormat="1" applyFont="1" applyBorder="1" applyAlignment="1" applyProtection="1">
      <alignment horizontal="right" vertical="center" wrapText="1" indent="2"/>
      <protection locked="0"/>
    </xf>
    <xf numFmtId="164" fontId="25" fillId="0" borderId="42" xfId="2" applyNumberFormat="1" applyFont="1" applyBorder="1" applyAlignment="1" applyProtection="1">
      <alignment horizontal="right" vertical="center" wrapText="1" indent="2"/>
      <protection locked="0"/>
    </xf>
    <xf numFmtId="164" fontId="25" fillId="0" borderId="42" xfId="2" applyNumberFormat="1" applyFont="1" applyBorder="1" applyAlignment="1">
      <alignment horizontal="right" vertical="center" indent="2"/>
    </xf>
    <xf numFmtId="49" fontId="25" fillId="0" borderId="9" xfId="2" applyNumberFormat="1" applyFont="1" applyBorder="1" applyAlignment="1">
      <alignment horizontal="left" vertical="center"/>
    </xf>
    <xf numFmtId="49" fontId="22" fillId="0" borderId="47" xfId="2" applyNumberFormat="1" applyFont="1" applyBorder="1" applyAlignment="1" applyProtection="1">
      <alignment horizontal="left" vertical="center"/>
      <protection locked="0"/>
    </xf>
    <xf numFmtId="49" fontId="25" fillId="0" borderId="48" xfId="2" applyNumberFormat="1" applyFont="1" applyBorder="1" applyAlignment="1">
      <alignment horizontal="left" vertical="center"/>
    </xf>
    <xf numFmtId="164" fontId="26" fillId="0" borderId="37" xfId="2" applyNumberFormat="1" applyFont="1" applyBorder="1" applyAlignment="1" applyProtection="1">
      <alignment horizontal="right" vertical="center" wrapText="1" indent="2"/>
      <protection locked="0"/>
    </xf>
    <xf numFmtId="164" fontId="26" fillId="0" borderId="37" xfId="2" applyNumberFormat="1" applyFont="1" applyBorder="1" applyAlignment="1">
      <alignment horizontal="right" vertical="center" indent="2"/>
    </xf>
    <xf numFmtId="49" fontId="26" fillId="0" borderId="48" xfId="2" quotePrefix="1" applyNumberFormat="1" applyFont="1" applyBorder="1" applyAlignment="1">
      <alignment horizontal="left" vertical="center"/>
    </xf>
    <xf numFmtId="49" fontId="25" fillId="0" borderId="49" xfId="2" applyNumberFormat="1" applyFont="1" applyBorder="1" applyAlignment="1">
      <alignment horizontal="left" vertical="center"/>
    </xf>
    <xf numFmtId="164" fontId="2" fillId="0" borderId="41" xfId="2" applyNumberFormat="1" applyFont="1" applyBorder="1" applyAlignment="1">
      <alignment horizontal="center" vertical="center" wrapText="1"/>
    </xf>
    <xf numFmtId="164" fontId="2" fillId="0" borderId="34" xfId="2" applyNumberFormat="1" applyFont="1" applyBorder="1" applyAlignment="1">
      <alignment horizontal="center" vertical="center" wrapText="1"/>
    </xf>
    <xf numFmtId="164" fontId="2" fillId="0" borderId="41" xfId="2" applyNumberFormat="1" applyFont="1" applyBorder="1" applyAlignment="1">
      <alignment horizontal="center" vertical="center"/>
    </xf>
    <xf numFmtId="164" fontId="2" fillId="0" borderId="34" xfId="2" applyNumberFormat="1" applyFont="1" applyBorder="1" applyAlignment="1">
      <alignment horizontal="center" vertical="center"/>
    </xf>
    <xf numFmtId="164" fontId="2" fillId="0" borderId="50" xfId="2" applyNumberFormat="1" applyFont="1" applyBorder="1" applyAlignment="1">
      <alignment horizontal="center" vertical="center"/>
    </xf>
    <xf numFmtId="164" fontId="23" fillId="0" borderId="4" xfId="2" applyNumberFormat="1" applyFont="1" applyBorder="1" applyAlignment="1" applyProtection="1">
      <alignment horizontal="right" vertical="center"/>
      <protection locked="0"/>
    </xf>
    <xf numFmtId="164" fontId="28" fillId="0" borderId="0" xfId="2" applyNumberFormat="1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1" fillId="0" borderId="0" xfId="0" applyFont="1" applyAlignment="1">
      <alignment vertical="top" textRotation="180"/>
    </xf>
    <xf numFmtId="0" fontId="3" fillId="0" borderId="0" xfId="2" applyAlignment="1">
      <alignment vertical="center"/>
    </xf>
    <xf numFmtId="164" fontId="18" fillId="0" borderId="0" xfId="2" applyNumberFormat="1" applyFont="1" applyAlignment="1">
      <alignment horizontal="right" vertical="center" wrapText="1"/>
    </xf>
    <xf numFmtId="164" fontId="18" fillId="0" borderId="0" xfId="2" applyNumberFormat="1" applyFont="1" applyAlignment="1">
      <alignment horizontal="left" vertical="center" wrapText="1"/>
    </xf>
    <xf numFmtId="164" fontId="18" fillId="0" borderId="34" xfId="2" applyNumberFormat="1" applyFont="1" applyBorder="1" applyAlignment="1">
      <alignment horizontal="right" vertical="center" wrapText="1"/>
    </xf>
    <xf numFmtId="3" fontId="3" fillId="0" borderId="46" xfId="2" applyNumberFormat="1" applyBorder="1" applyAlignment="1" applyProtection="1">
      <alignment horizontal="right" vertical="center" wrapText="1"/>
      <protection locked="0"/>
    </xf>
    <xf numFmtId="3" fontId="3" fillId="0" borderId="40" xfId="2" applyNumberFormat="1" applyBorder="1" applyAlignment="1" applyProtection="1">
      <alignment horizontal="right" vertical="center" wrapText="1"/>
      <protection locked="0"/>
    </xf>
    <xf numFmtId="164" fontId="18" fillId="0" borderId="34" xfId="2" applyNumberFormat="1" applyFont="1" applyBorder="1" applyAlignment="1">
      <alignment horizontal="center" vertical="center" wrapText="1"/>
    </xf>
    <xf numFmtId="164" fontId="23" fillId="0" borderId="4" xfId="2" applyNumberFormat="1" applyFont="1" applyBorder="1" applyAlignment="1">
      <alignment horizontal="right" vertical="center"/>
    </xf>
    <xf numFmtId="164" fontId="3" fillId="0" borderId="0" xfId="2" applyNumberForma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right" vertical="center" wrapText="1" inden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right" vertical="center" wrapText="1" inden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3" fontId="15" fillId="0" borderId="1" xfId="0" applyNumberFormat="1" applyFont="1" applyBorder="1" applyAlignment="1" applyProtection="1">
      <alignment horizontal="right" vertical="center" wrapText="1" indent="1"/>
      <protection locked="0"/>
    </xf>
    <xf numFmtId="0" fontId="15" fillId="0" borderId="57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/>
    </xf>
    <xf numFmtId="164" fontId="34" fillId="0" borderId="0" xfId="0" applyNumberFormat="1" applyFont="1" applyAlignment="1">
      <alignment horizontal="right" vertical="center" wrapText="1" indent="1"/>
    </xf>
    <xf numFmtId="164" fontId="35" fillId="0" borderId="1" xfId="0" quotePrefix="1" applyNumberFormat="1" applyFont="1" applyBorder="1" applyAlignment="1">
      <alignment horizontal="right" vertical="center" wrapText="1" indent="1"/>
    </xf>
    <xf numFmtId="0" fontId="35" fillId="0" borderId="5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49" fontId="13" fillId="0" borderId="15" xfId="1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49" fontId="13" fillId="0" borderId="9" xfId="1" applyNumberFormat="1" applyFont="1" applyBorder="1" applyAlignment="1">
      <alignment horizontal="center" vertical="center" wrapText="1"/>
    </xf>
    <xf numFmtId="16" fontId="0" fillId="0" borderId="0" xfId="0" applyNumberFormat="1" applyAlignment="1">
      <alignment vertical="center" wrapText="1"/>
    </xf>
    <xf numFmtId="0" fontId="13" fillId="0" borderId="11" xfId="1" applyFont="1" applyBorder="1" applyAlignment="1">
      <alignment horizontal="left" vertical="center" wrapText="1" indent="6"/>
    </xf>
    <xf numFmtId="49" fontId="13" fillId="0" borderId="12" xfId="1" applyNumberFormat="1" applyFont="1" applyBorder="1" applyAlignment="1">
      <alignment horizontal="center" vertical="center" wrapText="1"/>
    </xf>
    <xf numFmtId="49" fontId="13" fillId="0" borderId="25" xfId="1" applyNumberFormat="1" applyFont="1" applyBorder="1" applyAlignment="1">
      <alignment horizontal="center" vertical="center" wrapText="1"/>
    </xf>
    <xf numFmtId="49" fontId="13" fillId="0" borderId="22" xfId="1" applyNumberFormat="1" applyFont="1" applyBorder="1" applyAlignment="1">
      <alignment horizontal="center" vertical="center" wrapText="1"/>
    </xf>
    <xf numFmtId="49" fontId="13" fillId="0" borderId="28" xfId="1" applyNumberFormat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2" fillId="0" borderId="33" xfId="0" applyNumberFormat="1" applyFont="1" applyBorder="1" applyAlignment="1">
      <alignment horizontal="right" vertical="center" wrapText="1" indent="1"/>
    </xf>
    <xf numFmtId="0" fontId="17" fillId="0" borderId="5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16" xfId="0" applyFont="1" applyBorder="1" applyAlignment="1">
      <alignment wrapText="1"/>
    </xf>
    <xf numFmtId="164" fontId="8" fillId="0" borderId="24" xfId="1" applyNumberFormat="1" applyFont="1" applyBorder="1" applyAlignment="1" applyProtection="1">
      <alignment horizontal="right" vertical="center" wrapText="1"/>
      <protection locked="0"/>
    </xf>
    <xf numFmtId="164" fontId="13" fillId="0" borderId="19" xfId="1" applyNumberFormat="1" applyFont="1" applyBorder="1" applyAlignment="1">
      <alignment horizontal="right" vertical="center" wrapText="1" indent="1"/>
    </xf>
    <xf numFmtId="164" fontId="17" fillId="0" borderId="13" xfId="0" applyNumberFormat="1" applyFont="1" applyBorder="1" applyAlignment="1" applyProtection="1">
      <alignment horizontal="right" vertical="center" wrapText="1" indent="1"/>
      <protection locked="0"/>
    </xf>
    <xf numFmtId="0" fontId="17" fillId="0" borderId="58" xfId="0" applyFont="1" applyBorder="1" applyAlignment="1" applyProtection="1">
      <alignment horizontal="center" vertical="center" wrapText="1"/>
      <protection locked="0"/>
    </xf>
    <xf numFmtId="0" fontId="17" fillId="0" borderId="59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7" fillId="0" borderId="29" xfId="0" applyFont="1" applyBorder="1" applyAlignment="1" applyProtection="1">
      <alignment horizontal="right" vertical="center" wrapText="1" indent="1"/>
      <protection locked="0"/>
    </xf>
    <xf numFmtId="0" fontId="17" fillId="0" borderId="30" xfId="0" applyFont="1" applyBorder="1" applyAlignment="1" applyProtection="1">
      <alignment horizontal="center" vertical="center" wrapText="1"/>
      <protection locked="0"/>
    </xf>
    <xf numFmtId="0" fontId="17" fillId="0" borderId="47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23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49" fontId="17" fillId="0" borderId="60" xfId="0" applyNumberFormat="1" applyFont="1" applyBorder="1" applyAlignment="1" applyProtection="1">
      <alignment horizontal="right" vertical="center" indent="1"/>
      <protection locked="0"/>
    </xf>
    <xf numFmtId="0" fontId="38" fillId="0" borderId="11" xfId="0" applyFont="1" applyBorder="1" applyAlignment="1" applyProtection="1">
      <alignment horizontal="center" vertical="center"/>
      <protection locked="0"/>
    </xf>
    <xf numFmtId="0" fontId="17" fillId="0" borderId="55" xfId="0" applyFont="1" applyBorder="1" applyAlignment="1" applyProtection="1">
      <alignment vertical="center"/>
      <protection locked="0"/>
    </xf>
    <xf numFmtId="0" fontId="17" fillId="0" borderId="26" xfId="0" quotePrefix="1" applyFont="1" applyBorder="1" applyAlignment="1" applyProtection="1">
      <alignment horizontal="right" vertical="center" indent="1"/>
      <protection locked="0"/>
    </xf>
    <xf numFmtId="0" fontId="38" fillId="0" borderId="27" xfId="0" applyFont="1" applyBorder="1" applyAlignment="1" applyProtection="1">
      <alignment horizontal="center" vertical="center"/>
      <protection locked="0"/>
    </xf>
    <xf numFmtId="0" fontId="17" fillId="0" borderId="49" xfId="0" applyFont="1" applyBorder="1" applyAlignment="1" applyProtection="1">
      <alignment horizontal="center" vertical="center" wrapText="1"/>
      <protection locked="0"/>
    </xf>
    <xf numFmtId="164" fontId="39" fillId="0" borderId="0" xfId="0" applyNumberFormat="1" applyFont="1" applyAlignment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4" fontId="24" fillId="0" borderId="0" xfId="0" applyNumberFormat="1" applyFont="1" applyAlignment="1" applyProtection="1">
      <alignment vertical="center" wrapText="1"/>
      <protection locked="0"/>
    </xf>
    <xf numFmtId="164" fontId="39" fillId="0" borderId="0" xfId="0" applyNumberFormat="1" applyFont="1" applyAlignment="1" applyProtection="1">
      <alignment horizontal="left" vertical="center" wrapText="1"/>
      <protection locked="0"/>
    </xf>
    <xf numFmtId="164" fontId="17" fillId="0" borderId="13" xfId="0" applyNumberFormat="1" applyFont="1" applyBorder="1" applyAlignment="1">
      <alignment horizontal="right" vertical="center" wrapText="1" indent="1"/>
    </xf>
    <xf numFmtId="0" fontId="17" fillId="0" borderId="58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34" fillId="0" borderId="0" xfId="0" applyNumberFormat="1" applyFont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 indent="1"/>
    </xf>
    <xf numFmtId="0" fontId="17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center" vertical="center" wrapText="1"/>
    </xf>
    <xf numFmtId="164" fontId="6" fillId="0" borderId="1" xfId="0" applyNumberFormat="1" applyFont="1" applyBorder="1" applyAlignment="1" applyProtection="1">
      <alignment horizontal="right" vertical="center" wrapText="1" indent="1"/>
      <protection locked="0"/>
    </xf>
    <xf numFmtId="49" fontId="8" fillId="0" borderId="2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41" fillId="0" borderId="57" xfId="0" applyFont="1" applyBorder="1" applyAlignment="1">
      <alignment horizontal="left" wrapText="1" indent="1"/>
    </xf>
    <xf numFmtId="0" fontId="10" fillId="0" borderId="3" xfId="0" applyFont="1" applyBorder="1" applyAlignment="1">
      <alignment horizontal="center" vertical="center" wrapText="1"/>
    </xf>
    <xf numFmtId="164" fontId="8" fillId="0" borderId="21" xfId="0" applyNumberFormat="1" applyFont="1" applyBorder="1" applyAlignment="1" applyProtection="1">
      <alignment horizontal="right" vertical="center" wrapText="1" indent="1"/>
      <protection locked="0"/>
    </xf>
    <xf numFmtId="0" fontId="8" fillId="0" borderId="5" xfId="1" applyFont="1" applyBorder="1" applyAlignment="1">
      <alignment horizontal="left" vertical="center" wrapText="1" indent="1"/>
    </xf>
    <xf numFmtId="0" fontId="8" fillId="0" borderId="17" xfId="1" applyFont="1" applyBorder="1" applyAlignment="1">
      <alignment horizontal="left" vertical="center" wrapText="1" indent="1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8" xfId="1" applyFont="1" applyBorder="1" applyAlignment="1">
      <alignment horizontal="left" vertical="center" wrapText="1" indent="1"/>
    </xf>
    <xf numFmtId="164" fontId="6" fillId="0" borderId="33" xfId="0" applyNumberFormat="1" applyFont="1" applyBorder="1" applyAlignment="1">
      <alignment horizontal="right" vertical="center" wrapText="1" indent="1"/>
    </xf>
    <xf numFmtId="0" fontId="2" fillId="0" borderId="3" xfId="0" applyFont="1" applyBorder="1" applyAlignment="1">
      <alignment horizontal="center" vertical="center" wrapText="1"/>
    </xf>
    <xf numFmtId="164" fontId="6" fillId="0" borderId="33" xfId="0" applyNumberFormat="1" applyFont="1" applyBorder="1" applyAlignment="1" applyProtection="1">
      <alignment horizontal="right" vertical="center" wrapText="1" indent="1"/>
      <protection locked="0"/>
    </xf>
    <xf numFmtId="0" fontId="6" fillId="0" borderId="2" xfId="0" applyFont="1" applyBorder="1" applyAlignment="1">
      <alignment horizontal="lef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49" fontId="8" fillId="0" borderId="28" xfId="0" applyNumberFormat="1" applyFont="1" applyBorder="1" applyAlignment="1">
      <alignment horizontal="center" vertical="center" wrapText="1"/>
    </xf>
    <xf numFmtId="164" fontId="17" fillId="0" borderId="1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49" fontId="17" fillId="0" borderId="60" xfId="0" applyNumberFormat="1" applyFont="1" applyBorder="1" applyAlignment="1">
      <alignment horizontal="right" vertical="center"/>
    </xf>
    <xf numFmtId="0" fontId="38" fillId="0" borderId="11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right" vertical="center"/>
    </xf>
    <xf numFmtId="0" fontId="38" fillId="0" borderId="27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164" fontId="24" fillId="0" borderId="0" xfId="0" applyNumberFormat="1" applyFont="1" applyAlignment="1">
      <alignment vertical="center" wrapText="1"/>
    </xf>
    <xf numFmtId="164" fontId="39" fillId="0" borderId="0" xfId="0" applyNumberFormat="1" applyFont="1" applyAlignment="1">
      <alignment horizontal="left" vertical="center" wrapText="1"/>
    </xf>
    <xf numFmtId="0" fontId="38" fillId="0" borderId="27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61" xfId="0" applyBorder="1"/>
    <xf numFmtId="0" fontId="23" fillId="0" borderId="61" xfId="0" applyFont="1" applyBorder="1" applyAlignment="1">
      <alignment horizontal="center"/>
    </xf>
    <xf numFmtId="0" fontId="15" fillId="0" borderId="0" xfId="0" applyFont="1"/>
    <xf numFmtId="164" fontId="6" fillId="0" borderId="1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164" fontId="6" fillId="0" borderId="24" xfId="0" applyNumberFormat="1" applyFont="1" applyBorder="1" applyAlignment="1">
      <alignment vertical="center"/>
    </xf>
    <xf numFmtId="164" fontId="8" fillId="0" borderId="16" xfId="0" applyNumberFormat="1" applyFont="1" applyBorder="1" applyAlignment="1" applyProtection="1">
      <alignment vertical="center"/>
      <protection locked="0"/>
    </xf>
    <xf numFmtId="0" fontId="8" fillId="0" borderId="16" xfId="0" applyFont="1" applyBorder="1" applyAlignment="1">
      <alignment vertical="center" wrapText="1"/>
    </xf>
    <xf numFmtId="0" fontId="8" fillId="0" borderId="25" xfId="0" applyFont="1" applyBorder="1" applyAlignment="1">
      <alignment horizontal="center" vertical="center"/>
    </xf>
    <xf numFmtId="164" fontId="6" fillId="0" borderId="18" xfId="0" applyNumberFormat="1" applyFont="1" applyBorder="1" applyAlignment="1">
      <alignment vertical="center"/>
    </xf>
    <xf numFmtId="164" fontId="8" fillId="0" borderId="17" xfId="0" applyNumberFormat="1" applyFont="1" applyBorder="1" applyAlignment="1" applyProtection="1">
      <alignment vertical="center"/>
      <protection locked="0"/>
    </xf>
    <xf numFmtId="0" fontId="8" fillId="0" borderId="17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/>
    </xf>
    <xf numFmtId="164" fontId="6" fillId="0" borderId="19" xfId="0" applyNumberFormat="1" applyFont="1" applyBorder="1" applyAlignment="1">
      <alignment vertical="center"/>
    </xf>
    <xf numFmtId="164" fontId="8" fillId="0" borderId="8" xfId="0" applyNumberFormat="1" applyFont="1" applyBorder="1" applyAlignment="1" applyProtection="1">
      <alignment vertical="center"/>
      <protection locked="0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2" fillId="0" borderId="0" xfId="0" applyFont="1"/>
    <xf numFmtId="0" fontId="43" fillId="0" borderId="0" xfId="0" applyFont="1" applyAlignment="1" applyProtection="1">
      <alignment horizontal="right"/>
      <protection locked="0"/>
    </xf>
    <xf numFmtId="0" fontId="42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44" fillId="0" borderId="0" xfId="0" applyFont="1" applyProtection="1">
      <protection locked="0"/>
    </xf>
    <xf numFmtId="0" fontId="18" fillId="0" borderId="0" xfId="0" applyFont="1" applyAlignment="1" applyProtection="1">
      <alignment horizontal="right"/>
      <protection locked="0"/>
    </xf>
    <xf numFmtId="164" fontId="5" fillId="0" borderId="4" xfId="1" applyNumberFormat="1" applyFont="1" applyBorder="1" applyAlignment="1">
      <alignment horizontal="left" vertical="center"/>
    </xf>
    <xf numFmtId="164" fontId="16" fillId="0" borderId="0" xfId="1" applyNumberFormat="1" applyFont="1" applyAlignment="1">
      <alignment horizontal="center" vertical="center"/>
    </xf>
    <xf numFmtId="0" fontId="19" fillId="0" borderId="0" xfId="1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right"/>
      <protection locked="0"/>
    </xf>
    <xf numFmtId="164" fontId="16" fillId="0" borderId="0" xfId="1" applyNumberFormat="1" applyFont="1" applyAlignment="1" applyProtection="1">
      <alignment horizontal="center" vertical="center"/>
      <protection locked="0"/>
    </xf>
    <xf numFmtId="164" fontId="5" fillId="0" borderId="4" xfId="1" applyNumberFormat="1" applyFont="1" applyBorder="1" applyAlignment="1" applyProtection="1">
      <alignment horizontal="left" vertical="center"/>
      <protection locked="0"/>
    </xf>
    <xf numFmtId="164" fontId="5" fillId="0" borderId="4" xfId="1" applyNumberFormat="1" applyFont="1" applyBorder="1" applyAlignment="1">
      <alignment horizontal="left"/>
    </xf>
    <xf numFmtId="0" fontId="6" fillId="0" borderId="0" xfId="1" applyFont="1" applyAlignment="1">
      <alignment horizontal="center"/>
    </xf>
    <xf numFmtId="0" fontId="19" fillId="0" borderId="0" xfId="1" applyFont="1" applyAlignment="1">
      <alignment horizontal="right"/>
    </xf>
    <xf numFmtId="0" fontId="19" fillId="0" borderId="0" xfId="0" applyFont="1" applyAlignment="1">
      <alignment horizontal="right"/>
    </xf>
    <xf numFmtId="164" fontId="22" fillId="0" borderId="42" xfId="0" applyNumberFormat="1" applyFont="1" applyBorder="1" applyAlignment="1">
      <alignment horizontal="center" vertical="center" wrapText="1"/>
    </xf>
    <xf numFmtId="164" fontId="22" fillId="0" borderId="41" xfId="0" applyNumberFormat="1" applyFont="1" applyBorder="1" applyAlignment="1">
      <alignment horizontal="center" vertical="center" wrapText="1"/>
    </xf>
    <xf numFmtId="164" fontId="19" fillId="0" borderId="0" xfId="0" applyNumberFormat="1" applyFont="1" applyAlignment="1">
      <alignment horizontal="center" textRotation="180" wrapText="1"/>
    </xf>
    <xf numFmtId="164" fontId="20" fillId="0" borderId="32" xfId="0" applyNumberFormat="1" applyFont="1" applyBorder="1" applyAlignment="1">
      <alignment horizontal="left" vertical="top" wrapText="1"/>
    </xf>
    <xf numFmtId="164" fontId="22" fillId="0" borderId="45" xfId="0" applyNumberFormat="1" applyFont="1" applyBorder="1" applyAlignment="1">
      <alignment horizontal="center" vertical="center" wrapText="1"/>
    </xf>
    <xf numFmtId="164" fontId="22" fillId="0" borderId="44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 applyProtection="1">
      <alignment horizontal="center" vertical="center" wrapText="1"/>
      <protection locked="0"/>
    </xf>
    <xf numFmtId="164" fontId="19" fillId="0" borderId="0" xfId="0" applyNumberFormat="1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164" fontId="29" fillId="0" borderId="0" xfId="2" applyNumberFormat="1" applyFont="1" applyAlignment="1" applyProtection="1">
      <alignment horizontal="left" vertical="center" wrapText="1"/>
      <protection locked="0"/>
    </xf>
    <xf numFmtId="164" fontId="3" fillId="0" borderId="0" xfId="2" applyNumberFormat="1" applyAlignment="1" applyProtection="1">
      <alignment horizontal="left" vertical="center" wrapText="1"/>
      <protection locked="0"/>
    </xf>
    <xf numFmtId="164" fontId="15" fillId="0" borderId="53" xfId="2" applyNumberFormat="1" applyFont="1" applyBorder="1" applyAlignment="1">
      <alignment horizontal="center" vertical="center"/>
    </xf>
    <xf numFmtId="164" fontId="15" fillId="0" borderId="39" xfId="2" applyNumberFormat="1" applyFont="1" applyBorder="1" applyAlignment="1">
      <alignment horizontal="center" vertical="center"/>
    </xf>
    <xf numFmtId="164" fontId="15" fillId="0" borderId="50" xfId="2" applyNumberFormat="1" applyFont="1" applyBorder="1" applyAlignment="1">
      <alignment horizontal="center" vertical="center"/>
    </xf>
    <xf numFmtId="164" fontId="18" fillId="0" borderId="53" xfId="2" applyNumberFormat="1" applyFont="1" applyBorder="1" applyAlignment="1">
      <alignment horizontal="center" vertical="center" wrapText="1"/>
    </xf>
    <xf numFmtId="164" fontId="18" fillId="0" borderId="32" xfId="2" applyNumberFormat="1" applyFont="1" applyBorder="1" applyAlignment="1">
      <alignment horizontal="center" vertical="center" wrapText="1"/>
    </xf>
    <xf numFmtId="0" fontId="3" fillId="0" borderId="52" xfId="2" applyBorder="1" applyAlignment="1">
      <alignment horizontal="center" vertical="center" wrapText="1"/>
    </xf>
    <xf numFmtId="164" fontId="15" fillId="0" borderId="42" xfId="2" applyNumberFormat="1" applyFont="1" applyBorder="1" applyAlignment="1">
      <alignment horizontal="center" vertical="center" wrapText="1"/>
    </xf>
    <xf numFmtId="164" fontId="15" fillId="0" borderId="36" xfId="2" applyNumberFormat="1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164" fontId="15" fillId="0" borderId="47" xfId="2" applyNumberFormat="1" applyFont="1" applyBorder="1" applyAlignment="1">
      <alignment horizontal="center" vertical="center" wrapText="1"/>
    </xf>
    <xf numFmtId="0" fontId="3" fillId="0" borderId="51" xfId="2" applyBorder="1" applyAlignment="1">
      <alignment horizontal="center" vertical="center" wrapText="1"/>
    </xf>
    <xf numFmtId="0" fontId="3" fillId="0" borderId="33" xfId="2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165" fontId="33" fillId="0" borderId="32" xfId="2" applyNumberFormat="1" applyFont="1" applyBorder="1" applyAlignment="1" applyProtection="1">
      <alignment horizontal="left" vertical="center" wrapText="1"/>
      <protection locked="0"/>
    </xf>
    <xf numFmtId="0" fontId="32" fillId="0" borderId="0" xfId="2" applyFont="1" applyAlignment="1">
      <alignment horizontal="center" vertical="top" textRotation="180"/>
    </xf>
    <xf numFmtId="165" fontId="16" fillId="0" borderId="0" xfId="2" applyNumberFormat="1" applyFont="1" applyAlignment="1" applyProtection="1">
      <alignment horizontal="center" vertical="center" wrapText="1"/>
      <protection locked="0"/>
    </xf>
    <xf numFmtId="164" fontId="18" fillId="0" borderId="47" xfId="2" applyNumberFormat="1" applyFont="1" applyBorder="1" applyAlignment="1">
      <alignment horizontal="center" vertical="center" wrapText="1"/>
    </xf>
    <xf numFmtId="164" fontId="18" fillId="0" borderId="51" xfId="2" applyNumberFormat="1" applyFont="1" applyBorder="1" applyAlignment="1">
      <alignment horizontal="center" vertical="center" wrapText="1"/>
    </xf>
    <xf numFmtId="164" fontId="0" fillId="0" borderId="49" xfId="2" applyNumberFormat="1" applyFont="1" applyBorder="1" applyAlignment="1" applyProtection="1">
      <alignment horizontal="left" vertical="center" wrapText="1"/>
      <protection locked="0"/>
    </xf>
    <xf numFmtId="164" fontId="3" fillId="0" borderId="56" xfId="2" applyNumberFormat="1" applyBorder="1" applyAlignment="1" applyProtection="1">
      <alignment horizontal="left" vertical="center" wrapText="1"/>
      <protection locked="0"/>
    </xf>
    <xf numFmtId="164" fontId="3" fillId="0" borderId="55" xfId="2" applyNumberFormat="1" applyBorder="1" applyAlignment="1" applyProtection="1">
      <alignment horizontal="left" vertical="center" wrapText="1"/>
      <protection locked="0"/>
    </xf>
    <xf numFmtId="164" fontId="3" fillId="0" borderId="54" xfId="2" applyNumberFormat="1" applyBorder="1" applyAlignment="1" applyProtection="1">
      <alignment horizontal="left" vertical="center" wrapText="1"/>
      <protection locked="0"/>
    </xf>
    <xf numFmtId="164" fontId="18" fillId="0" borderId="47" xfId="2" applyNumberFormat="1" applyFont="1" applyBorder="1" applyAlignment="1">
      <alignment horizontal="left" vertical="center" wrapText="1"/>
    </xf>
    <xf numFmtId="164" fontId="18" fillId="0" borderId="51" xfId="2" applyNumberFormat="1" applyFont="1" applyBorder="1" applyAlignment="1">
      <alignment horizontal="left"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center" wrapText="1"/>
    </xf>
    <xf numFmtId="0" fontId="39" fillId="0" borderId="0" xfId="0" applyFont="1" applyProtection="1">
      <protection locked="0"/>
    </xf>
    <xf numFmtId="0" fontId="0" fillId="0" borderId="0" xfId="0" applyProtection="1">
      <protection locked="0"/>
    </xf>
  </cellXfs>
  <cellStyles count="3">
    <cellStyle name="Normál" xfId="0" builtinId="0"/>
    <cellStyle name="Normál 2" xfId="2" xr:uid="{790FAF1D-AB91-45CA-9306-F2F5A193F7F6}"/>
    <cellStyle name="Normál_KVRENMUNKA" xfId="1" xr:uid="{4F2EBD3F-A741-4E9A-84C2-925EFED640FB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1;va/Documents/K&#214;VETKEZ&#336;%20TEST&#220;LETI%20&#220;L&#201;S/VISS/&#218;j%20mappa/M&#225;solat%20-%20Viss%20K&#246;zs.&#214;nk.%202020.&#233;vi%20k&#246;lts&#233;gvet&#233;s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ELLENŐRZÉS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 refreshError="1">
        <row r="1">
          <cell r="A1">
            <v>2020</v>
          </cell>
        </row>
      </sheetData>
      <sheetData sheetId="1" refreshError="1">
        <row r="3">
          <cell r="A3" t="str">
            <v>Viss Község Önkormányzata</v>
          </cell>
        </row>
        <row r="7">
          <cell r="D7" t="str">
            <v>2020.</v>
          </cell>
        </row>
        <row r="13">
          <cell r="B13" t="str">
            <v xml:space="preserve">Vissi Óvoda És Konyha </v>
          </cell>
        </row>
      </sheetData>
      <sheetData sheetId="2" refreshError="1">
        <row r="5">
          <cell r="A5" t="str">
            <v>2020. évi előirányzat BEVÉTELEK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B4FD2-AEF6-498F-8772-B8E155E406B5}">
  <sheetPr>
    <tabColor rgb="FF92D050"/>
  </sheetPr>
  <dimension ref="A1:I164"/>
  <sheetViews>
    <sheetView zoomScale="85" zoomScaleNormal="85" zoomScaleSheetLayoutView="100" workbookViewId="0">
      <selection activeCell="B1" sqref="B1:C1"/>
    </sheetView>
  </sheetViews>
  <sheetFormatPr defaultColWidth="9.33203125" defaultRowHeight="15.6" x14ac:dyDescent="0.3"/>
  <cols>
    <col min="1" max="1" width="9.44140625" style="1" customWidth="1"/>
    <col min="2" max="2" width="99.33203125" style="1" customWidth="1"/>
    <col min="3" max="3" width="21.6640625" style="2" customWidth="1"/>
    <col min="4" max="4" width="9" style="1" customWidth="1"/>
    <col min="5" max="16384" width="9.33203125" style="1"/>
  </cols>
  <sheetData>
    <row r="1" spans="1:3" ht="18.75" customHeight="1" x14ac:dyDescent="0.3">
      <c r="A1" s="97"/>
      <c r="B1" s="390" t="s">
        <v>493</v>
      </c>
      <c r="C1" s="391"/>
    </row>
    <row r="2" spans="1:3" ht="21.9" customHeight="1" x14ac:dyDescent="0.3">
      <c r="A2" s="100"/>
      <c r="B2" s="99" t="str">
        <f>CONCATENATE([1]ALAPADATOK!A3)</f>
        <v>Viss Község Önkormányzata</v>
      </c>
      <c r="C2" s="98"/>
    </row>
    <row r="3" spans="1:3" ht="21.9" customHeight="1" x14ac:dyDescent="0.3">
      <c r="A3" s="98"/>
      <c r="B3" s="99" t="str">
        <f>CONCATENATE([1]ALAPADATOK!D7," ÉVI KÖLTSÉGVETÉS")</f>
        <v>2020. ÉVI KÖLTSÉGVETÉS</v>
      </c>
      <c r="C3" s="98"/>
    </row>
    <row r="4" spans="1:3" ht="21.9" customHeight="1" x14ac:dyDescent="0.3">
      <c r="A4" s="98"/>
      <c r="B4" s="99" t="s">
        <v>268</v>
      </c>
      <c r="C4" s="98"/>
    </row>
    <row r="5" spans="1:3" ht="21.9" customHeight="1" x14ac:dyDescent="0.3">
      <c r="A5" s="97"/>
      <c r="B5" s="97"/>
      <c r="C5" s="96"/>
    </row>
    <row r="6" spans="1:3" ht="15.15" customHeight="1" x14ac:dyDescent="0.3">
      <c r="A6" s="392" t="s">
        <v>267</v>
      </c>
      <c r="B6" s="392"/>
      <c r="C6" s="392"/>
    </row>
    <row r="7" spans="1:3" ht="15.15" customHeight="1" thickBot="1" x14ac:dyDescent="0.35">
      <c r="A7" s="393" t="s">
        <v>266</v>
      </c>
      <c r="B7" s="393"/>
      <c r="C7" s="95" t="s">
        <v>265</v>
      </c>
    </row>
    <row r="8" spans="1:3" ht="24" customHeight="1" thickBot="1" x14ac:dyDescent="0.35">
      <c r="A8" s="94" t="s">
        <v>129</v>
      </c>
      <c r="B8" s="93" t="s">
        <v>264</v>
      </c>
      <c r="C8" s="92" t="str">
        <f>+CONCATENATE(LEFT([1]KV_ÖSSZEFÜGGÉSEK!A5,4),". évi előirányzat")</f>
        <v>2020. évi előirányzat</v>
      </c>
    </row>
    <row r="9" spans="1:3" s="54" customFormat="1" ht="12" customHeight="1" thickBot="1" x14ac:dyDescent="0.25">
      <c r="A9" s="91"/>
      <c r="B9" s="90" t="s">
        <v>127</v>
      </c>
      <c r="C9" s="89" t="s">
        <v>126</v>
      </c>
    </row>
    <row r="10" spans="1:3" s="9" customFormat="1" ht="12" customHeight="1" thickBot="1" x14ac:dyDescent="0.3">
      <c r="A10" s="5" t="s">
        <v>125</v>
      </c>
      <c r="B10" s="81" t="s">
        <v>263</v>
      </c>
      <c r="C10" s="3">
        <f>+C11+C12+C13+C14+C15+C16</f>
        <v>65760464</v>
      </c>
    </row>
    <row r="11" spans="1:3" s="9" customFormat="1" ht="12" customHeight="1" x14ac:dyDescent="0.25">
      <c r="A11" s="19" t="s">
        <v>123</v>
      </c>
      <c r="B11" s="72" t="s">
        <v>262</v>
      </c>
      <c r="C11" s="34">
        <v>22763182</v>
      </c>
    </row>
    <row r="12" spans="1:3" s="9" customFormat="1" ht="12" customHeight="1" x14ac:dyDescent="0.25">
      <c r="A12" s="41" t="s">
        <v>121</v>
      </c>
      <c r="B12" s="70" t="s">
        <v>261</v>
      </c>
      <c r="C12" s="33">
        <v>17172600</v>
      </c>
    </row>
    <row r="13" spans="1:3" s="9" customFormat="1" ht="12" customHeight="1" x14ac:dyDescent="0.25">
      <c r="A13" s="41" t="s">
        <v>119</v>
      </c>
      <c r="B13" s="70" t="s">
        <v>260</v>
      </c>
      <c r="C13" s="33">
        <v>24024682</v>
      </c>
    </row>
    <row r="14" spans="1:3" s="9" customFormat="1" ht="12" customHeight="1" x14ac:dyDescent="0.25">
      <c r="A14" s="41" t="s">
        <v>117</v>
      </c>
      <c r="B14" s="70" t="s">
        <v>259</v>
      </c>
      <c r="C14" s="33">
        <v>1800000</v>
      </c>
    </row>
    <row r="15" spans="1:3" s="9" customFormat="1" ht="12" customHeight="1" x14ac:dyDescent="0.25">
      <c r="A15" s="41" t="s">
        <v>258</v>
      </c>
      <c r="B15" s="31" t="s">
        <v>257</v>
      </c>
      <c r="C15" s="33"/>
    </row>
    <row r="16" spans="1:3" s="9" customFormat="1" ht="12" customHeight="1" thickBot="1" x14ac:dyDescent="0.3">
      <c r="A16" s="45" t="s">
        <v>113</v>
      </c>
      <c r="B16" s="32" t="s">
        <v>256</v>
      </c>
      <c r="C16" s="33"/>
    </row>
    <row r="17" spans="1:3" s="9" customFormat="1" ht="12" customHeight="1" thickBot="1" x14ac:dyDescent="0.3">
      <c r="A17" s="5" t="s">
        <v>1</v>
      </c>
      <c r="B17" s="67" t="s">
        <v>255</v>
      </c>
      <c r="C17" s="3">
        <f>+C18+C19+C20+C21+C22</f>
        <v>73683120</v>
      </c>
    </row>
    <row r="18" spans="1:3" s="9" customFormat="1" ht="12" customHeight="1" x14ac:dyDescent="0.25">
      <c r="A18" s="19" t="s">
        <v>84</v>
      </c>
      <c r="B18" s="72" t="s">
        <v>254</v>
      </c>
      <c r="C18" s="34"/>
    </row>
    <row r="19" spans="1:3" s="9" customFormat="1" ht="12" customHeight="1" x14ac:dyDescent="0.25">
      <c r="A19" s="41" t="s">
        <v>82</v>
      </c>
      <c r="B19" s="70" t="s">
        <v>253</v>
      </c>
      <c r="C19" s="33"/>
    </row>
    <row r="20" spans="1:3" s="9" customFormat="1" ht="12" customHeight="1" x14ac:dyDescent="0.25">
      <c r="A20" s="41" t="s">
        <v>80</v>
      </c>
      <c r="B20" s="70" t="s">
        <v>252</v>
      </c>
      <c r="C20" s="33"/>
    </row>
    <row r="21" spans="1:3" s="9" customFormat="1" ht="12" customHeight="1" x14ac:dyDescent="0.25">
      <c r="A21" s="41" t="s">
        <v>78</v>
      </c>
      <c r="B21" s="70" t="s">
        <v>251</v>
      </c>
      <c r="C21" s="33"/>
    </row>
    <row r="22" spans="1:3" s="9" customFormat="1" ht="12" customHeight="1" x14ac:dyDescent="0.25">
      <c r="A22" s="41" t="s">
        <v>76</v>
      </c>
      <c r="B22" s="70" t="s">
        <v>250</v>
      </c>
      <c r="C22" s="33">
        <v>73683120</v>
      </c>
    </row>
    <row r="23" spans="1:3" s="9" customFormat="1" ht="12" customHeight="1" thickBot="1" x14ac:dyDescent="0.3">
      <c r="A23" s="45" t="s">
        <v>74</v>
      </c>
      <c r="B23" s="32" t="s">
        <v>249</v>
      </c>
      <c r="C23" s="43"/>
    </row>
    <row r="24" spans="1:3" s="9" customFormat="1" ht="12" customHeight="1" thickBot="1" x14ac:dyDescent="0.3">
      <c r="A24" s="5" t="s">
        <v>58</v>
      </c>
      <c r="B24" s="81" t="s">
        <v>248</v>
      </c>
      <c r="C24" s="3">
        <f>+C25+C26+C27+C28+C29</f>
        <v>10816355</v>
      </c>
    </row>
    <row r="25" spans="1:3" s="9" customFormat="1" ht="12" customHeight="1" x14ac:dyDescent="0.25">
      <c r="A25" s="19" t="s">
        <v>247</v>
      </c>
      <c r="B25" s="72" t="s">
        <v>246</v>
      </c>
      <c r="C25" s="34"/>
    </row>
    <row r="26" spans="1:3" s="9" customFormat="1" ht="12" customHeight="1" x14ac:dyDescent="0.25">
      <c r="A26" s="41" t="s">
        <v>245</v>
      </c>
      <c r="B26" s="70" t="s">
        <v>244</v>
      </c>
      <c r="C26" s="33"/>
    </row>
    <row r="27" spans="1:3" s="9" customFormat="1" ht="12" customHeight="1" x14ac:dyDescent="0.25">
      <c r="A27" s="41" t="s">
        <v>243</v>
      </c>
      <c r="B27" s="70" t="s">
        <v>242</v>
      </c>
      <c r="C27" s="33"/>
    </row>
    <row r="28" spans="1:3" s="9" customFormat="1" ht="12" customHeight="1" x14ac:dyDescent="0.25">
      <c r="A28" s="41" t="s">
        <v>241</v>
      </c>
      <c r="B28" s="70" t="s">
        <v>240</v>
      </c>
      <c r="C28" s="33"/>
    </row>
    <row r="29" spans="1:3" s="9" customFormat="1" ht="12" customHeight="1" x14ac:dyDescent="0.25">
      <c r="A29" s="41" t="s">
        <v>239</v>
      </c>
      <c r="B29" s="70" t="s">
        <v>238</v>
      </c>
      <c r="C29" s="33">
        <v>10816355</v>
      </c>
    </row>
    <row r="30" spans="1:3" s="85" customFormat="1" ht="12" customHeight="1" thickBot="1" x14ac:dyDescent="0.3">
      <c r="A30" s="88" t="s">
        <v>237</v>
      </c>
      <c r="B30" s="87" t="s">
        <v>236</v>
      </c>
      <c r="C30" s="86"/>
    </row>
    <row r="31" spans="1:3" s="9" customFormat="1" ht="12" customHeight="1" thickBot="1" x14ac:dyDescent="0.3">
      <c r="A31" s="5" t="s">
        <v>235</v>
      </c>
      <c r="B31" s="81" t="s">
        <v>234</v>
      </c>
      <c r="C31" s="27">
        <f>SUM(C32:C38)</f>
        <v>3000000</v>
      </c>
    </row>
    <row r="32" spans="1:3" s="9" customFormat="1" ht="12" customHeight="1" x14ac:dyDescent="0.25">
      <c r="A32" s="19" t="s">
        <v>54</v>
      </c>
      <c r="B32" s="72" t="s">
        <v>233</v>
      </c>
      <c r="C32" s="34"/>
    </row>
    <row r="33" spans="1:3" s="9" customFormat="1" ht="12" customHeight="1" x14ac:dyDescent="0.25">
      <c r="A33" s="41" t="s">
        <v>52</v>
      </c>
      <c r="B33" s="70" t="s">
        <v>232</v>
      </c>
      <c r="C33" s="33"/>
    </row>
    <row r="34" spans="1:3" s="9" customFormat="1" ht="12" customHeight="1" x14ac:dyDescent="0.25">
      <c r="A34" s="41" t="s">
        <v>50</v>
      </c>
      <c r="B34" s="70" t="s">
        <v>231</v>
      </c>
      <c r="C34" s="33">
        <v>2500000</v>
      </c>
    </row>
    <row r="35" spans="1:3" s="9" customFormat="1" ht="12" customHeight="1" x14ac:dyDescent="0.25">
      <c r="A35" s="41" t="s">
        <v>230</v>
      </c>
      <c r="B35" s="70" t="s">
        <v>229</v>
      </c>
      <c r="C35" s="33"/>
    </row>
    <row r="36" spans="1:3" s="9" customFormat="1" ht="12" customHeight="1" x14ac:dyDescent="0.25">
      <c r="A36" s="41" t="s">
        <v>228</v>
      </c>
      <c r="B36" s="70" t="s">
        <v>227</v>
      </c>
      <c r="C36" s="33">
        <v>500000</v>
      </c>
    </row>
    <row r="37" spans="1:3" s="9" customFormat="1" ht="12" customHeight="1" x14ac:dyDescent="0.25">
      <c r="A37" s="41" t="s">
        <v>226</v>
      </c>
      <c r="B37" s="70" t="s">
        <v>225</v>
      </c>
      <c r="C37" s="33"/>
    </row>
    <row r="38" spans="1:3" s="9" customFormat="1" ht="12" customHeight="1" thickBot="1" x14ac:dyDescent="0.3">
      <c r="A38" s="45" t="s">
        <v>224</v>
      </c>
      <c r="B38" s="84" t="s">
        <v>223</v>
      </c>
      <c r="C38" s="43"/>
    </row>
    <row r="39" spans="1:3" s="9" customFormat="1" ht="12" customHeight="1" thickBot="1" x14ac:dyDescent="0.3">
      <c r="A39" s="5" t="s">
        <v>48</v>
      </c>
      <c r="B39" s="81" t="s">
        <v>222</v>
      </c>
      <c r="C39" s="3">
        <f>SUM(C40:C50)</f>
        <v>15384562</v>
      </c>
    </row>
    <row r="40" spans="1:3" s="9" customFormat="1" ht="12" customHeight="1" x14ac:dyDescent="0.25">
      <c r="A40" s="19" t="s">
        <v>46</v>
      </c>
      <c r="B40" s="72" t="s">
        <v>221</v>
      </c>
      <c r="C40" s="34">
        <v>4000000</v>
      </c>
    </row>
    <row r="41" spans="1:3" s="9" customFormat="1" ht="12" customHeight="1" x14ac:dyDescent="0.25">
      <c r="A41" s="41" t="s">
        <v>44</v>
      </c>
      <c r="B41" s="70" t="s">
        <v>220</v>
      </c>
      <c r="C41" s="33">
        <v>8140300</v>
      </c>
    </row>
    <row r="42" spans="1:3" s="9" customFormat="1" ht="12" customHeight="1" x14ac:dyDescent="0.25">
      <c r="A42" s="41" t="s">
        <v>42</v>
      </c>
      <c r="B42" s="70" t="s">
        <v>219</v>
      </c>
      <c r="C42" s="33"/>
    </row>
    <row r="43" spans="1:3" s="9" customFormat="1" ht="12" customHeight="1" x14ac:dyDescent="0.25">
      <c r="A43" s="41" t="s">
        <v>40</v>
      </c>
      <c r="B43" s="70" t="s">
        <v>218</v>
      </c>
      <c r="C43" s="33"/>
    </row>
    <row r="44" spans="1:3" s="9" customFormat="1" ht="12" customHeight="1" x14ac:dyDescent="0.25">
      <c r="A44" s="41" t="s">
        <v>38</v>
      </c>
      <c r="B44" s="70" t="s">
        <v>217</v>
      </c>
      <c r="C44" s="33">
        <v>1221560</v>
      </c>
    </row>
    <row r="45" spans="1:3" s="9" customFormat="1" ht="12" customHeight="1" x14ac:dyDescent="0.25">
      <c r="A45" s="41" t="s">
        <v>36</v>
      </c>
      <c r="B45" s="70" t="s">
        <v>216</v>
      </c>
      <c r="C45" s="33">
        <v>2021202</v>
      </c>
    </row>
    <row r="46" spans="1:3" s="9" customFormat="1" ht="12" customHeight="1" x14ac:dyDescent="0.25">
      <c r="A46" s="41" t="s">
        <v>215</v>
      </c>
      <c r="B46" s="70" t="s">
        <v>214</v>
      </c>
      <c r="C46" s="33"/>
    </row>
    <row r="47" spans="1:3" s="9" customFormat="1" ht="12" customHeight="1" x14ac:dyDescent="0.25">
      <c r="A47" s="41" t="s">
        <v>213</v>
      </c>
      <c r="B47" s="70" t="s">
        <v>212</v>
      </c>
      <c r="C47" s="33">
        <v>1500</v>
      </c>
    </row>
    <row r="48" spans="1:3" s="9" customFormat="1" ht="12" customHeight="1" x14ac:dyDescent="0.25">
      <c r="A48" s="41" t="s">
        <v>211</v>
      </c>
      <c r="B48" s="70" t="s">
        <v>210</v>
      </c>
      <c r="C48" s="68"/>
    </row>
    <row r="49" spans="1:3" s="9" customFormat="1" ht="12" customHeight="1" x14ac:dyDescent="0.25">
      <c r="A49" s="45" t="s">
        <v>209</v>
      </c>
      <c r="B49" s="79" t="s">
        <v>208</v>
      </c>
      <c r="C49" s="78"/>
    </row>
    <row r="50" spans="1:3" s="9" customFormat="1" ht="12" customHeight="1" thickBot="1" x14ac:dyDescent="0.3">
      <c r="A50" s="45" t="s">
        <v>207</v>
      </c>
      <c r="B50" s="32" t="s">
        <v>206</v>
      </c>
      <c r="C50" s="78"/>
    </row>
    <row r="51" spans="1:3" s="9" customFormat="1" ht="12" customHeight="1" thickBot="1" x14ac:dyDescent="0.3">
      <c r="A51" s="5" t="s">
        <v>34</v>
      </c>
      <c r="B51" s="81" t="s">
        <v>205</v>
      </c>
      <c r="C51" s="3">
        <f>SUM(C52:C56)</f>
        <v>0</v>
      </c>
    </row>
    <row r="52" spans="1:3" s="9" customFormat="1" ht="12" customHeight="1" x14ac:dyDescent="0.25">
      <c r="A52" s="19" t="s">
        <v>32</v>
      </c>
      <c r="B52" s="72" t="s">
        <v>204</v>
      </c>
      <c r="C52" s="83"/>
    </row>
    <row r="53" spans="1:3" s="9" customFormat="1" ht="12" customHeight="1" x14ac:dyDescent="0.25">
      <c r="A53" s="41" t="s">
        <v>30</v>
      </c>
      <c r="B53" s="70" t="s">
        <v>203</v>
      </c>
      <c r="C53" s="68"/>
    </row>
    <row r="54" spans="1:3" s="9" customFormat="1" ht="12" customHeight="1" x14ac:dyDescent="0.25">
      <c r="A54" s="41" t="s">
        <v>28</v>
      </c>
      <c r="B54" s="70" t="s">
        <v>202</v>
      </c>
      <c r="C54" s="68"/>
    </row>
    <row r="55" spans="1:3" s="9" customFormat="1" ht="12" customHeight="1" x14ac:dyDescent="0.25">
      <c r="A55" s="41" t="s">
        <v>26</v>
      </c>
      <c r="B55" s="70" t="s">
        <v>201</v>
      </c>
      <c r="C55" s="68"/>
    </row>
    <row r="56" spans="1:3" s="9" customFormat="1" ht="12" customHeight="1" thickBot="1" x14ac:dyDescent="0.3">
      <c r="A56" s="45" t="s">
        <v>200</v>
      </c>
      <c r="B56" s="32" t="s">
        <v>199</v>
      </c>
      <c r="C56" s="78"/>
    </row>
    <row r="57" spans="1:3" s="9" customFormat="1" ht="12" customHeight="1" thickBot="1" x14ac:dyDescent="0.3">
      <c r="A57" s="5" t="s">
        <v>198</v>
      </c>
      <c r="B57" s="81" t="s">
        <v>197</v>
      </c>
      <c r="C57" s="3">
        <f>SUM(C58:C60)</f>
        <v>0</v>
      </c>
    </row>
    <row r="58" spans="1:3" s="9" customFormat="1" ht="12" customHeight="1" x14ac:dyDescent="0.25">
      <c r="A58" s="19" t="s">
        <v>22</v>
      </c>
      <c r="B58" s="72" t="s">
        <v>196</v>
      </c>
      <c r="C58" s="34"/>
    </row>
    <row r="59" spans="1:3" s="9" customFormat="1" ht="12" customHeight="1" x14ac:dyDescent="0.25">
      <c r="A59" s="41" t="s">
        <v>20</v>
      </c>
      <c r="B59" s="70" t="s">
        <v>195</v>
      </c>
      <c r="C59" s="33"/>
    </row>
    <row r="60" spans="1:3" s="9" customFormat="1" ht="12" customHeight="1" x14ac:dyDescent="0.25">
      <c r="A60" s="41" t="s">
        <v>18</v>
      </c>
      <c r="B60" s="70" t="s">
        <v>194</v>
      </c>
      <c r="C60" s="33"/>
    </row>
    <row r="61" spans="1:3" s="9" customFormat="1" ht="12" customHeight="1" thickBot="1" x14ac:dyDescent="0.3">
      <c r="A61" s="45" t="s">
        <v>16</v>
      </c>
      <c r="B61" s="32" t="s">
        <v>193</v>
      </c>
      <c r="C61" s="43"/>
    </row>
    <row r="62" spans="1:3" s="9" customFormat="1" ht="12" customHeight="1" thickBot="1" x14ac:dyDescent="0.3">
      <c r="A62" s="5" t="s">
        <v>12</v>
      </c>
      <c r="B62" s="67" t="s">
        <v>192</v>
      </c>
      <c r="C62" s="3">
        <f>SUM(C63:C65)</f>
        <v>0</v>
      </c>
    </row>
    <row r="63" spans="1:3" s="9" customFormat="1" ht="12" customHeight="1" x14ac:dyDescent="0.25">
      <c r="A63" s="19" t="s">
        <v>191</v>
      </c>
      <c r="B63" s="72" t="s">
        <v>190</v>
      </c>
      <c r="C63" s="68"/>
    </row>
    <row r="64" spans="1:3" s="9" customFormat="1" ht="12" customHeight="1" x14ac:dyDescent="0.25">
      <c r="A64" s="41" t="s">
        <v>189</v>
      </c>
      <c r="B64" s="70" t="s">
        <v>188</v>
      </c>
      <c r="C64" s="68"/>
    </row>
    <row r="65" spans="1:3" s="9" customFormat="1" ht="12" customHeight="1" x14ac:dyDescent="0.25">
      <c r="A65" s="41" t="s">
        <v>187</v>
      </c>
      <c r="B65" s="70" t="s">
        <v>186</v>
      </c>
      <c r="C65" s="68"/>
    </row>
    <row r="66" spans="1:3" s="9" customFormat="1" ht="12" customHeight="1" thickBot="1" x14ac:dyDescent="0.3">
      <c r="A66" s="45" t="s">
        <v>185</v>
      </c>
      <c r="B66" s="32" t="s">
        <v>184</v>
      </c>
      <c r="C66" s="68"/>
    </row>
    <row r="67" spans="1:3" s="9" customFormat="1" ht="12" customHeight="1" thickBot="1" x14ac:dyDescent="0.3">
      <c r="A67" s="82" t="s">
        <v>183</v>
      </c>
      <c r="B67" s="81" t="s">
        <v>182</v>
      </c>
      <c r="C67" s="27">
        <f>+C10+C17+C24+C31+C39+C51+C57+C62</f>
        <v>168644501</v>
      </c>
    </row>
    <row r="68" spans="1:3" s="9" customFormat="1" ht="12" customHeight="1" thickBot="1" x14ac:dyDescent="0.3">
      <c r="A68" s="65" t="s">
        <v>181</v>
      </c>
      <c r="B68" s="67" t="s">
        <v>180</v>
      </c>
      <c r="C68" s="3">
        <f>SUM(C69:C71)</f>
        <v>0</v>
      </c>
    </row>
    <row r="69" spans="1:3" s="9" customFormat="1" ht="12" customHeight="1" x14ac:dyDescent="0.25">
      <c r="A69" s="19" t="s">
        <v>179</v>
      </c>
      <c r="B69" s="72" t="s">
        <v>178</v>
      </c>
      <c r="C69" s="68"/>
    </row>
    <row r="70" spans="1:3" s="9" customFormat="1" ht="12" customHeight="1" x14ac:dyDescent="0.25">
      <c r="A70" s="41" t="s">
        <v>177</v>
      </c>
      <c r="B70" s="70" t="s">
        <v>176</v>
      </c>
      <c r="C70" s="68"/>
    </row>
    <row r="71" spans="1:3" s="9" customFormat="1" ht="12" customHeight="1" thickBot="1" x14ac:dyDescent="0.3">
      <c r="A71" s="45" t="s">
        <v>175</v>
      </c>
      <c r="B71" s="80" t="s">
        <v>174</v>
      </c>
      <c r="C71" s="68"/>
    </row>
    <row r="72" spans="1:3" s="9" customFormat="1" ht="12" customHeight="1" thickBot="1" x14ac:dyDescent="0.3">
      <c r="A72" s="65" t="s">
        <v>173</v>
      </c>
      <c r="B72" s="67" t="s">
        <v>172</v>
      </c>
      <c r="C72" s="3">
        <f>SUM(C73:C76)</f>
        <v>0</v>
      </c>
    </row>
    <row r="73" spans="1:3" s="9" customFormat="1" ht="12" customHeight="1" x14ac:dyDescent="0.25">
      <c r="A73" s="19" t="s">
        <v>171</v>
      </c>
      <c r="B73" s="72" t="s">
        <v>170</v>
      </c>
      <c r="C73" s="68"/>
    </row>
    <row r="74" spans="1:3" s="9" customFormat="1" ht="12" customHeight="1" x14ac:dyDescent="0.25">
      <c r="A74" s="41" t="s">
        <v>169</v>
      </c>
      <c r="B74" s="70" t="s">
        <v>168</v>
      </c>
      <c r="C74" s="68"/>
    </row>
    <row r="75" spans="1:3" s="9" customFormat="1" ht="12" customHeight="1" x14ac:dyDescent="0.25">
      <c r="A75" s="45" t="s">
        <v>167</v>
      </c>
      <c r="B75" s="79" t="s">
        <v>166</v>
      </c>
      <c r="C75" s="78"/>
    </row>
    <row r="76" spans="1:3" s="9" customFormat="1" ht="12" customHeight="1" thickBot="1" x14ac:dyDescent="0.3">
      <c r="A76" s="23" t="s">
        <v>165</v>
      </c>
      <c r="B76" s="75" t="s">
        <v>164</v>
      </c>
      <c r="C76" s="74"/>
    </row>
    <row r="77" spans="1:3" s="9" customFormat="1" ht="12" customHeight="1" thickBot="1" x14ac:dyDescent="0.3">
      <c r="A77" s="65" t="s">
        <v>163</v>
      </c>
      <c r="B77" s="67" t="s">
        <v>162</v>
      </c>
      <c r="C77" s="3">
        <f>SUM(C78:C79)</f>
        <v>40462506</v>
      </c>
    </row>
    <row r="78" spans="1:3" s="9" customFormat="1" ht="12" customHeight="1" x14ac:dyDescent="0.25">
      <c r="A78" s="50" t="s">
        <v>161</v>
      </c>
      <c r="B78" s="77" t="s">
        <v>160</v>
      </c>
      <c r="C78" s="76">
        <v>40462506</v>
      </c>
    </row>
    <row r="79" spans="1:3" s="9" customFormat="1" ht="12" customHeight="1" thickBot="1" x14ac:dyDescent="0.3">
      <c r="A79" s="23" t="s">
        <v>159</v>
      </c>
      <c r="B79" s="75" t="s">
        <v>158</v>
      </c>
      <c r="C79" s="74"/>
    </row>
    <row r="80" spans="1:3" s="9" customFormat="1" ht="12" customHeight="1" thickBot="1" x14ac:dyDescent="0.3">
      <c r="A80" s="65" t="s">
        <v>157</v>
      </c>
      <c r="B80" s="67" t="s">
        <v>156</v>
      </c>
      <c r="C80" s="3">
        <f>SUM(C81:C83)</f>
        <v>0</v>
      </c>
    </row>
    <row r="81" spans="1:3" s="9" customFormat="1" ht="12" customHeight="1" x14ac:dyDescent="0.25">
      <c r="A81" s="19" t="s">
        <v>155</v>
      </c>
      <c r="B81" s="72" t="s">
        <v>154</v>
      </c>
      <c r="C81" s="68"/>
    </row>
    <row r="82" spans="1:3" s="9" customFormat="1" ht="12" customHeight="1" x14ac:dyDescent="0.25">
      <c r="A82" s="41" t="s">
        <v>153</v>
      </c>
      <c r="B82" s="70" t="s">
        <v>152</v>
      </c>
      <c r="C82" s="68"/>
    </row>
    <row r="83" spans="1:3" s="9" customFormat="1" ht="12" customHeight="1" thickBot="1" x14ac:dyDescent="0.3">
      <c r="A83" s="23" t="s">
        <v>151</v>
      </c>
      <c r="B83" s="75" t="s">
        <v>150</v>
      </c>
      <c r="C83" s="74"/>
    </row>
    <row r="84" spans="1:3" s="9" customFormat="1" ht="12" customHeight="1" thickBot="1" x14ac:dyDescent="0.3">
      <c r="A84" s="65" t="s">
        <v>149</v>
      </c>
      <c r="B84" s="67" t="s">
        <v>148</v>
      </c>
      <c r="C84" s="3">
        <f>SUM(C85:C88)</f>
        <v>0</v>
      </c>
    </row>
    <row r="85" spans="1:3" s="9" customFormat="1" ht="12" customHeight="1" x14ac:dyDescent="0.25">
      <c r="A85" s="73" t="s">
        <v>147</v>
      </c>
      <c r="B85" s="72" t="s">
        <v>146</v>
      </c>
      <c r="C85" s="68"/>
    </row>
    <row r="86" spans="1:3" s="9" customFormat="1" ht="12" customHeight="1" x14ac:dyDescent="0.25">
      <c r="A86" s="71" t="s">
        <v>145</v>
      </c>
      <c r="B86" s="70" t="s">
        <v>144</v>
      </c>
      <c r="C86" s="68"/>
    </row>
    <row r="87" spans="1:3" s="9" customFormat="1" ht="12" customHeight="1" x14ac:dyDescent="0.25">
      <c r="A87" s="71" t="s">
        <v>143</v>
      </c>
      <c r="B87" s="70" t="s">
        <v>142</v>
      </c>
      <c r="C87" s="68"/>
    </row>
    <row r="88" spans="1:3" s="9" customFormat="1" ht="12" customHeight="1" thickBot="1" x14ac:dyDescent="0.3">
      <c r="A88" s="69" t="s">
        <v>141</v>
      </c>
      <c r="B88" s="32" t="s">
        <v>140</v>
      </c>
      <c r="C88" s="68"/>
    </row>
    <row r="89" spans="1:3" s="9" customFormat="1" ht="12" customHeight="1" thickBot="1" x14ac:dyDescent="0.3">
      <c r="A89" s="65" t="s">
        <v>139</v>
      </c>
      <c r="B89" s="67" t="s">
        <v>138</v>
      </c>
      <c r="C89" s="66"/>
    </row>
    <row r="90" spans="1:3" s="9" customFormat="1" ht="13.5" customHeight="1" thickBot="1" x14ac:dyDescent="0.3">
      <c r="A90" s="65" t="s">
        <v>137</v>
      </c>
      <c r="B90" s="67" t="s">
        <v>136</v>
      </c>
      <c r="C90" s="66"/>
    </row>
    <row r="91" spans="1:3" s="9" customFormat="1" ht="15.75" customHeight="1" thickBot="1" x14ac:dyDescent="0.3">
      <c r="A91" s="65" t="s">
        <v>135</v>
      </c>
      <c r="B91" s="64" t="s">
        <v>134</v>
      </c>
      <c r="C91" s="27">
        <f>+C68+C72+C77+C80+C84+C90+C89</f>
        <v>40462506</v>
      </c>
    </row>
    <row r="92" spans="1:3" s="9" customFormat="1" ht="16.5" customHeight="1" thickBot="1" x14ac:dyDescent="0.3">
      <c r="A92" s="63" t="s">
        <v>133</v>
      </c>
      <c r="B92" s="62" t="s">
        <v>132</v>
      </c>
      <c r="C92" s="27">
        <f>+C67+C91</f>
        <v>209107007</v>
      </c>
    </row>
    <row r="93" spans="1:3" s="9" customFormat="1" ht="11.1" customHeight="1" x14ac:dyDescent="0.25">
      <c r="A93" s="61"/>
      <c r="B93" s="60"/>
      <c r="C93" s="59"/>
    </row>
    <row r="94" spans="1:3" ht="16.5" customHeight="1" x14ac:dyDescent="0.3">
      <c r="A94" s="389" t="s">
        <v>131</v>
      </c>
      <c r="B94" s="389"/>
      <c r="C94" s="389"/>
    </row>
    <row r="95" spans="1:3" ht="16.5" customHeight="1" thickBot="1" x14ac:dyDescent="0.35">
      <c r="A95" s="394" t="s">
        <v>130</v>
      </c>
      <c r="B95" s="394"/>
      <c r="C95" s="58" t="str">
        <f>C7</f>
        <v>Forintban!</v>
      </c>
    </row>
    <row r="96" spans="1:3" ht="27.75" customHeight="1" thickBot="1" x14ac:dyDescent="0.35">
      <c r="A96" s="57" t="s">
        <v>129</v>
      </c>
      <c r="B96" s="56" t="s">
        <v>128</v>
      </c>
      <c r="C96" s="55" t="str">
        <f>+C8</f>
        <v>2020. évi előirányzat</v>
      </c>
    </row>
    <row r="97" spans="1:3" s="54" customFormat="1" ht="12" customHeight="1" thickBot="1" x14ac:dyDescent="0.25">
      <c r="A97" s="57"/>
      <c r="B97" s="56" t="s">
        <v>127</v>
      </c>
      <c r="C97" s="55" t="s">
        <v>126</v>
      </c>
    </row>
    <row r="98" spans="1:3" ht="12" customHeight="1" thickBot="1" x14ac:dyDescent="0.35">
      <c r="A98" s="53" t="s">
        <v>125</v>
      </c>
      <c r="B98" s="52" t="s">
        <v>124</v>
      </c>
      <c r="C98" s="51">
        <f>C99+C100+C101+C102+C103+C116</f>
        <v>155667051</v>
      </c>
    </row>
    <row r="99" spans="1:3" ht="12" customHeight="1" x14ac:dyDescent="0.3">
      <c r="A99" s="50" t="s">
        <v>123</v>
      </c>
      <c r="B99" s="49" t="s">
        <v>122</v>
      </c>
      <c r="C99" s="48">
        <v>89027872</v>
      </c>
    </row>
    <row r="100" spans="1:3" ht="12" customHeight="1" x14ac:dyDescent="0.3">
      <c r="A100" s="41" t="s">
        <v>121</v>
      </c>
      <c r="B100" s="35" t="s">
        <v>120</v>
      </c>
      <c r="C100" s="33">
        <v>11967586</v>
      </c>
    </row>
    <row r="101" spans="1:3" ht="12" customHeight="1" x14ac:dyDescent="0.3">
      <c r="A101" s="41" t="s">
        <v>119</v>
      </c>
      <c r="B101" s="35" t="s">
        <v>118</v>
      </c>
      <c r="C101" s="43">
        <v>43343178</v>
      </c>
    </row>
    <row r="102" spans="1:3" ht="12" customHeight="1" x14ac:dyDescent="0.3">
      <c r="A102" s="41" t="s">
        <v>117</v>
      </c>
      <c r="B102" s="42" t="s">
        <v>116</v>
      </c>
      <c r="C102" s="43">
        <v>8000000</v>
      </c>
    </row>
    <row r="103" spans="1:3" ht="12" customHeight="1" x14ac:dyDescent="0.3">
      <c r="A103" s="41" t="s">
        <v>115</v>
      </c>
      <c r="B103" s="47" t="s">
        <v>114</v>
      </c>
      <c r="C103" s="43">
        <v>3328415</v>
      </c>
    </row>
    <row r="104" spans="1:3" ht="12" customHeight="1" x14ac:dyDescent="0.3">
      <c r="A104" s="41" t="s">
        <v>113</v>
      </c>
      <c r="B104" s="35" t="s">
        <v>112</v>
      </c>
      <c r="C104" s="43"/>
    </row>
    <row r="105" spans="1:3" ht="12" customHeight="1" x14ac:dyDescent="0.3">
      <c r="A105" s="41" t="s">
        <v>111</v>
      </c>
      <c r="B105" s="44" t="s">
        <v>110</v>
      </c>
      <c r="C105" s="43"/>
    </row>
    <row r="106" spans="1:3" ht="12" customHeight="1" x14ac:dyDescent="0.3">
      <c r="A106" s="41" t="s">
        <v>109</v>
      </c>
      <c r="B106" s="44" t="s">
        <v>108</v>
      </c>
      <c r="C106" s="43"/>
    </row>
    <row r="107" spans="1:3" ht="12" customHeight="1" x14ac:dyDescent="0.3">
      <c r="A107" s="41" t="s">
        <v>107</v>
      </c>
      <c r="B107" s="46" t="s">
        <v>106</v>
      </c>
      <c r="C107" s="43"/>
    </row>
    <row r="108" spans="1:3" ht="12" customHeight="1" x14ac:dyDescent="0.3">
      <c r="A108" s="41" t="s">
        <v>105</v>
      </c>
      <c r="B108" s="29" t="s">
        <v>104</v>
      </c>
      <c r="C108" s="43"/>
    </row>
    <row r="109" spans="1:3" ht="12" customHeight="1" x14ac:dyDescent="0.3">
      <c r="A109" s="41" t="s">
        <v>103</v>
      </c>
      <c r="B109" s="29" t="s">
        <v>69</v>
      </c>
      <c r="C109" s="43"/>
    </row>
    <row r="110" spans="1:3" ht="12" customHeight="1" x14ac:dyDescent="0.3">
      <c r="A110" s="41" t="s">
        <v>102</v>
      </c>
      <c r="B110" s="46" t="s">
        <v>101</v>
      </c>
      <c r="C110" s="43">
        <v>2558415</v>
      </c>
    </row>
    <row r="111" spans="1:3" ht="12" customHeight="1" x14ac:dyDescent="0.3">
      <c r="A111" s="41" t="s">
        <v>100</v>
      </c>
      <c r="B111" s="46" t="s">
        <v>99</v>
      </c>
      <c r="C111" s="43"/>
    </row>
    <row r="112" spans="1:3" ht="12" customHeight="1" x14ac:dyDescent="0.3">
      <c r="A112" s="41" t="s">
        <v>98</v>
      </c>
      <c r="B112" s="29" t="s">
        <v>63</v>
      </c>
      <c r="C112" s="43"/>
    </row>
    <row r="113" spans="1:3" ht="12" customHeight="1" x14ac:dyDescent="0.3">
      <c r="A113" s="26" t="s">
        <v>97</v>
      </c>
      <c r="B113" s="44" t="s">
        <v>96</v>
      </c>
      <c r="C113" s="43"/>
    </row>
    <row r="114" spans="1:3" ht="12" customHeight="1" x14ac:dyDescent="0.3">
      <c r="A114" s="41" t="s">
        <v>95</v>
      </c>
      <c r="B114" s="44" t="s">
        <v>94</v>
      </c>
      <c r="C114" s="43"/>
    </row>
    <row r="115" spans="1:3" ht="12" customHeight="1" x14ac:dyDescent="0.3">
      <c r="A115" s="45" t="s">
        <v>93</v>
      </c>
      <c r="B115" s="44" t="s">
        <v>92</v>
      </c>
      <c r="C115" s="43">
        <v>770000</v>
      </c>
    </row>
    <row r="116" spans="1:3" ht="12" customHeight="1" x14ac:dyDescent="0.3">
      <c r="A116" s="41" t="s">
        <v>91</v>
      </c>
      <c r="B116" s="42" t="s">
        <v>90</v>
      </c>
      <c r="C116" s="33"/>
    </row>
    <row r="117" spans="1:3" ht="12" customHeight="1" x14ac:dyDescent="0.3">
      <c r="A117" s="41" t="s">
        <v>89</v>
      </c>
      <c r="B117" s="35" t="s">
        <v>88</v>
      </c>
      <c r="C117" s="33"/>
    </row>
    <row r="118" spans="1:3" ht="12" customHeight="1" thickBot="1" x14ac:dyDescent="0.35">
      <c r="A118" s="23" t="s">
        <v>87</v>
      </c>
      <c r="B118" s="40" t="s">
        <v>86</v>
      </c>
      <c r="C118" s="39"/>
    </row>
    <row r="119" spans="1:3" ht="12" customHeight="1" thickBot="1" x14ac:dyDescent="0.35">
      <c r="A119" s="38" t="s">
        <v>1</v>
      </c>
      <c r="B119" s="37" t="s">
        <v>85</v>
      </c>
      <c r="C119" s="36">
        <f>+C120+C122+C124</f>
        <v>50809538</v>
      </c>
    </row>
    <row r="120" spans="1:3" ht="12" customHeight="1" x14ac:dyDescent="0.3">
      <c r="A120" s="19" t="s">
        <v>84</v>
      </c>
      <c r="B120" s="35" t="s">
        <v>83</v>
      </c>
      <c r="C120" s="34">
        <v>16316355</v>
      </c>
    </row>
    <row r="121" spans="1:3" ht="12" customHeight="1" x14ac:dyDescent="0.3">
      <c r="A121" s="19" t="s">
        <v>82</v>
      </c>
      <c r="B121" s="28" t="s">
        <v>81</v>
      </c>
      <c r="C121" s="34"/>
    </row>
    <row r="122" spans="1:3" ht="12" customHeight="1" x14ac:dyDescent="0.3">
      <c r="A122" s="19" t="s">
        <v>80</v>
      </c>
      <c r="B122" s="28" t="s">
        <v>79</v>
      </c>
      <c r="C122" s="33">
        <v>34493183</v>
      </c>
    </row>
    <row r="123" spans="1:3" ht="12" customHeight="1" x14ac:dyDescent="0.3">
      <c r="A123" s="19" t="s">
        <v>78</v>
      </c>
      <c r="B123" s="28" t="s">
        <v>77</v>
      </c>
      <c r="C123" s="17"/>
    </row>
    <row r="124" spans="1:3" ht="12" customHeight="1" x14ac:dyDescent="0.3">
      <c r="A124" s="19" t="s">
        <v>76</v>
      </c>
      <c r="B124" s="32" t="s">
        <v>75</v>
      </c>
      <c r="C124" s="17"/>
    </row>
    <row r="125" spans="1:3" ht="12" customHeight="1" x14ac:dyDescent="0.3">
      <c r="A125" s="19" t="s">
        <v>74</v>
      </c>
      <c r="B125" s="31" t="s">
        <v>73</v>
      </c>
      <c r="C125" s="17"/>
    </row>
    <row r="126" spans="1:3" ht="12" customHeight="1" x14ac:dyDescent="0.3">
      <c r="A126" s="19" t="s">
        <v>72</v>
      </c>
      <c r="B126" s="30" t="s">
        <v>71</v>
      </c>
      <c r="C126" s="17"/>
    </row>
    <row r="127" spans="1:3" x14ac:dyDescent="0.3">
      <c r="A127" s="19" t="s">
        <v>70</v>
      </c>
      <c r="B127" s="29" t="s">
        <v>69</v>
      </c>
      <c r="C127" s="17"/>
    </row>
    <row r="128" spans="1:3" ht="12" customHeight="1" x14ac:dyDescent="0.3">
      <c r="A128" s="19" t="s">
        <v>68</v>
      </c>
      <c r="B128" s="29" t="s">
        <v>67</v>
      </c>
      <c r="C128" s="17"/>
    </row>
    <row r="129" spans="1:3" ht="12" customHeight="1" x14ac:dyDescent="0.3">
      <c r="A129" s="19" t="s">
        <v>66</v>
      </c>
      <c r="B129" s="29" t="s">
        <v>65</v>
      </c>
      <c r="C129" s="17"/>
    </row>
    <row r="130" spans="1:3" ht="12" customHeight="1" x14ac:dyDescent="0.3">
      <c r="A130" s="19" t="s">
        <v>64</v>
      </c>
      <c r="B130" s="29" t="s">
        <v>63</v>
      </c>
      <c r="C130" s="17"/>
    </row>
    <row r="131" spans="1:3" ht="12" customHeight="1" x14ac:dyDescent="0.3">
      <c r="A131" s="19" t="s">
        <v>62</v>
      </c>
      <c r="B131" s="29" t="s">
        <v>61</v>
      </c>
      <c r="C131" s="17"/>
    </row>
    <row r="132" spans="1:3" ht="16.2" thickBot="1" x14ac:dyDescent="0.35">
      <c r="A132" s="26" t="s">
        <v>60</v>
      </c>
      <c r="B132" s="29" t="s">
        <v>59</v>
      </c>
      <c r="C132" s="24"/>
    </row>
    <row r="133" spans="1:3" ht="12" customHeight="1" thickBot="1" x14ac:dyDescent="0.35">
      <c r="A133" s="5" t="s">
        <v>58</v>
      </c>
      <c r="B133" s="15" t="s">
        <v>57</v>
      </c>
      <c r="C133" s="3">
        <f>+C98+C119</f>
        <v>206476589</v>
      </c>
    </row>
    <row r="134" spans="1:3" ht="12" customHeight="1" thickBot="1" x14ac:dyDescent="0.35">
      <c r="A134" s="5" t="s">
        <v>56</v>
      </c>
      <c r="B134" s="15" t="s">
        <v>55</v>
      </c>
      <c r="C134" s="3">
        <f>+C135+C136+C137</f>
        <v>0</v>
      </c>
    </row>
    <row r="135" spans="1:3" ht="12" customHeight="1" x14ac:dyDescent="0.3">
      <c r="A135" s="19" t="s">
        <v>54</v>
      </c>
      <c r="B135" s="28" t="s">
        <v>53</v>
      </c>
      <c r="C135" s="17"/>
    </row>
    <row r="136" spans="1:3" ht="12" customHeight="1" x14ac:dyDescent="0.3">
      <c r="A136" s="19" t="s">
        <v>52</v>
      </c>
      <c r="B136" s="28" t="s">
        <v>51</v>
      </c>
      <c r="C136" s="17"/>
    </row>
    <row r="137" spans="1:3" ht="12" customHeight="1" thickBot="1" x14ac:dyDescent="0.35">
      <c r="A137" s="26" t="s">
        <v>50</v>
      </c>
      <c r="B137" s="28" t="s">
        <v>49</v>
      </c>
      <c r="C137" s="17"/>
    </row>
    <row r="138" spans="1:3" ht="12" customHeight="1" thickBot="1" x14ac:dyDescent="0.35">
      <c r="A138" s="5" t="s">
        <v>48</v>
      </c>
      <c r="B138" s="15" t="s">
        <v>47</v>
      </c>
      <c r="C138" s="3">
        <f>SUM(C139:C144)</f>
        <v>0</v>
      </c>
    </row>
    <row r="139" spans="1:3" ht="12" customHeight="1" x14ac:dyDescent="0.3">
      <c r="A139" s="19" t="s">
        <v>46</v>
      </c>
      <c r="B139" s="18" t="s">
        <v>45</v>
      </c>
      <c r="C139" s="17"/>
    </row>
    <row r="140" spans="1:3" ht="12" customHeight="1" x14ac:dyDescent="0.3">
      <c r="A140" s="19" t="s">
        <v>44</v>
      </c>
      <c r="B140" s="18" t="s">
        <v>43</v>
      </c>
      <c r="C140" s="17"/>
    </row>
    <row r="141" spans="1:3" ht="12" customHeight="1" x14ac:dyDescent="0.3">
      <c r="A141" s="19" t="s">
        <v>42</v>
      </c>
      <c r="B141" s="18" t="s">
        <v>41</v>
      </c>
      <c r="C141" s="17"/>
    </row>
    <row r="142" spans="1:3" ht="12" customHeight="1" x14ac:dyDescent="0.3">
      <c r="A142" s="19" t="s">
        <v>40</v>
      </c>
      <c r="B142" s="18" t="s">
        <v>39</v>
      </c>
      <c r="C142" s="17"/>
    </row>
    <row r="143" spans="1:3" ht="12" customHeight="1" x14ac:dyDescent="0.3">
      <c r="A143" s="26" t="s">
        <v>38</v>
      </c>
      <c r="B143" s="25" t="s">
        <v>37</v>
      </c>
      <c r="C143" s="24"/>
    </row>
    <row r="144" spans="1:3" ht="12" customHeight="1" thickBot="1" x14ac:dyDescent="0.35">
      <c r="A144" s="23" t="s">
        <v>36</v>
      </c>
      <c r="B144" s="22" t="s">
        <v>35</v>
      </c>
      <c r="C144" s="21"/>
    </row>
    <row r="145" spans="1:9" ht="12" customHeight="1" thickBot="1" x14ac:dyDescent="0.35">
      <c r="A145" s="5" t="s">
        <v>34</v>
      </c>
      <c r="B145" s="15" t="s">
        <v>33</v>
      </c>
      <c r="C145" s="27">
        <f>+C146+C147+C148+C149</f>
        <v>2630418</v>
      </c>
    </row>
    <row r="146" spans="1:9" ht="12" customHeight="1" x14ac:dyDescent="0.3">
      <c r="A146" s="19" t="s">
        <v>32</v>
      </c>
      <c r="B146" s="18" t="s">
        <v>31</v>
      </c>
      <c r="C146" s="17"/>
    </row>
    <row r="147" spans="1:9" ht="12" customHeight="1" x14ac:dyDescent="0.3">
      <c r="A147" s="19" t="s">
        <v>30</v>
      </c>
      <c r="B147" s="18" t="s">
        <v>29</v>
      </c>
      <c r="C147" s="17">
        <v>2630418</v>
      </c>
    </row>
    <row r="148" spans="1:9" ht="12" customHeight="1" x14ac:dyDescent="0.3">
      <c r="A148" s="26" t="s">
        <v>28</v>
      </c>
      <c r="B148" s="25" t="s">
        <v>27</v>
      </c>
      <c r="C148" s="24"/>
    </row>
    <row r="149" spans="1:9" ht="12" customHeight="1" thickBot="1" x14ac:dyDescent="0.35">
      <c r="A149" s="23" t="s">
        <v>26</v>
      </c>
      <c r="B149" s="22" t="s">
        <v>25</v>
      </c>
      <c r="C149" s="21"/>
    </row>
    <row r="150" spans="1:9" ht="12" customHeight="1" thickBot="1" x14ac:dyDescent="0.35">
      <c r="A150" s="5" t="s">
        <v>24</v>
      </c>
      <c r="B150" s="15" t="s">
        <v>23</v>
      </c>
      <c r="C150" s="20">
        <f>SUM(C151:C155)</f>
        <v>0</v>
      </c>
    </row>
    <row r="151" spans="1:9" ht="12" customHeight="1" x14ac:dyDescent="0.3">
      <c r="A151" s="19" t="s">
        <v>22</v>
      </c>
      <c r="B151" s="18" t="s">
        <v>21</v>
      </c>
      <c r="C151" s="17"/>
    </row>
    <row r="152" spans="1:9" ht="12" customHeight="1" x14ac:dyDescent="0.3">
      <c r="A152" s="19" t="s">
        <v>20</v>
      </c>
      <c r="B152" s="18" t="s">
        <v>19</v>
      </c>
      <c r="C152" s="17"/>
    </row>
    <row r="153" spans="1:9" ht="12" customHeight="1" x14ac:dyDescent="0.3">
      <c r="A153" s="19" t="s">
        <v>18</v>
      </c>
      <c r="B153" s="18" t="s">
        <v>17</v>
      </c>
      <c r="C153" s="17"/>
    </row>
    <row r="154" spans="1:9" ht="12" customHeight="1" x14ac:dyDescent="0.3">
      <c r="A154" s="19" t="s">
        <v>16</v>
      </c>
      <c r="B154" s="18" t="s">
        <v>15</v>
      </c>
      <c r="C154" s="17"/>
    </row>
    <row r="155" spans="1:9" ht="12" customHeight="1" thickBot="1" x14ac:dyDescent="0.35">
      <c r="A155" s="19" t="s">
        <v>14</v>
      </c>
      <c r="B155" s="18" t="s">
        <v>13</v>
      </c>
      <c r="C155" s="17"/>
    </row>
    <row r="156" spans="1:9" ht="12" customHeight="1" thickBot="1" x14ac:dyDescent="0.35">
      <c r="A156" s="5" t="s">
        <v>12</v>
      </c>
      <c r="B156" s="15" t="s">
        <v>11</v>
      </c>
      <c r="C156" s="16"/>
    </row>
    <row r="157" spans="1:9" ht="12" customHeight="1" thickBot="1" x14ac:dyDescent="0.35">
      <c r="A157" s="5" t="s">
        <v>10</v>
      </c>
      <c r="B157" s="15" t="s">
        <v>9</v>
      </c>
      <c r="C157" s="16"/>
    </row>
    <row r="158" spans="1:9" ht="15.15" customHeight="1" thickBot="1" x14ac:dyDescent="0.35">
      <c r="A158" s="5" t="s">
        <v>8</v>
      </c>
      <c r="B158" s="15" t="s">
        <v>7</v>
      </c>
      <c r="C158" s="10">
        <f>+C134+C138+C145+C150+C156+C157</f>
        <v>2630418</v>
      </c>
      <c r="F158" s="14"/>
      <c r="G158" s="13"/>
      <c r="H158" s="13"/>
      <c r="I158" s="13"/>
    </row>
    <row r="159" spans="1:9" s="9" customFormat="1" ht="17.25" customHeight="1" thickBot="1" x14ac:dyDescent="0.3">
      <c r="A159" s="12" t="s">
        <v>6</v>
      </c>
      <c r="B159" s="11" t="s">
        <v>5</v>
      </c>
      <c r="C159" s="10">
        <f>+C133+C158</f>
        <v>209107007</v>
      </c>
    </row>
    <row r="160" spans="1:9" ht="10.5" customHeight="1" x14ac:dyDescent="0.3">
      <c r="A160" s="8"/>
      <c r="B160" s="8"/>
      <c r="C160" s="7">
        <f>C92-C159</f>
        <v>0</v>
      </c>
    </row>
    <row r="161" spans="1:3" x14ac:dyDescent="0.3">
      <c r="A161" s="395" t="s">
        <v>4</v>
      </c>
      <c r="B161" s="395"/>
      <c r="C161" s="395"/>
    </row>
    <row r="162" spans="1:3" ht="15.15" customHeight="1" thickBot="1" x14ac:dyDescent="0.35">
      <c r="A162" s="388" t="s">
        <v>3</v>
      </c>
      <c r="B162" s="388"/>
      <c r="C162" s="6" t="str">
        <f>C95</f>
        <v>Forintban!</v>
      </c>
    </row>
    <row r="163" spans="1:3" ht="13.5" customHeight="1" thickBot="1" x14ac:dyDescent="0.35">
      <c r="A163" s="5">
        <v>1</v>
      </c>
      <c r="B163" s="4" t="s">
        <v>2</v>
      </c>
      <c r="C163" s="3">
        <f>+C67-C133</f>
        <v>-37832088</v>
      </c>
    </row>
    <row r="164" spans="1:3" ht="27.75" customHeight="1" thickBot="1" x14ac:dyDescent="0.35">
      <c r="A164" s="5" t="s">
        <v>1</v>
      </c>
      <c r="B164" s="4" t="s">
        <v>0</v>
      </c>
      <c r="C164" s="3">
        <f>C91-C158</f>
        <v>37832088</v>
      </c>
    </row>
  </sheetData>
  <sheetProtection sheet="1"/>
  <mergeCells count="7">
    <mergeCell ref="A162:B162"/>
    <mergeCell ref="A94:C94"/>
    <mergeCell ref="B1:C1"/>
    <mergeCell ref="A6:C6"/>
    <mergeCell ref="A7:B7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2BD5A-2929-4A72-9E85-D029D93CE741}">
  <sheetPr>
    <tabColor rgb="FF92D050"/>
  </sheetPr>
  <dimension ref="A1:K178"/>
  <sheetViews>
    <sheetView zoomScale="86" zoomScaleNormal="86" zoomScaleSheetLayoutView="85" workbookViewId="0">
      <selection activeCell="C1" sqref="C1"/>
    </sheetView>
  </sheetViews>
  <sheetFormatPr defaultColWidth="9.33203125" defaultRowHeight="13.2" x14ac:dyDescent="0.25"/>
  <cols>
    <col min="1" max="1" width="19.44140625" style="251" customWidth="1"/>
    <col min="2" max="2" width="72" style="250" customWidth="1"/>
    <col min="3" max="3" width="25" style="249" customWidth="1"/>
    <col min="4" max="16384" width="9.33203125" style="248"/>
  </cols>
  <sheetData>
    <row r="1" spans="1:3" s="310" customFormat="1" ht="23.25" customHeight="1" thickBot="1" x14ac:dyDescent="0.3">
      <c r="A1" s="313"/>
      <c r="B1" s="312"/>
      <c r="C1" s="311" t="s">
        <v>502</v>
      </c>
    </row>
    <row r="2" spans="1:3" s="303" customFormat="1" ht="21.15" customHeight="1" x14ac:dyDescent="0.25">
      <c r="A2" s="309" t="s">
        <v>323</v>
      </c>
      <c r="B2" s="308" t="str">
        <f>CONCATENATE([1]ALAPADATOK!A3)</f>
        <v>Viss Község Önkormányzata</v>
      </c>
      <c r="C2" s="307" t="s">
        <v>429</v>
      </c>
    </row>
    <row r="3" spans="1:3" s="303" customFormat="1" ht="16.2" thickBot="1" x14ac:dyDescent="0.3">
      <c r="A3" s="306" t="s">
        <v>431</v>
      </c>
      <c r="B3" s="305" t="s">
        <v>435</v>
      </c>
      <c r="C3" s="304" t="s">
        <v>434</v>
      </c>
    </row>
    <row r="4" spans="1:3" s="300" customFormat="1" ht="15.9" customHeight="1" thickBot="1" x14ac:dyDescent="0.35">
      <c r="A4" s="302"/>
      <c r="B4" s="302"/>
      <c r="C4" s="301" t="str">
        <f>'6.1.mell'!C4</f>
        <v>Forintban!</v>
      </c>
    </row>
    <row r="5" spans="1:3" ht="13.8" thickBot="1" x14ac:dyDescent="0.3">
      <c r="A5" s="299" t="s">
        <v>428</v>
      </c>
      <c r="B5" s="298" t="s">
        <v>427</v>
      </c>
      <c r="C5" s="297" t="s">
        <v>401</v>
      </c>
    </row>
    <row r="6" spans="1:3" s="274" customFormat="1" ht="12.9" customHeight="1" thickBot="1" x14ac:dyDescent="0.3">
      <c r="A6" s="296"/>
      <c r="B6" s="295" t="s">
        <v>127</v>
      </c>
      <c r="C6" s="294" t="s">
        <v>126</v>
      </c>
    </row>
    <row r="7" spans="1:3" s="274" customFormat="1" ht="15.9" customHeight="1" thickBot="1" x14ac:dyDescent="0.3">
      <c r="A7" s="316"/>
      <c r="B7" s="315" t="s">
        <v>325</v>
      </c>
      <c r="C7" s="314"/>
    </row>
    <row r="8" spans="1:3" s="274" customFormat="1" ht="12" customHeight="1" thickBot="1" x14ac:dyDescent="0.3">
      <c r="A8" s="262" t="s">
        <v>125</v>
      </c>
      <c r="B8" s="81" t="s">
        <v>263</v>
      </c>
      <c r="C8" s="3">
        <f>+C9+C10+C11+C12+C13+C14</f>
        <v>65760464</v>
      </c>
    </row>
    <row r="9" spans="1:3" s="282" customFormat="1" ht="12" customHeight="1" x14ac:dyDescent="0.2">
      <c r="A9" s="266" t="s">
        <v>123</v>
      </c>
      <c r="B9" s="72" t="s">
        <v>262</v>
      </c>
      <c r="C9" s="34">
        <v>22763182</v>
      </c>
    </row>
    <row r="10" spans="1:3" s="278" customFormat="1" ht="12" customHeight="1" x14ac:dyDescent="0.2">
      <c r="A10" s="271" t="s">
        <v>121</v>
      </c>
      <c r="B10" s="70" t="s">
        <v>261</v>
      </c>
      <c r="C10" s="33">
        <v>17172600</v>
      </c>
    </row>
    <row r="11" spans="1:3" s="278" customFormat="1" ht="12" customHeight="1" x14ac:dyDescent="0.2">
      <c r="A11" s="271" t="s">
        <v>119</v>
      </c>
      <c r="B11" s="70" t="s">
        <v>260</v>
      </c>
      <c r="C11" s="33">
        <v>24024682</v>
      </c>
    </row>
    <row r="12" spans="1:3" s="278" customFormat="1" ht="12" customHeight="1" x14ac:dyDescent="0.2">
      <c r="A12" s="271" t="s">
        <v>117</v>
      </c>
      <c r="B12" s="70" t="s">
        <v>259</v>
      </c>
      <c r="C12" s="33">
        <v>1800000</v>
      </c>
    </row>
    <row r="13" spans="1:3" s="278" customFormat="1" ht="12" customHeight="1" x14ac:dyDescent="0.2">
      <c r="A13" s="271" t="s">
        <v>258</v>
      </c>
      <c r="B13" s="70" t="s">
        <v>426</v>
      </c>
      <c r="C13" s="33"/>
    </row>
    <row r="14" spans="1:3" s="282" customFormat="1" ht="12" customHeight="1" thickBot="1" x14ac:dyDescent="0.25">
      <c r="A14" s="270" t="s">
        <v>113</v>
      </c>
      <c r="B14" s="79" t="s">
        <v>256</v>
      </c>
      <c r="C14" s="33"/>
    </row>
    <row r="15" spans="1:3" s="282" customFormat="1" ht="12" customHeight="1" thickBot="1" x14ac:dyDescent="0.3">
      <c r="A15" s="262" t="s">
        <v>1</v>
      </c>
      <c r="B15" s="67" t="s">
        <v>255</v>
      </c>
      <c r="C15" s="3">
        <f>+C16+C17+C18+C19+C20</f>
        <v>73683120</v>
      </c>
    </row>
    <row r="16" spans="1:3" s="282" customFormat="1" ht="12" customHeight="1" x14ac:dyDescent="0.2">
      <c r="A16" s="266" t="s">
        <v>84</v>
      </c>
      <c r="B16" s="72" t="s">
        <v>254</v>
      </c>
      <c r="C16" s="34"/>
    </row>
    <row r="17" spans="1:3" s="282" customFormat="1" ht="12" customHeight="1" x14ac:dyDescent="0.2">
      <c r="A17" s="271" t="s">
        <v>82</v>
      </c>
      <c r="B17" s="70" t="s">
        <v>253</v>
      </c>
      <c r="C17" s="33"/>
    </row>
    <row r="18" spans="1:3" s="282" customFormat="1" ht="12" customHeight="1" x14ac:dyDescent="0.2">
      <c r="A18" s="271" t="s">
        <v>80</v>
      </c>
      <c r="B18" s="70" t="s">
        <v>252</v>
      </c>
      <c r="C18" s="33"/>
    </row>
    <row r="19" spans="1:3" s="282" customFormat="1" ht="12" customHeight="1" x14ac:dyDescent="0.2">
      <c r="A19" s="271" t="s">
        <v>78</v>
      </c>
      <c r="B19" s="70" t="s">
        <v>251</v>
      </c>
      <c r="C19" s="33"/>
    </row>
    <row r="20" spans="1:3" s="282" customFormat="1" ht="12" customHeight="1" x14ac:dyDescent="0.2">
      <c r="A20" s="271" t="s">
        <v>76</v>
      </c>
      <c r="B20" s="70" t="s">
        <v>424</v>
      </c>
      <c r="C20" s="33">
        <v>73683120</v>
      </c>
    </row>
    <row r="21" spans="1:3" s="278" customFormat="1" ht="12" customHeight="1" thickBot="1" x14ac:dyDescent="0.25">
      <c r="A21" s="270" t="s">
        <v>74</v>
      </c>
      <c r="B21" s="79" t="s">
        <v>249</v>
      </c>
      <c r="C21" s="43"/>
    </row>
    <row r="22" spans="1:3" s="278" customFormat="1" ht="12" customHeight="1" thickBot="1" x14ac:dyDescent="0.3">
      <c r="A22" s="262" t="s">
        <v>58</v>
      </c>
      <c r="B22" s="81" t="s">
        <v>248</v>
      </c>
      <c r="C22" s="3">
        <f>+C23+C24+C25+C26+C27</f>
        <v>10816355</v>
      </c>
    </row>
    <row r="23" spans="1:3" s="278" customFormat="1" ht="12" customHeight="1" x14ac:dyDescent="0.2">
      <c r="A23" s="266" t="s">
        <v>247</v>
      </c>
      <c r="B23" s="72" t="s">
        <v>246</v>
      </c>
      <c r="C23" s="34"/>
    </row>
    <row r="24" spans="1:3" s="282" customFormat="1" ht="12" customHeight="1" x14ac:dyDescent="0.2">
      <c r="A24" s="271" t="s">
        <v>245</v>
      </c>
      <c r="B24" s="70" t="s">
        <v>244</v>
      </c>
      <c r="C24" s="33"/>
    </row>
    <row r="25" spans="1:3" s="278" customFormat="1" ht="12" customHeight="1" x14ac:dyDescent="0.2">
      <c r="A25" s="271" t="s">
        <v>243</v>
      </c>
      <c r="B25" s="70" t="s">
        <v>242</v>
      </c>
      <c r="C25" s="33"/>
    </row>
    <row r="26" spans="1:3" s="278" customFormat="1" ht="12" customHeight="1" x14ac:dyDescent="0.2">
      <c r="A26" s="271" t="s">
        <v>241</v>
      </c>
      <c r="B26" s="70" t="s">
        <v>240</v>
      </c>
      <c r="C26" s="33"/>
    </row>
    <row r="27" spans="1:3" s="278" customFormat="1" ht="12" customHeight="1" x14ac:dyDescent="0.2">
      <c r="A27" s="271" t="s">
        <v>239</v>
      </c>
      <c r="B27" s="70" t="s">
        <v>238</v>
      </c>
      <c r="C27" s="33">
        <v>10816355</v>
      </c>
    </row>
    <row r="28" spans="1:3" s="278" customFormat="1" ht="12" customHeight="1" thickBot="1" x14ac:dyDescent="0.25">
      <c r="A28" s="270" t="s">
        <v>237</v>
      </c>
      <c r="B28" s="79" t="s">
        <v>433</v>
      </c>
      <c r="C28" s="43"/>
    </row>
    <row r="29" spans="1:3" s="278" customFormat="1" ht="12" customHeight="1" thickBot="1" x14ac:dyDescent="0.3">
      <c r="A29" s="262" t="s">
        <v>235</v>
      </c>
      <c r="B29" s="81" t="s">
        <v>422</v>
      </c>
      <c r="C29" s="27">
        <f>SUM(C30:C36)</f>
        <v>3000000</v>
      </c>
    </row>
    <row r="30" spans="1:3" s="278" customFormat="1" ht="12" customHeight="1" x14ac:dyDescent="0.2">
      <c r="A30" s="266" t="s">
        <v>54</v>
      </c>
      <c r="B30" s="72" t="str">
        <f>'1.1.mell.'!B32</f>
        <v>Építményadó</v>
      </c>
      <c r="C30" s="34"/>
    </row>
    <row r="31" spans="1:3" s="278" customFormat="1" ht="12" customHeight="1" x14ac:dyDescent="0.2">
      <c r="A31" s="271" t="s">
        <v>52</v>
      </c>
      <c r="B31" s="72" t="str">
        <f>'1.1.mell.'!B33</f>
        <v>Idegenforgalmi adó</v>
      </c>
      <c r="C31" s="33"/>
    </row>
    <row r="32" spans="1:3" s="278" customFormat="1" ht="12" customHeight="1" x14ac:dyDescent="0.2">
      <c r="A32" s="271" t="s">
        <v>50</v>
      </c>
      <c r="B32" s="72" t="str">
        <f>'1.1.mell.'!B34</f>
        <v>Iparűzési adó</v>
      </c>
      <c r="C32" s="33">
        <v>2500000</v>
      </c>
    </row>
    <row r="33" spans="1:3" s="278" customFormat="1" ht="12" customHeight="1" x14ac:dyDescent="0.2">
      <c r="A33" s="271" t="s">
        <v>230</v>
      </c>
      <c r="B33" s="72" t="str">
        <f>'1.1.mell.'!B35</f>
        <v xml:space="preserve">Talajterhelési díj </v>
      </c>
      <c r="C33" s="33"/>
    </row>
    <row r="34" spans="1:3" s="278" customFormat="1" ht="12" customHeight="1" x14ac:dyDescent="0.2">
      <c r="A34" s="271" t="s">
        <v>228</v>
      </c>
      <c r="B34" s="72" t="str">
        <f>'1.1.mell.'!B36</f>
        <v>Gépjárműadó</v>
      </c>
      <c r="C34" s="33">
        <v>500000</v>
      </c>
    </row>
    <row r="35" spans="1:3" s="278" customFormat="1" ht="12" customHeight="1" x14ac:dyDescent="0.2">
      <c r="A35" s="271" t="s">
        <v>226</v>
      </c>
      <c r="B35" s="72" t="str">
        <f>'1.1.mell.'!B37</f>
        <v>Telekadó</v>
      </c>
      <c r="C35" s="33"/>
    </row>
    <row r="36" spans="1:3" s="278" customFormat="1" ht="12" customHeight="1" thickBot="1" x14ac:dyDescent="0.25">
      <c r="A36" s="270" t="s">
        <v>224</v>
      </c>
      <c r="B36" s="72" t="str">
        <f>'1.1.mell.'!B38</f>
        <v>Kommunális adó</v>
      </c>
      <c r="C36" s="43"/>
    </row>
    <row r="37" spans="1:3" s="278" customFormat="1" ht="12" customHeight="1" thickBot="1" x14ac:dyDescent="0.3">
      <c r="A37" s="262" t="s">
        <v>48</v>
      </c>
      <c r="B37" s="81" t="s">
        <v>222</v>
      </c>
      <c r="C37" s="3">
        <f>SUM(C38:C48)</f>
        <v>7878000</v>
      </c>
    </row>
    <row r="38" spans="1:3" s="278" customFormat="1" ht="12" customHeight="1" x14ac:dyDescent="0.2">
      <c r="A38" s="266" t="s">
        <v>46</v>
      </c>
      <c r="B38" s="72" t="s">
        <v>221</v>
      </c>
      <c r="C38" s="34">
        <v>4000000</v>
      </c>
    </row>
    <row r="39" spans="1:3" s="278" customFormat="1" ht="12" customHeight="1" x14ac:dyDescent="0.2">
      <c r="A39" s="271" t="s">
        <v>44</v>
      </c>
      <c r="B39" s="70" t="s">
        <v>220</v>
      </c>
      <c r="C39" s="33">
        <v>3450000</v>
      </c>
    </row>
    <row r="40" spans="1:3" s="278" customFormat="1" ht="12" customHeight="1" x14ac:dyDescent="0.2">
      <c r="A40" s="271" t="s">
        <v>42</v>
      </c>
      <c r="B40" s="70" t="s">
        <v>219</v>
      </c>
      <c r="C40" s="33"/>
    </row>
    <row r="41" spans="1:3" s="278" customFormat="1" ht="12" customHeight="1" x14ac:dyDescent="0.2">
      <c r="A41" s="271" t="s">
        <v>40</v>
      </c>
      <c r="B41" s="70" t="s">
        <v>218</v>
      </c>
      <c r="C41" s="33"/>
    </row>
    <row r="42" spans="1:3" s="278" customFormat="1" ht="12" customHeight="1" x14ac:dyDescent="0.2">
      <c r="A42" s="271" t="s">
        <v>38</v>
      </c>
      <c r="B42" s="70" t="s">
        <v>217</v>
      </c>
      <c r="C42" s="33"/>
    </row>
    <row r="43" spans="1:3" s="278" customFormat="1" ht="12" customHeight="1" x14ac:dyDescent="0.2">
      <c r="A43" s="271" t="s">
        <v>36</v>
      </c>
      <c r="B43" s="70" t="s">
        <v>216</v>
      </c>
      <c r="C43" s="33">
        <v>427000</v>
      </c>
    </row>
    <row r="44" spans="1:3" s="278" customFormat="1" ht="12" customHeight="1" x14ac:dyDescent="0.2">
      <c r="A44" s="271" t="s">
        <v>215</v>
      </c>
      <c r="B44" s="70" t="s">
        <v>214</v>
      </c>
      <c r="C44" s="33"/>
    </row>
    <row r="45" spans="1:3" s="278" customFormat="1" ht="12" customHeight="1" x14ac:dyDescent="0.2">
      <c r="A45" s="271" t="s">
        <v>213</v>
      </c>
      <c r="B45" s="70" t="s">
        <v>212</v>
      </c>
      <c r="C45" s="33">
        <v>1000</v>
      </c>
    </row>
    <row r="46" spans="1:3" s="278" customFormat="1" ht="12" customHeight="1" x14ac:dyDescent="0.2">
      <c r="A46" s="271" t="s">
        <v>211</v>
      </c>
      <c r="B46" s="70" t="s">
        <v>210</v>
      </c>
      <c r="C46" s="68"/>
    </row>
    <row r="47" spans="1:3" s="278" customFormat="1" ht="12" customHeight="1" x14ac:dyDescent="0.2">
      <c r="A47" s="270" t="s">
        <v>209</v>
      </c>
      <c r="B47" s="79" t="s">
        <v>208</v>
      </c>
      <c r="C47" s="78"/>
    </row>
    <row r="48" spans="1:3" s="278" customFormat="1" ht="12" customHeight="1" thickBot="1" x14ac:dyDescent="0.25">
      <c r="A48" s="270" t="s">
        <v>207</v>
      </c>
      <c r="B48" s="79" t="s">
        <v>206</v>
      </c>
      <c r="C48" s="78"/>
    </row>
    <row r="49" spans="1:3" s="278" customFormat="1" ht="12" customHeight="1" thickBot="1" x14ac:dyDescent="0.3">
      <c r="A49" s="262" t="s">
        <v>34</v>
      </c>
      <c r="B49" s="81" t="s">
        <v>205</v>
      </c>
      <c r="C49" s="3">
        <f>SUM(C50:C54)</f>
        <v>0</v>
      </c>
    </row>
    <row r="50" spans="1:3" s="278" customFormat="1" ht="12" customHeight="1" x14ac:dyDescent="0.2">
      <c r="A50" s="266" t="s">
        <v>32</v>
      </c>
      <c r="B50" s="72" t="s">
        <v>204</v>
      </c>
      <c r="C50" s="83"/>
    </row>
    <row r="51" spans="1:3" s="278" customFormat="1" ht="12" customHeight="1" x14ac:dyDescent="0.2">
      <c r="A51" s="271" t="s">
        <v>30</v>
      </c>
      <c r="B51" s="70" t="s">
        <v>203</v>
      </c>
      <c r="C51" s="68"/>
    </row>
    <row r="52" spans="1:3" s="278" customFormat="1" ht="12" customHeight="1" x14ac:dyDescent="0.2">
      <c r="A52" s="271" t="s">
        <v>28</v>
      </c>
      <c r="B52" s="70" t="s">
        <v>202</v>
      </c>
      <c r="C52" s="68"/>
    </row>
    <row r="53" spans="1:3" s="278" customFormat="1" ht="12" customHeight="1" x14ac:dyDescent="0.2">
      <c r="A53" s="271" t="s">
        <v>26</v>
      </c>
      <c r="B53" s="70" t="s">
        <v>201</v>
      </c>
      <c r="C53" s="68"/>
    </row>
    <row r="54" spans="1:3" s="278" customFormat="1" ht="12" customHeight="1" thickBot="1" x14ac:dyDescent="0.25">
      <c r="A54" s="270" t="s">
        <v>200</v>
      </c>
      <c r="B54" s="79" t="s">
        <v>199</v>
      </c>
      <c r="C54" s="78"/>
    </row>
    <row r="55" spans="1:3" s="278" customFormat="1" ht="12" customHeight="1" thickBot="1" x14ac:dyDescent="0.3">
      <c r="A55" s="262" t="s">
        <v>198</v>
      </c>
      <c r="B55" s="81" t="s">
        <v>197</v>
      </c>
      <c r="C55" s="3">
        <f>SUM(C56:C58)</f>
        <v>0</v>
      </c>
    </row>
    <row r="56" spans="1:3" s="278" customFormat="1" ht="12" customHeight="1" x14ac:dyDescent="0.2">
      <c r="A56" s="266" t="s">
        <v>22</v>
      </c>
      <c r="B56" s="72" t="s">
        <v>196</v>
      </c>
      <c r="C56" s="34"/>
    </row>
    <row r="57" spans="1:3" s="278" customFormat="1" ht="12" customHeight="1" x14ac:dyDescent="0.2">
      <c r="A57" s="271" t="s">
        <v>20</v>
      </c>
      <c r="B57" s="70" t="s">
        <v>195</v>
      </c>
      <c r="C57" s="33"/>
    </row>
    <row r="58" spans="1:3" s="278" customFormat="1" ht="12" customHeight="1" x14ac:dyDescent="0.2">
      <c r="A58" s="271" t="s">
        <v>18</v>
      </c>
      <c r="B58" s="70" t="s">
        <v>194</v>
      </c>
      <c r="C58" s="33"/>
    </row>
    <row r="59" spans="1:3" s="278" customFormat="1" ht="12" customHeight="1" thickBot="1" x14ac:dyDescent="0.25">
      <c r="A59" s="270" t="s">
        <v>16</v>
      </c>
      <c r="B59" s="79" t="s">
        <v>193</v>
      </c>
      <c r="C59" s="43"/>
    </row>
    <row r="60" spans="1:3" s="278" customFormat="1" ht="12" customHeight="1" thickBot="1" x14ac:dyDescent="0.3">
      <c r="A60" s="262" t="s">
        <v>12</v>
      </c>
      <c r="B60" s="67" t="s">
        <v>192</v>
      </c>
      <c r="C60" s="3">
        <f>SUM(C61:C63)</f>
        <v>0</v>
      </c>
    </row>
    <row r="61" spans="1:3" s="278" customFormat="1" ht="12" customHeight="1" x14ac:dyDescent="0.2">
      <c r="A61" s="266" t="s">
        <v>191</v>
      </c>
      <c r="B61" s="72" t="s">
        <v>190</v>
      </c>
      <c r="C61" s="68"/>
    </row>
    <row r="62" spans="1:3" s="278" customFormat="1" ht="12" customHeight="1" x14ac:dyDescent="0.2">
      <c r="A62" s="271" t="s">
        <v>189</v>
      </c>
      <c r="B62" s="70" t="s">
        <v>188</v>
      </c>
      <c r="C62" s="68"/>
    </row>
    <row r="63" spans="1:3" s="278" customFormat="1" ht="12" customHeight="1" x14ac:dyDescent="0.2">
      <c r="A63" s="271" t="s">
        <v>187</v>
      </c>
      <c r="B63" s="70" t="s">
        <v>186</v>
      </c>
      <c r="C63" s="68"/>
    </row>
    <row r="64" spans="1:3" s="278" customFormat="1" ht="12" customHeight="1" thickBot="1" x14ac:dyDescent="0.25">
      <c r="A64" s="270" t="s">
        <v>185</v>
      </c>
      <c r="B64" s="79" t="s">
        <v>184</v>
      </c>
      <c r="C64" s="68"/>
    </row>
    <row r="65" spans="1:3" s="278" customFormat="1" ht="12" customHeight="1" thickBot="1" x14ac:dyDescent="0.3">
      <c r="A65" s="262" t="s">
        <v>10</v>
      </c>
      <c r="B65" s="81" t="s">
        <v>182</v>
      </c>
      <c r="C65" s="27">
        <f>+C8+C15+C22+C29+C37+C49+C55+C60</f>
        <v>161137939</v>
      </c>
    </row>
    <row r="66" spans="1:3" s="278" customFormat="1" ht="12" customHeight="1" thickBot="1" x14ac:dyDescent="0.25">
      <c r="A66" s="284" t="s">
        <v>420</v>
      </c>
      <c r="B66" s="67" t="s">
        <v>180</v>
      </c>
      <c r="C66" s="3">
        <f>SUM(C67:C69)</f>
        <v>0</v>
      </c>
    </row>
    <row r="67" spans="1:3" s="278" customFormat="1" ht="12" customHeight="1" x14ac:dyDescent="0.2">
      <c r="A67" s="266" t="s">
        <v>179</v>
      </c>
      <c r="B67" s="72" t="s">
        <v>178</v>
      </c>
      <c r="C67" s="68"/>
    </row>
    <row r="68" spans="1:3" s="278" customFormat="1" ht="12" customHeight="1" x14ac:dyDescent="0.2">
      <c r="A68" s="271" t="s">
        <v>177</v>
      </c>
      <c r="B68" s="70" t="s">
        <v>176</v>
      </c>
      <c r="C68" s="68"/>
    </row>
    <row r="69" spans="1:3" s="278" customFormat="1" ht="12" customHeight="1" thickBot="1" x14ac:dyDescent="0.25">
      <c r="A69" s="270" t="s">
        <v>175</v>
      </c>
      <c r="B69" s="288" t="s">
        <v>432</v>
      </c>
      <c r="C69" s="68"/>
    </row>
    <row r="70" spans="1:3" s="278" customFormat="1" ht="12" customHeight="1" thickBot="1" x14ac:dyDescent="0.25">
      <c r="A70" s="284" t="s">
        <v>173</v>
      </c>
      <c r="B70" s="67" t="s">
        <v>172</v>
      </c>
      <c r="C70" s="3">
        <f>SUM(C71:C74)</f>
        <v>0</v>
      </c>
    </row>
    <row r="71" spans="1:3" s="278" customFormat="1" ht="12" customHeight="1" x14ac:dyDescent="0.2">
      <c r="A71" s="266" t="s">
        <v>171</v>
      </c>
      <c r="B71" s="72" t="s">
        <v>170</v>
      </c>
      <c r="C71" s="68"/>
    </row>
    <row r="72" spans="1:3" s="278" customFormat="1" ht="12" customHeight="1" x14ac:dyDescent="0.2">
      <c r="A72" s="271" t="s">
        <v>169</v>
      </c>
      <c r="B72" s="70" t="s">
        <v>168</v>
      </c>
      <c r="C72" s="68"/>
    </row>
    <row r="73" spans="1:3" s="278" customFormat="1" ht="12" customHeight="1" x14ac:dyDescent="0.2">
      <c r="A73" s="271" t="s">
        <v>167</v>
      </c>
      <c r="B73" s="70" t="s">
        <v>166</v>
      </c>
      <c r="C73" s="68"/>
    </row>
    <row r="74" spans="1:3" s="278" customFormat="1" ht="12" customHeight="1" x14ac:dyDescent="0.25">
      <c r="A74" s="271" t="s">
        <v>165</v>
      </c>
      <c r="B74" s="31" t="s">
        <v>164</v>
      </c>
      <c r="C74" s="68"/>
    </row>
    <row r="75" spans="1:3" s="278" customFormat="1" ht="12" customHeight="1" thickBot="1" x14ac:dyDescent="0.25">
      <c r="A75" s="283" t="s">
        <v>163</v>
      </c>
      <c r="B75" s="11" t="s">
        <v>162</v>
      </c>
      <c r="C75" s="36">
        <f>SUM(C76:C77)</f>
        <v>38805775</v>
      </c>
    </row>
    <row r="76" spans="1:3" s="278" customFormat="1" ht="12" customHeight="1" x14ac:dyDescent="0.2">
      <c r="A76" s="266" t="s">
        <v>161</v>
      </c>
      <c r="B76" s="72" t="s">
        <v>160</v>
      </c>
      <c r="C76" s="68">
        <v>38805775</v>
      </c>
    </row>
    <row r="77" spans="1:3" s="278" customFormat="1" ht="12" customHeight="1" thickBot="1" x14ac:dyDescent="0.25">
      <c r="A77" s="270" t="s">
        <v>159</v>
      </c>
      <c r="B77" s="79" t="s">
        <v>158</v>
      </c>
      <c r="C77" s="68"/>
    </row>
    <row r="78" spans="1:3" s="282" customFormat="1" ht="12" customHeight="1" thickBot="1" x14ac:dyDescent="0.25">
      <c r="A78" s="284" t="s">
        <v>157</v>
      </c>
      <c r="B78" s="67" t="s">
        <v>156</v>
      </c>
      <c r="C78" s="3">
        <f>SUM(C79:C81)</f>
        <v>0</v>
      </c>
    </row>
    <row r="79" spans="1:3" s="278" customFormat="1" ht="12" customHeight="1" x14ac:dyDescent="0.2">
      <c r="A79" s="266" t="s">
        <v>155</v>
      </c>
      <c r="B79" s="72" t="s">
        <v>154</v>
      </c>
      <c r="C79" s="68"/>
    </row>
    <row r="80" spans="1:3" s="278" customFormat="1" ht="12" customHeight="1" x14ac:dyDescent="0.2">
      <c r="A80" s="271" t="s">
        <v>153</v>
      </c>
      <c r="B80" s="70" t="s">
        <v>152</v>
      </c>
      <c r="C80" s="68"/>
    </row>
    <row r="81" spans="1:3" s="278" customFormat="1" ht="12" customHeight="1" thickBot="1" x14ac:dyDescent="0.25">
      <c r="A81" s="270" t="s">
        <v>151</v>
      </c>
      <c r="B81" s="79" t="s">
        <v>150</v>
      </c>
      <c r="C81" s="68"/>
    </row>
    <row r="82" spans="1:3" s="278" customFormat="1" ht="12" customHeight="1" thickBot="1" x14ac:dyDescent="0.25">
      <c r="A82" s="284" t="s">
        <v>149</v>
      </c>
      <c r="B82" s="67" t="s">
        <v>148</v>
      </c>
      <c r="C82" s="3">
        <f>SUM(C83:C86)</f>
        <v>0</v>
      </c>
    </row>
    <row r="83" spans="1:3" s="278" customFormat="1" ht="12" customHeight="1" x14ac:dyDescent="0.2">
      <c r="A83" s="287" t="s">
        <v>147</v>
      </c>
      <c r="B83" s="72" t="s">
        <v>146</v>
      </c>
      <c r="C83" s="68"/>
    </row>
    <row r="84" spans="1:3" s="278" customFormat="1" ht="12" customHeight="1" x14ac:dyDescent="0.2">
      <c r="A84" s="286" t="s">
        <v>145</v>
      </c>
      <c r="B84" s="70" t="s">
        <v>144</v>
      </c>
      <c r="C84" s="68"/>
    </row>
    <row r="85" spans="1:3" s="278" customFormat="1" ht="12" customHeight="1" x14ac:dyDescent="0.2">
      <c r="A85" s="286" t="s">
        <v>143</v>
      </c>
      <c r="B85" s="70" t="s">
        <v>142</v>
      </c>
      <c r="C85" s="68"/>
    </row>
    <row r="86" spans="1:3" s="282" customFormat="1" ht="12" customHeight="1" thickBot="1" x14ac:dyDescent="0.25">
      <c r="A86" s="285" t="s">
        <v>141</v>
      </c>
      <c r="B86" s="79" t="s">
        <v>140</v>
      </c>
      <c r="C86" s="68"/>
    </row>
    <row r="87" spans="1:3" s="282" customFormat="1" ht="12" customHeight="1" thickBot="1" x14ac:dyDescent="0.25">
      <c r="A87" s="284" t="s">
        <v>139</v>
      </c>
      <c r="B87" s="67" t="s">
        <v>138</v>
      </c>
      <c r="C87" s="66"/>
    </row>
    <row r="88" spans="1:3" s="282" customFormat="1" ht="12" customHeight="1" thickBot="1" x14ac:dyDescent="0.25">
      <c r="A88" s="284" t="s">
        <v>418</v>
      </c>
      <c r="B88" s="67" t="s">
        <v>136</v>
      </c>
      <c r="C88" s="66"/>
    </row>
    <row r="89" spans="1:3" s="282" customFormat="1" ht="12" customHeight="1" thickBot="1" x14ac:dyDescent="0.25">
      <c r="A89" s="284" t="s">
        <v>417</v>
      </c>
      <c r="B89" s="64" t="s">
        <v>134</v>
      </c>
      <c r="C89" s="27">
        <f>+C66+C70+C75+C78+C82+C88+C87</f>
        <v>38805775</v>
      </c>
    </row>
    <row r="90" spans="1:3" s="282" customFormat="1" ht="12" customHeight="1" thickBot="1" x14ac:dyDescent="0.25">
      <c r="A90" s="283" t="s">
        <v>416</v>
      </c>
      <c r="B90" s="62" t="s">
        <v>415</v>
      </c>
      <c r="C90" s="27">
        <f>+C65+C89</f>
        <v>199943714</v>
      </c>
    </row>
    <row r="91" spans="1:3" s="278" customFormat="1" ht="8.25" customHeight="1" thickBot="1" x14ac:dyDescent="0.3">
      <c r="A91" s="281"/>
      <c r="B91" s="280"/>
      <c r="C91" s="279"/>
    </row>
    <row r="92" spans="1:3" s="274" customFormat="1" ht="16.5" customHeight="1" thickBot="1" x14ac:dyDescent="0.3">
      <c r="A92" s="277"/>
      <c r="B92" s="276" t="s">
        <v>324</v>
      </c>
      <c r="C92" s="275"/>
    </row>
    <row r="93" spans="1:3" s="265" customFormat="1" ht="12" customHeight="1" thickBot="1" x14ac:dyDescent="0.3">
      <c r="A93" s="273" t="s">
        <v>125</v>
      </c>
      <c r="B93" s="52" t="s">
        <v>414</v>
      </c>
      <c r="C93" s="51">
        <f>+C94+C95+C96+C97+C98+C111</f>
        <v>117137643</v>
      </c>
    </row>
    <row r="94" spans="1:3" ht="12" customHeight="1" x14ac:dyDescent="0.25">
      <c r="A94" s="272" t="s">
        <v>123</v>
      </c>
      <c r="B94" s="49" t="s">
        <v>122</v>
      </c>
      <c r="C94" s="48">
        <v>65813122</v>
      </c>
    </row>
    <row r="95" spans="1:3" ht="12" customHeight="1" x14ac:dyDescent="0.25">
      <c r="A95" s="271" t="s">
        <v>121</v>
      </c>
      <c r="B95" s="35" t="s">
        <v>120</v>
      </c>
      <c r="C95" s="33">
        <v>7894005</v>
      </c>
    </row>
    <row r="96" spans="1:3" ht="12" customHeight="1" x14ac:dyDescent="0.25">
      <c r="A96" s="271" t="s">
        <v>119</v>
      </c>
      <c r="B96" s="35" t="s">
        <v>118</v>
      </c>
      <c r="C96" s="43">
        <v>32872101</v>
      </c>
    </row>
    <row r="97" spans="1:3" ht="12" customHeight="1" x14ac:dyDescent="0.25">
      <c r="A97" s="271" t="s">
        <v>117</v>
      </c>
      <c r="B97" s="42" t="s">
        <v>116</v>
      </c>
      <c r="C97" s="43">
        <v>8000000</v>
      </c>
    </row>
    <row r="98" spans="1:3" ht="12" customHeight="1" x14ac:dyDescent="0.25">
      <c r="A98" s="271" t="s">
        <v>115</v>
      </c>
      <c r="B98" s="47" t="s">
        <v>114</v>
      </c>
      <c r="C98" s="43">
        <v>2558415</v>
      </c>
    </row>
    <row r="99" spans="1:3" ht="12" customHeight="1" x14ac:dyDescent="0.25">
      <c r="A99" s="271" t="s">
        <v>113</v>
      </c>
      <c r="B99" s="35" t="s">
        <v>413</v>
      </c>
      <c r="C99" s="43"/>
    </row>
    <row r="100" spans="1:3" ht="12" customHeight="1" x14ac:dyDescent="0.2">
      <c r="A100" s="271" t="s">
        <v>111</v>
      </c>
      <c r="B100" s="46" t="s">
        <v>110</v>
      </c>
      <c r="C100" s="43"/>
    </row>
    <row r="101" spans="1:3" ht="12" customHeight="1" x14ac:dyDescent="0.2">
      <c r="A101" s="271" t="s">
        <v>109</v>
      </c>
      <c r="B101" s="46" t="s">
        <v>108</v>
      </c>
      <c r="C101" s="43"/>
    </row>
    <row r="102" spans="1:3" ht="12" customHeight="1" x14ac:dyDescent="0.2">
      <c r="A102" s="271" t="s">
        <v>107</v>
      </c>
      <c r="B102" s="46" t="s">
        <v>106</v>
      </c>
      <c r="C102" s="43"/>
    </row>
    <row r="103" spans="1:3" ht="12" customHeight="1" x14ac:dyDescent="0.25">
      <c r="A103" s="271" t="s">
        <v>105</v>
      </c>
      <c r="B103" s="29" t="s">
        <v>104</v>
      </c>
      <c r="C103" s="43"/>
    </row>
    <row r="104" spans="1:3" ht="12" customHeight="1" x14ac:dyDescent="0.25">
      <c r="A104" s="271" t="s">
        <v>103</v>
      </c>
      <c r="B104" s="29" t="s">
        <v>69</v>
      </c>
      <c r="C104" s="43"/>
    </row>
    <row r="105" spans="1:3" ht="12" customHeight="1" x14ac:dyDescent="0.2">
      <c r="A105" s="271" t="s">
        <v>102</v>
      </c>
      <c r="B105" s="46" t="s">
        <v>101</v>
      </c>
      <c r="C105" s="43">
        <v>2558415</v>
      </c>
    </row>
    <row r="106" spans="1:3" ht="12" customHeight="1" x14ac:dyDescent="0.2">
      <c r="A106" s="271" t="s">
        <v>100</v>
      </c>
      <c r="B106" s="46" t="s">
        <v>99</v>
      </c>
      <c r="C106" s="43"/>
    </row>
    <row r="107" spans="1:3" ht="12" customHeight="1" x14ac:dyDescent="0.25">
      <c r="A107" s="271" t="s">
        <v>98</v>
      </c>
      <c r="B107" s="29" t="s">
        <v>63</v>
      </c>
      <c r="C107" s="43"/>
    </row>
    <row r="108" spans="1:3" ht="12" customHeight="1" x14ac:dyDescent="0.25">
      <c r="A108" s="264" t="s">
        <v>97</v>
      </c>
      <c r="B108" s="44" t="s">
        <v>96</v>
      </c>
      <c r="C108" s="43"/>
    </row>
    <row r="109" spans="1:3" ht="12" customHeight="1" x14ac:dyDescent="0.25">
      <c r="A109" s="271" t="s">
        <v>95</v>
      </c>
      <c r="B109" s="44" t="s">
        <v>94</v>
      </c>
      <c r="C109" s="43"/>
    </row>
    <row r="110" spans="1:3" ht="12" customHeight="1" x14ac:dyDescent="0.25">
      <c r="A110" s="271" t="s">
        <v>93</v>
      </c>
      <c r="B110" s="29" t="s">
        <v>92</v>
      </c>
      <c r="C110" s="33"/>
    </row>
    <row r="111" spans="1:3" ht="12" customHeight="1" x14ac:dyDescent="0.25">
      <c r="A111" s="271" t="s">
        <v>91</v>
      </c>
      <c r="B111" s="42" t="s">
        <v>90</v>
      </c>
      <c r="C111" s="33"/>
    </row>
    <row r="112" spans="1:3" ht="12" customHeight="1" x14ac:dyDescent="0.25">
      <c r="A112" s="270" t="s">
        <v>89</v>
      </c>
      <c r="B112" s="35" t="s">
        <v>412</v>
      </c>
      <c r="C112" s="43"/>
    </row>
    <row r="113" spans="1:3" ht="12" customHeight="1" thickBot="1" x14ac:dyDescent="0.3">
      <c r="A113" s="269" t="s">
        <v>87</v>
      </c>
      <c r="B113" s="268" t="s">
        <v>411</v>
      </c>
      <c r="C113" s="39"/>
    </row>
    <row r="114" spans="1:3" ht="12" customHeight="1" thickBot="1" x14ac:dyDescent="0.3">
      <c r="A114" s="262" t="s">
        <v>1</v>
      </c>
      <c r="B114" s="4" t="s">
        <v>85</v>
      </c>
      <c r="C114" s="3">
        <f>+C115+C117+C119</f>
        <v>47809538</v>
      </c>
    </row>
    <row r="115" spans="1:3" ht="12" customHeight="1" x14ac:dyDescent="0.25">
      <c r="A115" s="266" t="s">
        <v>84</v>
      </c>
      <c r="B115" s="35" t="s">
        <v>83</v>
      </c>
      <c r="C115" s="34">
        <v>13816355</v>
      </c>
    </row>
    <row r="116" spans="1:3" ht="12" customHeight="1" x14ac:dyDescent="0.25">
      <c r="A116" s="266" t="s">
        <v>82</v>
      </c>
      <c r="B116" s="28" t="s">
        <v>81</v>
      </c>
      <c r="C116" s="34"/>
    </row>
    <row r="117" spans="1:3" ht="12" customHeight="1" x14ac:dyDescent="0.25">
      <c r="A117" s="266" t="s">
        <v>80</v>
      </c>
      <c r="B117" s="28" t="s">
        <v>79</v>
      </c>
      <c r="C117" s="33">
        <v>33993183</v>
      </c>
    </row>
    <row r="118" spans="1:3" ht="12" customHeight="1" x14ac:dyDescent="0.25">
      <c r="A118" s="266" t="s">
        <v>78</v>
      </c>
      <c r="B118" s="28" t="s">
        <v>77</v>
      </c>
      <c r="C118" s="17"/>
    </row>
    <row r="119" spans="1:3" ht="12" customHeight="1" x14ac:dyDescent="0.25">
      <c r="A119" s="266" t="s">
        <v>76</v>
      </c>
      <c r="B119" s="32" t="s">
        <v>349</v>
      </c>
      <c r="C119" s="17"/>
    </row>
    <row r="120" spans="1:3" ht="12" customHeight="1" x14ac:dyDescent="0.25">
      <c r="A120" s="266" t="s">
        <v>74</v>
      </c>
      <c r="B120" s="31" t="s">
        <v>73</v>
      </c>
      <c r="C120" s="17"/>
    </row>
    <row r="121" spans="1:3" ht="12" customHeight="1" x14ac:dyDescent="0.25">
      <c r="A121" s="266" t="s">
        <v>72</v>
      </c>
      <c r="B121" s="30" t="s">
        <v>71</v>
      </c>
      <c r="C121" s="17"/>
    </row>
    <row r="122" spans="1:3" ht="12" customHeight="1" x14ac:dyDescent="0.25">
      <c r="A122" s="266" t="s">
        <v>70</v>
      </c>
      <c r="B122" s="29" t="s">
        <v>69</v>
      </c>
      <c r="C122" s="17"/>
    </row>
    <row r="123" spans="1:3" ht="12" customHeight="1" x14ac:dyDescent="0.25">
      <c r="A123" s="266" t="s">
        <v>68</v>
      </c>
      <c r="B123" s="29" t="s">
        <v>67</v>
      </c>
      <c r="C123" s="17"/>
    </row>
    <row r="124" spans="1:3" ht="12" customHeight="1" x14ac:dyDescent="0.25">
      <c r="A124" s="266" t="s">
        <v>66</v>
      </c>
      <c r="B124" s="29" t="s">
        <v>65</v>
      </c>
      <c r="C124" s="17"/>
    </row>
    <row r="125" spans="1:3" ht="12" customHeight="1" x14ac:dyDescent="0.25">
      <c r="A125" s="266" t="s">
        <v>64</v>
      </c>
      <c r="B125" s="29" t="s">
        <v>63</v>
      </c>
      <c r="C125" s="17"/>
    </row>
    <row r="126" spans="1:3" ht="12" customHeight="1" x14ac:dyDescent="0.25">
      <c r="A126" s="266" t="s">
        <v>62</v>
      </c>
      <c r="B126" s="29" t="s">
        <v>61</v>
      </c>
      <c r="C126" s="17"/>
    </row>
    <row r="127" spans="1:3" ht="12" customHeight="1" thickBot="1" x14ac:dyDescent="0.3">
      <c r="A127" s="264" t="s">
        <v>60</v>
      </c>
      <c r="B127" s="29" t="s">
        <v>59</v>
      </c>
      <c r="C127" s="24"/>
    </row>
    <row r="128" spans="1:3" ht="12" customHeight="1" thickBot="1" x14ac:dyDescent="0.3">
      <c r="A128" s="262" t="s">
        <v>58</v>
      </c>
      <c r="B128" s="15" t="s">
        <v>57</v>
      </c>
      <c r="C128" s="3">
        <f>+C93+C114</f>
        <v>164947181</v>
      </c>
    </row>
    <row r="129" spans="1:11" ht="12" customHeight="1" thickBot="1" x14ac:dyDescent="0.3">
      <c r="A129" s="262" t="s">
        <v>56</v>
      </c>
      <c r="B129" s="15" t="s">
        <v>55</v>
      </c>
      <c r="C129" s="3">
        <f>+C130+C131+C132</f>
        <v>0</v>
      </c>
    </row>
    <row r="130" spans="1:11" s="265" customFormat="1" ht="12" customHeight="1" x14ac:dyDescent="0.25">
      <c r="A130" s="266" t="s">
        <v>54</v>
      </c>
      <c r="B130" s="18" t="s">
        <v>410</v>
      </c>
      <c r="C130" s="17"/>
    </row>
    <row r="131" spans="1:11" ht="12" customHeight="1" x14ac:dyDescent="0.25">
      <c r="A131" s="266" t="s">
        <v>52</v>
      </c>
      <c r="B131" s="18" t="s">
        <v>51</v>
      </c>
      <c r="C131" s="17"/>
    </row>
    <row r="132" spans="1:11" ht="12" customHeight="1" thickBot="1" x14ac:dyDescent="0.3">
      <c r="A132" s="264" t="s">
        <v>50</v>
      </c>
      <c r="B132" s="25" t="s">
        <v>409</v>
      </c>
      <c r="C132" s="17"/>
    </row>
    <row r="133" spans="1:11" ht="12" customHeight="1" thickBot="1" x14ac:dyDescent="0.3">
      <c r="A133" s="262" t="s">
        <v>48</v>
      </c>
      <c r="B133" s="15" t="s">
        <v>47</v>
      </c>
      <c r="C133" s="3">
        <f>+C134+C135+C136+C137+C138+C139</f>
        <v>0</v>
      </c>
    </row>
    <row r="134" spans="1:11" ht="12" customHeight="1" x14ac:dyDescent="0.25">
      <c r="A134" s="266" t="s">
        <v>46</v>
      </c>
      <c r="B134" s="18" t="s">
        <v>45</v>
      </c>
      <c r="C134" s="17"/>
    </row>
    <row r="135" spans="1:11" ht="12" customHeight="1" x14ac:dyDescent="0.25">
      <c r="A135" s="266" t="s">
        <v>44</v>
      </c>
      <c r="B135" s="18" t="s">
        <v>43</v>
      </c>
      <c r="C135" s="17"/>
    </row>
    <row r="136" spans="1:11" ht="12" customHeight="1" x14ac:dyDescent="0.25">
      <c r="A136" s="266" t="s">
        <v>42</v>
      </c>
      <c r="B136" s="18" t="s">
        <v>41</v>
      </c>
      <c r="C136" s="17"/>
    </row>
    <row r="137" spans="1:11" ht="12" customHeight="1" x14ac:dyDescent="0.25">
      <c r="A137" s="266" t="s">
        <v>40</v>
      </c>
      <c r="B137" s="18" t="s">
        <v>408</v>
      </c>
      <c r="C137" s="17"/>
    </row>
    <row r="138" spans="1:11" ht="12" customHeight="1" x14ac:dyDescent="0.25">
      <c r="A138" s="266" t="s">
        <v>38</v>
      </c>
      <c r="B138" s="18" t="s">
        <v>37</v>
      </c>
      <c r="C138" s="17"/>
    </row>
    <row r="139" spans="1:11" s="265" customFormat="1" ht="12" customHeight="1" thickBot="1" x14ac:dyDescent="0.3">
      <c r="A139" s="264" t="s">
        <v>36</v>
      </c>
      <c r="B139" s="25" t="s">
        <v>35</v>
      </c>
      <c r="C139" s="17"/>
    </row>
    <row r="140" spans="1:11" ht="12" customHeight="1" thickBot="1" x14ac:dyDescent="0.3">
      <c r="A140" s="262" t="s">
        <v>34</v>
      </c>
      <c r="B140" s="15" t="s">
        <v>407</v>
      </c>
      <c r="C140" s="27">
        <f>+C141+C142+C144+C145+C143</f>
        <v>34996533</v>
      </c>
      <c r="K140" s="267"/>
    </row>
    <row r="141" spans="1:11" x14ac:dyDescent="0.25">
      <c r="A141" s="266" t="s">
        <v>32</v>
      </c>
      <c r="B141" s="18" t="s">
        <v>31</v>
      </c>
      <c r="C141" s="17"/>
    </row>
    <row r="142" spans="1:11" ht="12" customHeight="1" x14ac:dyDescent="0.25">
      <c r="A142" s="266" t="s">
        <v>30</v>
      </c>
      <c r="B142" s="18" t="s">
        <v>29</v>
      </c>
      <c r="C142" s="17">
        <v>2630418</v>
      </c>
    </row>
    <row r="143" spans="1:11" s="265" customFormat="1" ht="12" customHeight="1" x14ac:dyDescent="0.25">
      <c r="A143" s="266" t="s">
        <v>28</v>
      </c>
      <c r="B143" s="18" t="s">
        <v>406</v>
      </c>
      <c r="C143" s="17">
        <v>32366115</v>
      </c>
    </row>
    <row r="144" spans="1:11" s="265" customFormat="1" ht="12" customHeight="1" x14ac:dyDescent="0.25">
      <c r="A144" s="266" t="s">
        <v>26</v>
      </c>
      <c r="B144" s="18" t="s">
        <v>27</v>
      </c>
      <c r="C144" s="17"/>
    </row>
    <row r="145" spans="1:3" s="265" customFormat="1" ht="12" customHeight="1" thickBot="1" x14ac:dyDescent="0.3">
      <c r="A145" s="264" t="s">
        <v>200</v>
      </c>
      <c r="B145" s="25" t="s">
        <v>25</v>
      </c>
      <c r="C145" s="17"/>
    </row>
    <row r="146" spans="1:3" s="265" customFormat="1" ht="12" customHeight="1" thickBot="1" x14ac:dyDescent="0.3">
      <c r="A146" s="262" t="s">
        <v>24</v>
      </c>
      <c r="B146" s="15" t="s">
        <v>23</v>
      </c>
      <c r="C146" s="20">
        <f>+C147+C148+C149+C150+C151</f>
        <v>0</v>
      </c>
    </row>
    <row r="147" spans="1:3" s="265" customFormat="1" ht="12" customHeight="1" x14ac:dyDescent="0.25">
      <c r="A147" s="266" t="s">
        <v>22</v>
      </c>
      <c r="B147" s="18" t="s">
        <v>21</v>
      </c>
      <c r="C147" s="17"/>
    </row>
    <row r="148" spans="1:3" s="265" customFormat="1" ht="12" customHeight="1" x14ac:dyDescent="0.25">
      <c r="A148" s="266" t="s">
        <v>20</v>
      </c>
      <c r="B148" s="18" t="s">
        <v>19</v>
      </c>
      <c r="C148" s="17"/>
    </row>
    <row r="149" spans="1:3" s="265" customFormat="1" ht="12" customHeight="1" x14ac:dyDescent="0.25">
      <c r="A149" s="266" t="s">
        <v>18</v>
      </c>
      <c r="B149" s="18" t="s">
        <v>17</v>
      </c>
      <c r="C149" s="17"/>
    </row>
    <row r="150" spans="1:3" ht="12.75" customHeight="1" x14ac:dyDescent="0.25">
      <c r="A150" s="266" t="s">
        <v>16</v>
      </c>
      <c r="B150" s="18" t="s">
        <v>15</v>
      </c>
      <c r="C150" s="17"/>
    </row>
    <row r="151" spans="1:3" ht="12.75" customHeight="1" thickBot="1" x14ac:dyDescent="0.3">
      <c r="A151" s="264" t="s">
        <v>14</v>
      </c>
      <c r="B151" s="25" t="s">
        <v>13</v>
      </c>
      <c r="C151" s="24"/>
    </row>
    <row r="152" spans="1:3" ht="12.75" customHeight="1" thickBot="1" x14ac:dyDescent="0.3">
      <c r="A152" s="263" t="s">
        <v>12</v>
      </c>
      <c r="B152" s="15" t="s">
        <v>11</v>
      </c>
      <c r="C152" s="20"/>
    </row>
    <row r="153" spans="1:3" ht="12" customHeight="1" thickBot="1" x14ac:dyDescent="0.3">
      <c r="A153" s="263" t="s">
        <v>10</v>
      </c>
      <c r="B153" s="15" t="s">
        <v>9</v>
      </c>
      <c r="C153" s="20"/>
    </row>
    <row r="154" spans="1:3" ht="15.15" customHeight="1" thickBot="1" x14ac:dyDescent="0.3">
      <c r="A154" s="262" t="s">
        <v>8</v>
      </c>
      <c r="B154" s="15" t="s">
        <v>7</v>
      </c>
      <c r="C154" s="259">
        <f>+C129+C133+C140+C146+C152+C153</f>
        <v>34996533</v>
      </c>
    </row>
    <row r="155" spans="1:3" ht="13.8" thickBot="1" x14ac:dyDescent="0.3">
      <c r="A155" s="261" t="s">
        <v>6</v>
      </c>
      <c r="B155" s="260" t="s">
        <v>5</v>
      </c>
      <c r="C155" s="259">
        <f>+C128+C154</f>
        <v>199943714</v>
      </c>
    </row>
    <row r="156" spans="1:3" ht="13.5" customHeight="1" thickBot="1" x14ac:dyDescent="0.3">
      <c r="C156" s="258">
        <f>C90-C155</f>
        <v>0</v>
      </c>
    </row>
    <row r="157" spans="1:3" ht="14.4" customHeight="1" thickBot="1" x14ac:dyDescent="0.3">
      <c r="A157" s="257" t="s">
        <v>405</v>
      </c>
      <c r="B157" s="256"/>
      <c r="C157" s="255">
        <v>57</v>
      </c>
    </row>
    <row r="158" spans="1:3" ht="13.8" thickBot="1" x14ac:dyDescent="0.3">
      <c r="A158" s="257" t="s">
        <v>404</v>
      </c>
      <c r="B158" s="256"/>
      <c r="C158" s="255">
        <v>51</v>
      </c>
    </row>
    <row r="159" spans="1:3" x14ac:dyDescent="0.25">
      <c r="A159" s="254"/>
      <c r="B159" s="253"/>
      <c r="C159" s="252"/>
    </row>
    <row r="160" spans="1:3" x14ac:dyDescent="0.25">
      <c r="A160" s="254"/>
      <c r="B160" s="253"/>
    </row>
    <row r="161" spans="1:3" x14ac:dyDescent="0.25">
      <c r="A161" s="254"/>
      <c r="B161" s="253"/>
      <c r="C161" s="252"/>
    </row>
    <row r="162" spans="1:3" x14ac:dyDescent="0.25">
      <c r="A162" s="254"/>
      <c r="B162" s="253"/>
      <c r="C162" s="252"/>
    </row>
    <row r="163" spans="1:3" x14ac:dyDescent="0.25">
      <c r="A163" s="254"/>
      <c r="B163" s="253"/>
      <c r="C163" s="252"/>
    </row>
    <row r="164" spans="1:3" x14ac:dyDescent="0.25">
      <c r="A164" s="254"/>
      <c r="B164" s="253"/>
      <c r="C164" s="252"/>
    </row>
    <row r="165" spans="1:3" x14ac:dyDescent="0.25">
      <c r="A165" s="254"/>
      <c r="B165" s="253"/>
      <c r="C165" s="252"/>
    </row>
    <row r="166" spans="1:3" x14ac:dyDescent="0.25">
      <c r="A166" s="254"/>
      <c r="B166" s="253"/>
      <c r="C166" s="252"/>
    </row>
    <row r="167" spans="1:3" x14ac:dyDescent="0.25">
      <c r="A167" s="254"/>
      <c r="B167" s="253"/>
      <c r="C167" s="252"/>
    </row>
    <row r="168" spans="1:3" x14ac:dyDescent="0.25">
      <c r="A168" s="254"/>
      <c r="B168" s="253"/>
      <c r="C168" s="252"/>
    </row>
    <row r="169" spans="1:3" x14ac:dyDescent="0.25">
      <c r="A169" s="254"/>
      <c r="B169" s="253"/>
      <c r="C169" s="252"/>
    </row>
    <row r="170" spans="1:3" x14ac:dyDescent="0.25">
      <c r="A170" s="254"/>
      <c r="B170" s="253"/>
      <c r="C170" s="252"/>
    </row>
    <row r="171" spans="1:3" x14ac:dyDescent="0.25">
      <c r="A171" s="254"/>
      <c r="B171" s="253"/>
      <c r="C171" s="252"/>
    </row>
    <row r="172" spans="1:3" x14ac:dyDescent="0.25">
      <c r="A172" s="254"/>
      <c r="B172" s="253"/>
      <c r="C172" s="252"/>
    </row>
    <row r="173" spans="1:3" x14ac:dyDescent="0.25">
      <c r="A173" s="254"/>
      <c r="B173" s="253"/>
      <c r="C173" s="252"/>
    </row>
    <row r="174" spans="1:3" x14ac:dyDescent="0.25">
      <c r="A174" s="254"/>
      <c r="B174" s="253"/>
      <c r="C174" s="252"/>
    </row>
    <row r="175" spans="1:3" x14ac:dyDescent="0.25">
      <c r="A175" s="254"/>
      <c r="B175" s="253"/>
      <c r="C175" s="252"/>
    </row>
    <row r="176" spans="1:3" x14ac:dyDescent="0.25">
      <c r="A176" s="254"/>
      <c r="B176" s="253"/>
      <c r="C176" s="252"/>
    </row>
    <row r="177" spans="1:3" x14ac:dyDescent="0.25">
      <c r="A177" s="254"/>
      <c r="B177" s="253"/>
      <c r="C177" s="252"/>
    </row>
    <row r="178" spans="1:3" x14ac:dyDescent="0.25">
      <c r="A178" s="254"/>
      <c r="B178" s="253"/>
      <c r="C178" s="25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C599-8ABB-400A-9C5C-3FAE806E7BB5}">
  <sheetPr>
    <tabColor rgb="FF92D050"/>
  </sheetPr>
  <dimension ref="A1:K178"/>
  <sheetViews>
    <sheetView topLeftCell="A7" zoomScale="78" zoomScaleNormal="78" zoomScaleSheetLayoutView="85" workbookViewId="0">
      <selection activeCell="C1" sqref="C1"/>
    </sheetView>
  </sheetViews>
  <sheetFormatPr defaultColWidth="9.33203125" defaultRowHeight="13.2" x14ac:dyDescent="0.25"/>
  <cols>
    <col min="1" max="1" width="19.44140625" style="251" customWidth="1"/>
    <col min="2" max="2" width="72" style="250" customWidth="1"/>
    <col min="3" max="3" width="25" style="249" customWidth="1"/>
    <col min="4" max="16384" width="9.33203125" style="248"/>
  </cols>
  <sheetData>
    <row r="1" spans="1:3" s="310" customFormat="1" ht="23.25" customHeight="1" thickBot="1" x14ac:dyDescent="0.3">
      <c r="A1" s="313"/>
      <c r="B1" s="312"/>
      <c r="C1" s="311" t="s">
        <v>503</v>
      </c>
    </row>
    <row r="2" spans="1:3" s="303" customFormat="1" ht="21.15" customHeight="1" x14ac:dyDescent="0.25">
      <c r="A2" s="309" t="s">
        <v>323</v>
      </c>
      <c r="B2" s="308" t="str">
        <f>CONCATENATE([1]ALAPADATOK!A3)</f>
        <v>Viss Község Önkormányzata</v>
      </c>
      <c r="C2" s="307" t="s">
        <v>429</v>
      </c>
    </row>
    <row r="3" spans="1:3" s="303" customFormat="1" ht="16.2" thickBot="1" x14ac:dyDescent="0.3">
      <c r="A3" s="306" t="s">
        <v>431</v>
      </c>
      <c r="B3" s="305" t="s">
        <v>439</v>
      </c>
      <c r="C3" s="304" t="s">
        <v>438</v>
      </c>
    </row>
    <row r="4" spans="1:3" s="300" customFormat="1" ht="15.9" customHeight="1" thickBot="1" x14ac:dyDescent="0.35">
      <c r="A4" s="302"/>
      <c r="B4" s="302"/>
      <c r="C4" s="301" t="str">
        <f>'6.1.1.mell'!C4</f>
        <v>Forintban!</v>
      </c>
    </row>
    <row r="5" spans="1:3" ht="13.8" thickBot="1" x14ac:dyDescent="0.3">
      <c r="A5" s="299" t="s">
        <v>428</v>
      </c>
      <c r="B5" s="298" t="s">
        <v>427</v>
      </c>
      <c r="C5" s="297" t="s">
        <v>401</v>
      </c>
    </row>
    <row r="6" spans="1:3" s="274" customFormat="1" ht="12.9" customHeight="1" thickBot="1" x14ac:dyDescent="0.3">
      <c r="A6" s="296"/>
      <c r="B6" s="295" t="s">
        <v>127</v>
      </c>
      <c r="C6" s="294" t="s">
        <v>126</v>
      </c>
    </row>
    <row r="7" spans="1:3" s="274" customFormat="1" ht="15.9" customHeight="1" thickBot="1" x14ac:dyDescent="0.3">
      <c r="A7" s="316"/>
      <c r="B7" s="315" t="s">
        <v>325</v>
      </c>
      <c r="C7" s="314"/>
    </row>
    <row r="8" spans="1:3" s="274" customFormat="1" ht="12" customHeight="1" thickBot="1" x14ac:dyDescent="0.3">
      <c r="A8" s="262" t="s">
        <v>125</v>
      </c>
      <c r="B8" s="81" t="s">
        <v>263</v>
      </c>
      <c r="C8" s="3">
        <f>+C9+C10+C11+C12+C13+C14</f>
        <v>0</v>
      </c>
    </row>
    <row r="9" spans="1:3" s="282" customFormat="1" ht="12" customHeight="1" x14ac:dyDescent="0.2">
      <c r="A9" s="266" t="s">
        <v>123</v>
      </c>
      <c r="B9" s="72" t="s">
        <v>262</v>
      </c>
      <c r="C9" s="34"/>
    </row>
    <row r="10" spans="1:3" s="278" customFormat="1" ht="12" customHeight="1" x14ac:dyDescent="0.2">
      <c r="A10" s="271" t="s">
        <v>121</v>
      </c>
      <c r="B10" s="70" t="s">
        <v>261</v>
      </c>
      <c r="C10" s="33"/>
    </row>
    <row r="11" spans="1:3" s="278" customFormat="1" ht="12" customHeight="1" x14ac:dyDescent="0.2">
      <c r="A11" s="271" t="s">
        <v>119</v>
      </c>
      <c r="B11" s="70" t="s">
        <v>260</v>
      </c>
      <c r="C11" s="33"/>
    </row>
    <row r="12" spans="1:3" s="278" customFormat="1" ht="12" customHeight="1" x14ac:dyDescent="0.2">
      <c r="A12" s="271" t="s">
        <v>117</v>
      </c>
      <c r="B12" s="70" t="s">
        <v>259</v>
      </c>
      <c r="C12" s="33"/>
    </row>
    <row r="13" spans="1:3" s="278" customFormat="1" ht="12" customHeight="1" x14ac:dyDescent="0.2">
      <c r="A13" s="271" t="s">
        <v>258</v>
      </c>
      <c r="B13" s="70" t="s">
        <v>426</v>
      </c>
      <c r="C13" s="33"/>
    </row>
    <row r="14" spans="1:3" s="282" customFormat="1" ht="12" customHeight="1" thickBot="1" x14ac:dyDescent="0.25">
      <c r="A14" s="270" t="s">
        <v>113</v>
      </c>
      <c r="B14" s="79" t="s">
        <v>256</v>
      </c>
      <c r="C14" s="33"/>
    </row>
    <row r="15" spans="1:3" s="282" customFormat="1" ht="12" customHeight="1" thickBot="1" x14ac:dyDescent="0.3">
      <c r="A15" s="262" t="s">
        <v>1</v>
      </c>
      <c r="B15" s="67" t="s">
        <v>255</v>
      </c>
      <c r="C15" s="3">
        <f>+C16+C17+C18+C19+C20</f>
        <v>0</v>
      </c>
    </row>
    <row r="16" spans="1:3" s="282" customFormat="1" ht="12" customHeight="1" x14ac:dyDescent="0.2">
      <c r="A16" s="266" t="s">
        <v>84</v>
      </c>
      <c r="B16" s="72" t="s">
        <v>254</v>
      </c>
      <c r="C16" s="34"/>
    </row>
    <row r="17" spans="1:3" s="282" customFormat="1" ht="12" customHeight="1" x14ac:dyDescent="0.2">
      <c r="A17" s="271" t="s">
        <v>82</v>
      </c>
      <c r="B17" s="70" t="s">
        <v>253</v>
      </c>
      <c r="C17" s="33"/>
    </row>
    <row r="18" spans="1:3" s="282" customFormat="1" ht="12" customHeight="1" x14ac:dyDescent="0.2">
      <c r="A18" s="271" t="s">
        <v>80</v>
      </c>
      <c r="B18" s="70" t="s">
        <v>252</v>
      </c>
      <c r="C18" s="33"/>
    </row>
    <row r="19" spans="1:3" s="282" customFormat="1" ht="12" customHeight="1" x14ac:dyDescent="0.2">
      <c r="A19" s="271" t="s">
        <v>78</v>
      </c>
      <c r="B19" s="70" t="s">
        <v>251</v>
      </c>
      <c r="C19" s="33"/>
    </row>
    <row r="20" spans="1:3" s="282" customFormat="1" ht="12" customHeight="1" x14ac:dyDescent="0.2">
      <c r="A20" s="271" t="s">
        <v>76</v>
      </c>
      <c r="B20" s="70" t="s">
        <v>424</v>
      </c>
      <c r="C20" s="33"/>
    </row>
    <row r="21" spans="1:3" s="278" customFormat="1" ht="12" customHeight="1" thickBot="1" x14ac:dyDescent="0.25">
      <c r="A21" s="270" t="s">
        <v>74</v>
      </c>
      <c r="B21" s="79" t="s">
        <v>249</v>
      </c>
      <c r="C21" s="43"/>
    </row>
    <row r="22" spans="1:3" s="278" customFormat="1" ht="12" customHeight="1" thickBot="1" x14ac:dyDescent="0.3">
      <c r="A22" s="262" t="s">
        <v>58</v>
      </c>
      <c r="B22" s="81" t="s">
        <v>248</v>
      </c>
      <c r="C22" s="3">
        <f>+C23+C24+C25+C26+C27</f>
        <v>0</v>
      </c>
    </row>
    <row r="23" spans="1:3" s="278" customFormat="1" ht="12" customHeight="1" x14ac:dyDescent="0.2">
      <c r="A23" s="266" t="s">
        <v>247</v>
      </c>
      <c r="B23" s="72" t="s">
        <v>246</v>
      </c>
      <c r="C23" s="34"/>
    </row>
    <row r="24" spans="1:3" s="282" customFormat="1" ht="12" customHeight="1" x14ac:dyDescent="0.2">
      <c r="A24" s="271" t="s">
        <v>245</v>
      </c>
      <c r="B24" s="70" t="s">
        <v>244</v>
      </c>
      <c r="C24" s="33"/>
    </row>
    <row r="25" spans="1:3" s="278" customFormat="1" ht="12" customHeight="1" x14ac:dyDescent="0.2">
      <c r="A25" s="271" t="s">
        <v>243</v>
      </c>
      <c r="B25" s="70" t="s">
        <v>242</v>
      </c>
      <c r="C25" s="33"/>
    </row>
    <row r="26" spans="1:3" s="278" customFormat="1" ht="12" customHeight="1" x14ac:dyDescent="0.2">
      <c r="A26" s="271" t="s">
        <v>241</v>
      </c>
      <c r="B26" s="70" t="s">
        <v>240</v>
      </c>
      <c r="C26" s="33"/>
    </row>
    <row r="27" spans="1:3" s="278" customFormat="1" ht="12" customHeight="1" x14ac:dyDescent="0.2">
      <c r="A27" s="271" t="s">
        <v>239</v>
      </c>
      <c r="B27" s="70" t="s">
        <v>238</v>
      </c>
      <c r="C27" s="33"/>
    </row>
    <row r="28" spans="1:3" s="278" customFormat="1" ht="12" customHeight="1" thickBot="1" x14ac:dyDescent="0.25">
      <c r="A28" s="270" t="s">
        <v>237</v>
      </c>
      <c r="B28" s="79" t="s">
        <v>433</v>
      </c>
      <c r="C28" s="43"/>
    </row>
    <row r="29" spans="1:3" s="278" customFormat="1" ht="12" customHeight="1" thickBot="1" x14ac:dyDescent="0.3">
      <c r="A29" s="262" t="s">
        <v>235</v>
      </c>
      <c r="B29" s="81" t="s">
        <v>437</v>
      </c>
      <c r="C29" s="27">
        <f>SUM(C30:C36)</f>
        <v>0</v>
      </c>
    </row>
    <row r="30" spans="1:3" s="278" customFormat="1" ht="12" customHeight="1" x14ac:dyDescent="0.2">
      <c r="A30" s="266" t="s">
        <v>54</v>
      </c>
      <c r="B30" s="72" t="str">
        <f>'1.1.mell.'!B32</f>
        <v>Építményadó</v>
      </c>
      <c r="C30" s="34"/>
    </row>
    <row r="31" spans="1:3" s="278" customFormat="1" ht="12" customHeight="1" x14ac:dyDescent="0.2">
      <c r="A31" s="271" t="s">
        <v>52</v>
      </c>
      <c r="B31" s="72" t="str">
        <f>'1.1.mell.'!B33</f>
        <v>Idegenforgalmi adó</v>
      </c>
      <c r="C31" s="33"/>
    </row>
    <row r="32" spans="1:3" s="278" customFormat="1" ht="12" customHeight="1" x14ac:dyDescent="0.2">
      <c r="A32" s="271" t="s">
        <v>50</v>
      </c>
      <c r="B32" s="72" t="str">
        <f>'1.1.mell.'!B34</f>
        <v>Iparűzési adó</v>
      </c>
      <c r="C32" s="33"/>
    </row>
    <row r="33" spans="1:3" s="278" customFormat="1" ht="12" customHeight="1" x14ac:dyDescent="0.2">
      <c r="A33" s="271" t="s">
        <v>230</v>
      </c>
      <c r="B33" s="72" t="str">
        <f>'1.1.mell.'!B35</f>
        <v xml:space="preserve">Talajterhelési díj </v>
      </c>
      <c r="C33" s="33"/>
    </row>
    <row r="34" spans="1:3" s="278" customFormat="1" ht="12" customHeight="1" x14ac:dyDescent="0.2">
      <c r="A34" s="271" t="s">
        <v>228</v>
      </c>
      <c r="B34" s="72" t="str">
        <f>'1.1.mell.'!B36</f>
        <v>Gépjárműadó</v>
      </c>
      <c r="C34" s="33"/>
    </row>
    <row r="35" spans="1:3" s="278" customFormat="1" ht="12" customHeight="1" x14ac:dyDescent="0.2">
      <c r="A35" s="271" t="s">
        <v>226</v>
      </c>
      <c r="B35" s="72" t="str">
        <f>'1.1.mell.'!B37</f>
        <v>Telekadó</v>
      </c>
      <c r="C35" s="33"/>
    </row>
    <row r="36" spans="1:3" s="278" customFormat="1" ht="12" customHeight="1" thickBot="1" x14ac:dyDescent="0.25">
      <c r="A36" s="270" t="s">
        <v>224</v>
      </c>
      <c r="B36" s="72" t="str">
        <f>'1.1.mell.'!B38</f>
        <v>Kommunális adó</v>
      </c>
      <c r="C36" s="43"/>
    </row>
    <row r="37" spans="1:3" s="278" customFormat="1" ht="12" customHeight="1" thickBot="1" x14ac:dyDescent="0.3">
      <c r="A37" s="262" t="s">
        <v>48</v>
      </c>
      <c r="B37" s="81" t="s">
        <v>222</v>
      </c>
      <c r="C37" s="3">
        <f>SUM(C38:C48)</f>
        <v>0</v>
      </c>
    </row>
    <row r="38" spans="1:3" s="278" customFormat="1" ht="12" customHeight="1" x14ac:dyDescent="0.2">
      <c r="A38" s="266" t="s">
        <v>46</v>
      </c>
      <c r="B38" s="72" t="s">
        <v>221</v>
      </c>
      <c r="C38" s="34"/>
    </row>
    <row r="39" spans="1:3" s="278" customFormat="1" ht="12" customHeight="1" x14ac:dyDescent="0.2">
      <c r="A39" s="271" t="s">
        <v>44</v>
      </c>
      <c r="B39" s="70" t="s">
        <v>220</v>
      </c>
      <c r="C39" s="33"/>
    </row>
    <row r="40" spans="1:3" s="278" customFormat="1" ht="12" customHeight="1" x14ac:dyDescent="0.2">
      <c r="A40" s="271" t="s">
        <v>42</v>
      </c>
      <c r="B40" s="70" t="s">
        <v>219</v>
      </c>
      <c r="C40" s="33"/>
    </row>
    <row r="41" spans="1:3" s="278" customFormat="1" ht="12" customHeight="1" x14ac:dyDescent="0.2">
      <c r="A41" s="271" t="s">
        <v>40</v>
      </c>
      <c r="B41" s="70" t="s">
        <v>218</v>
      </c>
      <c r="C41" s="33"/>
    </row>
    <row r="42" spans="1:3" s="278" customFormat="1" ht="12" customHeight="1" x14ac:dyDescent="0.2">
      <c r="A42" s="271" t="s">
        <v>38</v>
      </c>
      <c r="B42" s="70" t="s">
        <v>217</v>
      </c>
      <c r="C42" s="33"/>
    </row>
    <row r="43" spans="1:3" s="278" customFormat="1" ht="12" customHeight="1" x14ac:dyDescent="0.2">
      <c r="A43" s="271" t="s">
        <v>36</v>
      </c>
      <c r="B43" s="70" t="s">
        <v>216</v>
      </c>
      <c r="C43" s="33"/>
    </row>
    <row r="44" spans="1:3" s="278" customFormat="1" ht="12" customHeight="1" x14ac:dyDescent="0.2">
      <c r="A44" s="271" t="s">
        <v>215</v>
      </c>
      <c r="B44" s="70" t="s">
        <v>214</v>
      </c>
      <c r="C44" s="33"/>
    </row>
    <row r="45" spans="1:3" s="278" customFormat="1" ht="12" customHeight="1" x14ac:dyDescent="0.2">
      <c r="A45" s="271" t="s">
        <v>213</v>
      </c>
      <c r="B45" s="70" t="s">
        <v>436</v>
      </c>
      <c r="C45" s="33"/>
    </row>
    <row r="46" spans="1:3" s="278" customFormat="1" ht="12" customHeight="1" x14ac:dyDescent="0.2">
      <c r="A46" s="271" t="s">
        <v>211</v>
      </c>
      <c r="B46" s="70" t="s">
        <v>210</v>
      </c>
      <c r="C46" s="68"/>
    </row>
    <row r="47" spans="1:3" s="278" customFormat="1" ht="12" customHeight="1" x14ac:dyDescent="0.2">
      <c r="A47" s="270" t="s">
        <v>209</v>
      </c>
      <c r="B47" s="79" t="s">
        <v>208</v>
      </c>
      <c r="C47" s="78"/>
    </row>
    <row r="48" spans="1:3" s="278" customFormat="1" ht="12" customHeight="1" thickBot="1" x14ac:dyDescent="0.25">
      <c r="A48" s="270" t="s">
        <v>207</v>
      </c>
      <c r="B48" s="79" t="s">
        <v>206</v>
      </c>
      <c r="C48" s="78"/>
    </row>
    <row r="49" spans="1:3" s="278" customFormat="1" ht="12" customHeight="1" thickBot="1" x14ac:dyDescent="0.3">
      <c r="A49" s="262" t="s">
        <v>34</v>
      </c>
      <c r="B49" s="81" t="s">
        <v>205</v>
      </c>
      <c r="C49" s="3">
        <f>SUM(C50:C54)</f>
        <v>0</v>
      </c>
    </row>
    <row r="50" spans="1:3" s="278" customFormat="1" ht="12" customHeight="1" x14ac:dyDescent="0.2">
      <c r="A50" s="266" t="s">
        <v>32</v>
      </c>
      <c r="B50" s="72" t="s">
        <v>204</v>
      </c>
      <c r="C50" s="83"/>
    </row>
    <row r="51" spans="1:3" s="278" customFormat="1" ht="12" customHeight="1" x14ac:dyDescent="0.2">
      <c r="A51" s="271" t="s">
        <v>30</v>
      </c>
      <c r="B51" s="70" t="s">
        <v>203</v>
      </c>
      <c r="C51" s="68"/>
    </row>
    <row r="52" spans="1:3" s="278" customFormat="1" ht="12" customHeight="1" x14ac:dyDescent="0.2">
      <c r="A52" s="271" t="s">
        <v>28</v>
      </c>
      <c r="B52" s="70" t="s">
        <v>202</v>
      </c>
      <c r="C52" s="68"/>
    </row>
    <row r="53" spans="1:3" s="278" customFormat="1" ht="12" customHeight="1" x14ac:dyDescent="0.2">
      <c r="A53" s="271" t="s">
        <v>26</v>
      </c>
      <c r="B53" s="70" t="s">
        <v>201</v>
      </c>
      <c r="C53" s="68"/>
    </row>
    <row r="54" spans="1:3" s="278" customFormat="1" ht="12" customHeight="1" thickBot="1" x14ac:dyDescent="0.25">
      <c r="A54" s="270" t="s">
        <v>200</v>
      </c>
      <c r="B54" s="79" t="s">
        <v>199</v>
      </c>
      <c r="C54" s="78"/>
    </row>
    <row r="55" spans="1:3" s="278" customFormat="1" ht="12" customHeight="1" thickBot="1" x14ac:dyDescent="0.3">
      <c r="A55" s="262" t="s">
        <v>198</v>
      </c>
      <c r="B55" s="81" t="s">
        <v>197</v>
      </c>
      <c r="C55" s="3">
        <f>SUM(C56:C58)</f>
        <v>0</v>
      </c>
    </row>
    <row r="56" spans="1:3" s="278" customFormat="1" ht="12" customHeight="1" x14ac:dyDescent="0.2">
      <c r="A56" s="266" t="s">
        <v>22</v>
      </c>
      <c r="B56" s="72" t="s">
        <v>196</v>
      </c>
      <c r="C56" s="34"/>
    </row>
    <row r="57" spans="1:3" s="278" customFormat="1" ht="12" customHeight="1" x14ac:dyDescent="0.2">
      <c r="A57" s="271" t="s">
        <v>20</v>
      </c>
      <c r="B57" s="70" t="s">
        <v>195</v>
      </c>
      <c r="C57" s="33"/>
    </row>
    <row r="58" spans="1:3" s="278" customFormat="1" ht="12" customHeight="1" x14ac:dyDescent="0.2">
      <c r="A58" s="271" t="s">
        <v>18</v>
      </c>
      <c r="B58" s="70" t="s">
        <v>194</v>
      </c>
      <c r="C58" s="33"/>
    </row>
    <row r="59" spans="1:3" s="278" customFormat="1" ht="12" customHeight="1" thickBot="1" x14ac:dyDescent="0.25">
      <c r="A59" s="270" t="s">
        <v>16</v>
      </c>
      <c r="B59" s="79" t="s">
        <v>193</v>
      </c>
      <c r="C59" s="43"/>
    </row>
    <row r="60" spans="1:3" s="278" customFormat="1" ht="12" customHeight="1" thickBot="1" x14ac:dyDescent="0.3">
      <c r="A60" s="262" t="s">
        <v>12</v>
      </c>
      <c r="B60" s="67" t="s">
        <v>192</v>
      </c>
      <c r="C60" s="3">
        <f>SUM(C61:C63)</f>
        <v>0</v>
      </c>
    </row>
    <row r="61" spans="1:3" s="278" customFormat="1" ht="12" customHeight="1" x14ac:dyDescent="0.2">
      <c r="A61" s="266" t="s">
        <v>191</v>
      </c>
      <c r="B61" s="72" t="s">
        <v>190</v>
      </c>
      <c r="C61" s="68"/>
    </row>
    <row r="62" spans="1:3" s="278" customFormat="1" ht="12" customHeight="1" x14ac:dyDescent="0.2">
      <c r="A62" s="271" t="s">
        <v>189</v>
      </c>
      <c r="B62" s="70" t="s">
        <v>188</v>
      </c>
      <c r="C62" s="68"/>
    </row>
    <row r="63" spans="1:3" s="278" customFormat="1" ht="12" customHeight="1" x14ac:dyDescent="0.2">
      <c r="A63" s="271" t="s">
        <v>187</v>
      </c>
      <c r="B63" s="70" t="s">
        <v>186</v>
      </c>
      <c r="C63" s="68"/>
    </row>
    <row r="64" spans="1:3" s="278" customFormat="1" ht="12" customHeight="1" thickBot="1" x14ac:dyDescent="0.25">
      <c r="A64" s="270" t="s">
        <v>185</v>
      </c>
      <c r="B64" s="79" t="s">
        <v>184</v>
      </c>
      <c r="C64" s="68"/>
    </row>
    <row r="65" spans="1:3" s="278" customFormat="1" ht="12" customHeight="1" thickBot="1" x14ac:dyDescent="0.3">
      <c r="A65" s="262" t="s">
        <v>10</v>
      </c>
      <c r="B65" s="81" t="s">
        <v>182</v>
      </c>
      <c r="C65" s="27">
        <f>+C8+C15+C22+C29+C37+C49+C55+C60</f>
        <v>0</v>
      </c>
    </row>
    <row r="66" spans="1:3" s="278" customFormat="1" ht="12" customHeight="1" thickBot="1" x14ac:dyDescent="0.25">
      <c r="A66" s="284" t="s">
        <v>420</v>
      </c>
      <c r="B66" s="67" t="s">
        <v>180</v>
      </c>
      <c r="C66" s="3">
        <f>SUM(C67:C69)</f>
        <v>0</v>
      </c>
    </row>
    <row r="67" spans="1:3" s="278" customFormat="1" ht="12" customHeight="1" x14ac:dyDescent="0.2">
      <c r="A67" s="266" t="s">
        <v>179</v>
      </c>
      <c r="B67" s="72" t="s">
        <v>178</v>
      </c>
      <c r="C67" s="68"/>
    </row>
    <row r="68" spans="1:3" s="278" customFormat="1" ht="12" customHeight="1" x14ac:dyDescent="0.2">
      <c r="A68" s="271" t="s">
        <v>177</v>
      </c>
      <c r="B68" s="70" t="s">
        <v>176</v>
      </c>
      <c r="C68" s="68"/>
    </row>
    <row r="69" spans="1:3" s="278" customFormat="1" ht="12" customHeight="1" thickBot="1" x14ac:dyDescent="0.25">
      <c r="A69" s="270" t="s">
        <v>175</v>
      </c>
      <c r="B69" s="288" t="s">
        <v>432</v>
      </c>
      <c r="C69" s="68"/>
    </row>
    <row r="70" spans="1:3" s="278" customFormat="1" ht="12" customHeight="1" thickBot="1" x14ac:dyDescent="0.25">
      <c r="A70" s="284" t="s">
        <v>173</v>
      </c>
      <c r="B70" s="67" t="s">
        <v>172</v>
      </c>
      <c r="C70" s="3">
        <f>SUM(C71:C74)</f>
        <v>0</v>
      </c>
    </row>
    <row r="71" spans="1:3" s="278" customFormat="1" ht="12" customHeight="1" x14ac:dyDescent="0.2">
      <c r="A71" s="266" t="s">
        <v>171</v>
      </c>
      <c r="B71" s="72" t="s">
        <v>170</v>
      </c>
      <c r="C71" s="68"/>
    </row>
    <row r="72" spans="1:3" s="278" customFormat="1" ht="12" customHeight="1" x14ac:dyDescent="0.2">
      <c r="A72" s="271" t="s">
        <v>169</v>
      </c>
      <c r="B72" s="70" t="s">
        <v>168</v>
      </c>
      <c r="C72" s="68"/>
    </row>
    <row r="73" spans="1:3" s="278" customFormat="1" ht="12" customHeight="1" x14ac:dyDescent="0.2">
      <c r="A73" s="271" t="s">
        <v>167</v>
      </c>
      <c r="B73" s="70" t="s">
        <v>166</v>
      </c>
      <c r="C73" s="68"/>
    </row>
    <row r="74" spans="1:3" s="278" customFormat="1" ht="12" customHeight="1" x14ac:dyDescent="0.25">
      <c r="A74" s="271" t="s">
        <v>165</v>
      </c>
      <c r="B74" s="31" t="s">
        <v>164</v>
      </c>
      <c r="C74" s="68"/>
    </row>
    <row r="75" spans="1:3" s="278" customFormat="1" ht="12" customHeight="1" thickBot="1" x14ac:dyDescent="0.25">
      <c r="A75" s="283" t="s">
        <v>163</v>
      </c>
      <c r="B75" s="11" t="s">
        <v>162</v>
      </c>
      <c r="C75" s="36">
        <f>SUM(C76:C77)</f>
        <v>770000</v>
      </c>
    </row>
    <row r="76" spans="1:3" s="278" customFormat="1" ht="12" customHeight="1" x14ac:dyDescent="0.2">
      <c r="A76" s="266" t="s">
        <v>161</v>
      </c>
      <c r="B76" s="72" t="s">
        <v>160</v>
      </c>
      <c r="C76" s="68">
        <v>770000</v>
      </c>
    </row>
    <row r="77" spans="1:3" s="278" customFormat="1" ht="12" customHeight="1" thickBot="1" x14ac:dyDescent="0.25">
      <c r="A77" s="270" t="s">
        <v>159</v>
      </c>
      <c r="B77" s="79" t="s">
        <v>158</v>
      </c>
      <c r="C77" s="68"/>
    </row>
    <row r="78" spans="1:3" s="282" customFormat="1" ht="12" customHeight="1" thickBot="1" x14ac:dyDescent="0.25">
      <c r="A78" s="284" t="s">
        <v>157</v>
      </c>
      <c r="B78" s="67" t="s">
        <v>156</v>
      </c>
      <c r="C78" s="3">
        <f>SUM(C79:C81)</f>
        <v>0</v>
      </c>
    </row>
    <row r="79" spans="1:3" s="278" customFormat="1" ht="12" customHeight="1" x14ac:dyDescent="0.2">
      <c r="A79" s="266" t="s">
        <v>155</v>
      </c>
      <c r="B79" s="72" t="s">
        <v>154</v>
      </c>
      <c r="C79" s="68"/>
    </row>
    <row r="80" spans="1:3" s="278" customFormat="1" ht="12" customHeight="1" x14ac:dyDescent="0.2">
      <c r="A80" s="271" t="s">
        <v>153</v>
      </c>
      <c r="B80" s="70" t="s">
        <v>152</v>
      </c>
      <c r="C80" s="68"/>
    </row>
    <row r="81" spans="1:3" s="278" customFormat="1" ht="12" customHeight="1" thickBot="1" x14ac:dyDescent="0.25">
      <c r="A81" s="270" t="s">
        <v>151</v>
      </c>
      <c r="B81" s="79" t="s">
        <v>150</v>
      </c>
      <c r="C81" s="68"/>
    </row>
    <row r="82" spans="1:3" s="278" customFormat="1" ht="12" customHeight="1" thickBot="1" x14ac:dyDescent="0.25">
      <c r="A82" s="284" t="s">
        <v>149</v>
      </c>
      <c r="B82" s="67" t="s">
        <v>148</v>
      </c>
      <c r="C82" s="3">
        <f>SUM(C83:C86)</f>
        <v>0</v>
      </c>
    </row>
    <row r="83" spans="1:3" s="278" customFormat="1" ht="12" customHeight="1" x14ac:dyDescent="0.2">
      <c r="A83" s="287" t="s">
        <v>147</v>
      </c>
      <c r="B83" s="72" t="s">
        <v>146</v>
      </c>
      <c r="C83" s="68"/>
    </row>
    <row r="84" spans="1:3" s="278" customFormat="1" ht="12" customHeight="1" x14ac:dyDescent="0.2">
      <c r="A84" s="286" t="s">
        <v>145</v>
      </c>
      <c r="B84" s="70" t="s">
        <v>144</v>
      </c>
      <c r="C84" s="68"/>
    </row>
    <row r="85" spans="1:3" s="278" customFormat="1" ht="12" customHeight="1" x14ac:dyDescent="0.2">
      <c r="A85" s="286" t="s">
        <v>143</v>
      </c>
      <c r="B85" s="70" t="s">
        <v>142</v>
      </c>
      <c r="C85" s="68"/>
    </row>
    <row r="86" spans="1:3" s="282" customFormat="1" ht="12" customHeight="1" thickBot="1" x14ac:dyDescent="0.25">
      <c r="A86" s="285" t="s">
        <v>141</v>
      </c>
      <c r="B86" s="79" t="s">
        <v>140</v>
      </c>
      <c r="C86" s="68"/>
    </row>
    <row r="87" spans="1:3" s="282" customFormat="1" ht="12" customHeight="1" thickBot="1" x14ac:dyDescent="0.25">
      <c r="A87" s="284" t="s">
        <v>139</v>
      </c>
      <c r="B87" s="67" t="s">
        <v>138</v>
      </c>
      <c r="C87" s="66"/>
    </row>
    <row r="88" spans="1:3" s="282" customFormat="1" ht="12" customHeight="1" thickBot="1" x14ac:dyDescent="0.25">
      <c r="A88" s="284" t="s">
        <v>418</v>
      </c>
      <c r="B88" s="67" t="s">
        <v>136</v>
      </c>
      <c r="C88" s="66"/>
    </row>
    <row r="89" spans="1:3" s="282" customFormat="1" ht="12" customHeight="1" thickBot="1" x14ac:dyDescent="0.25">
      <c r="A89" s="284" t="s">
        <v>417</v>
      </c>
      <c r="B89" s="64" t="s">
        <v>134</v>
      </c>
      <c r="C89" s="27">
        <f>+C66+C70+C75+C78+C82+C88+C87</f>
        <v>770000</v>
      </c>
    </row>
    <row r="90" spans="1:3" s="282" customFormat="1" ht="12" customHeight="1" thickBot="1" x14ac:dyDescent="0.25">
      <c r="A90" s="283" t="s">
        <v>416</v>
      </c>
      <c r="B90" s="62" t="s">
        <v>415</v>
      </c>
      <c r="C90" s="27">
        <f>+C65+C89</f>
        <v>770000</v>
      </c>
    </row>
    <row r="91" spans="1:3" s="278" customFormat="1" ht="8.25" customHeight="1" thickBot="1" x14ac:dyDescent="0.3">
      <c r="A91" s="281"/>
      <c r="B91" s="280"/>
      <c r="C91" s="279"/>
    </row>
    <row r="92" spans="1:3" s="274" customFormat="1" ht="16.5" customHeight="1" thickBot="1" x14ac:dyDescent="0.3">
      <c r="A92" s="277"/>
      <c r="B92" s="276" t="s">
        <v>324</v>
      </c>
      <c r="C92" s="275"/>
    </row>
    <row r="93" spans="1:3" s="265" customFormat="1" ht="12" customHeight="1" thickBot="1" x14ac:dyDescent="0.3">
      <c r="A93" s="273" t="s">
        <v>125</v>
      </c>
      <c r="B93" s="52" t="s">
        <v>414</v>
      </c>
      <c r="C93" s="51">
        <f>+C94+C95+C96+C97+C98+C111</f>
        <v>770000</v>
      </c>
    </row>
    <row r="94" spans="1:3" ht="12" customHeight="1" x14ac:dyDescent="0.25">
      <c r="A94" s="272" t="s">
        <v>123</v>
      </c>
      <c r="B94" s="49" t="s">
        <v>122</v>
      </c>
      <c r="C94" s="48"/>
    </row>
    <row r="95" spans="1:3" ht="12" customHeight="1" x14ac:dyDescent="0.25">
      <c r="A95" s="271" t="s">
        <v>121</v>
      </c>
      <c r="B95" s="35" t="s">
        <v>120</v>
      </c>
      <c r="C95" s="33"/>
    </row>
    <row r="96" spans="1:3" ht="12" customHeight="1" x14ac:dyDescent="0.25">
      <c r="A96" s="271" t="s">
        <v>119</v>
      </c>
      <c r="B96" s="35" t="s">
        <v>118</v>
      </c>
      <c r="C96" s="43"/>
    </row>
    <row r="97" spans="1:3" ht="12" customHeight="1" x14ac:dyDescent="0.25">
      <c r="A97" s="271" t="s">
        <v>117</v>
      </c>
      <c r="B97" s="42" t="s">
        <v>116</v>
      </c>
      <c r="C97" s="43"/>
    </row>
    <row r="98" spans="1:3" ht="12" customHeight="1" x14ac:dyDescent="0.25">
      <c r="A98" s="271" t="s">
        <v>115</v>
      </c>
      <c r="B98" s="47" t="s">
        <v>114</v>
      </c>
      <c r="C98" s="43">
        <v>770000</v>
      </c>
    </row>
    <row r="99" spans="1:3" ht="12" customHeight="1" x14ac:dyDescent="0.25">
      <c r="A99" s="271" t="s">
        <v>113</v>
      </c>
      <c r="B99" s="35" t="s">
        <v>413</v>
      </c>
      <c r="C99" s="43"/>
    </row>
    <row r="100" spans="1:3" ht="12" customHeight="1" x14ac:dyDescent="0.2">
      <c r="A100" s="271" t="s">
        <v>111</v>
      </c>
      <c r="B100" s="46" t="s">
        <v>110</v>
      </c>
      <c r="C100" s="43"/>
    </row>
    <row r="101" spans="1:3" ht="12" customHeight="1" x14ac:dyDescent="0.2">
      <c r="A101" s="271" t="s">
        <v>109</v>
      </c>
      <c r="B101" s="46" t="s">
        <v>108</v>
      </c>
      <c r="C101" s="43"/>
    </row>
    <row r="102" spans="1:3" ht="12" customHeight="1" x14ac:dyDescent="0.2">
      <c r="A102" s="271" t="s">
        <v>107</v>
      </c>
      <c r="B102" s="46" t="s">
        <v>106</v>
      </c>
      <c r="C102" s="43"/>
    </row>
    <row r="103" spans="1:3" ht="12" customHeight="1" x14ac:dyDescent="0.25">
      <c r="A103" s="271" t="s">
        <v>105</v>
      </c>
      <c r="B103" s="29" t="s">
        <v>104</v>
      </c>
      <c r="C103" s="43"/>
    </row>
    <row r="104" spans="1:3" ht="12" customHeight="1" x14ac:dyDescent="0.25">
      <c r="A104" s="271" t="s">
        <v>103</v>
      </c>
      <c r="B104" s="29" t="s">
        <v>69</v>
      </c>
      <c r="C104" s="43"/>
    </row>
    <row r="105" spans="1:3" ht="12" customHeight="1" x14ac:dyDescent="0.2">
      <c r="A105" s="271" t="s">
        <v>102</v>
      </c>
      <c r="B105" s="46" t="s">
        <v>101</v>
      </c>
      <c r="C105" s="43"/>
    </row>
    <row r="106" spans="1:3" ht="12" customHeight="1" x14ac:dyDescent="0.2">
      <c r="A106" s="271" t="s">
        <v>100</v>
      </c>
      <c r="B106" s="46" t="s">
        <v>99</v>
      </c>
      <c r="C106" s="43"/>
    </row>
    <row r="107" spans="1:3" ht="12" customHeight="1" x14ac:dyDescent="0.25">
      <c r="A107" s="271" t="s">
        <v>98</v>
      </c>
      <c r="B107" s="29" t="s">
        <v>63</v>
      </c>
      <c r="C107" s="43"/>
    </row>
    <row r="108" spans="1:3" ht="12" customHeight="1" x14ac:dyDescent="0.25">
      <c r="A108" s="264" t="s">
        <v>97</v>
      </c>
      <c r="B108" s="44" t="s">
        <v>96</v>
      </c>
      <c r="C108" s="43"/>
    </row>
    <row r="109" spans="1:3" ht="12" customHeight="1" x14ac:dyDescent="0.25">
      <c r="A109" s="271" t="s">
        <v>95</v>
      </c>
      <c r="B109" s="44" t="s">
        <v>94</v>
      </c>
      <c r="C109" s="43"/>
    </row>
    <row r="110" spans="1:3" ht="12" customHeight="1" x14ac:dyDescent="0.25">
      <c r="A110" s="271" t="s">
        <v>93</v>
      </c>
      <c r="B110" s="29" t="s">
        <v>92</v>
      </c>
      <c r="C110" s="33">
        <v>770000</v>
      </c>
    </row>
    <row r="111" spans="1:3" ht="12" customHeight="1" x14ac:dyDescent="0.25">
      <c r="A111" s="271" t="s">
        <v>91</v>
      </c>
      <c r="B111" s="42" t="s">
        <v>90</v>
      </c>
      <c r="C111" s="33"/>
    </row>
    <row r="112" spans="1:3" ht="12" customHeight="1" x14ac:dyDescent="0.25">
      <c r="A112" s="270" t="s">
        <v>89</v>
      </c>
      <c r="B112" s="35" t="s">
        <v>412</v>
      </c>
      <c r="C112" s="43"/>
    </row>
    <row r="113" spans="1:3" ht="12" customHeight="1" thickBot="1" x14ac:dyDescent="0.3">
      <c r="A113" s="269" t="s">
        <v>87</v>
      </c>
      <c r="B113" s="268" t="s">
        <v>411</v>
      </c>
      <c r="C113" s="39"/>
    </row>
    <row r="114" spans="1:3" ht="12" customHeight="1" thickBot="1" x14ac:dyDescent="0.3">
      <c r="A114" s="262" t="s">
        <v>1</v>
      </c>
      <c r="B114" s="4" t="s">
        <v>85</v>
      </c>
      <c r="C114" s="3">
        <f>+C115+C117+C119</f>
        <v>0</v>
      </c>
    </row>
    <row r="115" spans="1:3" ht="12" customHeight="1" x14ac:dyDescent="0.25">
      <c r="A115" s="266" t="s">
        <v>84</v>
      </c>
      <c r="B115" s="35" t="s">
        <v>83</v>
      </c>
      <c r="C115" s="34"/>
    </row>
    <row r="116" spans="1:3" ht="12" customHeight="1" x14ac:dyDescent="0.25">
      <c r="A116" s="266" t="s">
        <v>82</v>
      </c>
      <c r="B116" s="28" t="s">
        <v>81</v>
      </c>
      <c r="C116" s="34"/>
    </row>
    <row r="117" spans="1:3" ht="12" customHeight="1" x14ac:dyDescent="0.25">
      <c r="A117" s="266" t="s">
        <v>80</v>
      </c>
      <c r="B117" s="28" t="s">
        <v>79</v>
      </c>
      <c r="C117" s="33"/>
    </row>
    <row r="118" spans="1:3" ht="12" customHeight="1" x14ac:dyDescent="0.25">
      <c r="A118" s="266" t="s">
        <v>78</v>
      </c>
      <c r="B118" s="28" t="s">
        <v>77</v>
      </c>
      <c r="C118" s="17"/>
    </row>
    <row r="119" spans="1:3" ht="12" customHeight="1" x14ac:dyDescent="0.25">
      <c r="A119" s="266" t="s">
        <v>76</v>
      </c>
      <c r="B119" s="32" t="s">
        <v>349</v>
      </c>
      <c r="C119" s="17"/>
    </row>
    <row r="120" spans="1:3" ht="12" customHeight="1" x14ac:dyDescent="0.25">
      <c r="A120" s="266" t="s">
        <v>74</v>
      </c>
      <c r="B120" s="31" t="s">
        <v>73</v>
      </c>
      <c r="C120" s="17"/>
    </row>
    <row r="121" spans="1:3" ht="12" customHeight="1" x14ac:dyDescent="0.25">
      <c r="A121" s="266" t="s">
        <v>72</v>
      </c>
      <c r="B121" s="30" t="s">
        <v>71</v>
      </c>
      <c r="C121" s="17"/>
    </row>
    <row r="122" spans="1:3" ht="12" customHeight="1" x14ac:dyDescent="0.25">
      <c r="A122" s="266" t="s">
        <v>70</v>
      </c>
      <c r="B122" s="29" t="s">
        <v>69</v>
      </c>
      <c r="C122" s="17"/>
    </row>
    <row r="123" spans="1:3" ht="12" customHeight="1" x14ac:dyDescent="0.25">
      <c r="A123" s="266" t="s">
        <v>68</v>
      </c>
      <c r="B123" s="29" t="s">
        <v>67</v>
      </c>
      <c r="C123" s="17"/>
    </row>
    <row r="124" spans="1:3" ht="12" customHeight="1" x14ac:dyDescent="0.25">
      <c r="A124" s="266" t="s">
        <v>66</v>
      </c>
      <c r="B124" s="29" t="s">
        <v>65</v>
      </c>
      <c r="C124" s="17"/>
    </row>
    <row r="125" spans="1:3" ht="12" customHeight="1" x14ac:dyDescent="0.25">
      <c r="A125" s="266" t="s">
        <v>64</v>
      </c>
      <c r="B125" s="29" t="s">
        <v>63</v>
      </c>
      <c r="C125" s="17"/>
    </row>
    <row r="126" spans="1:3" ht="12" customHeight="1" x14ac:dyDescent="0.25">
      <c r="A126" s="266" t="s">
        <v>62</v>
      </c>
      <c r="B126" s="29" t="s">
        <v>61</v>
      </c>
      <c r="C126" s="17"/>
    </row>
    <row r="127" spans="1:3" ht="12" customHeight="1" thickBot="1" x14ac:dyDescent="0.3">
      <c r="A127" s="264" t="s">
        <v>60</v>
      </c>
      <c r="B127" s="29" t="s">
        <v>59</v>
      </c>
      <c r="C127" s="24"/>
    </row>
    <row r="128" spans="1:3" ht="12" customHeight="1" thickBot="1" x14ac:dyDescent="0.3">
      <c r="A128" s="262" t="s">
        <v>58</v>
      </c>
      <c r="B128" s="15" t="s">
        <v>57</v>
      </c>
      <c r="C128" s="3">
        <f>+C93+C114</f>
        <v>770000</v>
      </c>
    </row>
    <row r="129" spans="1:11" ht="12" customHeight="1" thickBot="1" x14ac:dyDescent="0.3">
      <c r="A129" s="262" t="s">
        <v>56</v>
      </c>
      <c r="B129" s="15" t="s">
        <v>55</v>
      </c>
      <c r="C129" s="3">
        <f>+C130+C131+C132</f>
        <v>0</v>
      </c>
    </row>
    <row r="130" spans="1:11" s="265" customFormat="1" ht="12" customHeight="1" x14ac:dyDescent="0.25">
      <c r="A130" s="266" t="s">
        <v>54</v>
      </c>
      <c r="B130" s="18" t="s">
        <v>410</v>
      </c>
      <c r="C130" s="17"/>
    </row>
    <row r="131" spans="1:11" ht="12" customHeight="1" x14ac:dyDescent="0.25">
      <c r="A131" s="266" t="s">
        <v>52</v>
      </c>
      <c r="B131" s="18" t="s">
        <v>51</v>
      </c>
      <c r="C131" s="17"/>
    </row>
    <row r="132" spans="1:11" ht="12" customHeight="1" thickBot="1" x14ac:dyDescent="0.3">
      <c r="A132" s="264" t="s">
        <v>50</v>
      </c>
      <c r="B132" s="25" t="s">
        <v>409</v>
      </c>
      <c r="C132" s="17"/>
    </row>
    <row r="133" spans="1:11" ht="12" customHeight="1" thickBot="1" x14ac:dyDescent="0.3">
      <c r="A133" s="262" t="s">
        <v>48</v>
      </c>
      <c r="B133" s="15" t="s">
        <v>47</v>
      </c>
      <c r="C133" s="3">
        <f>+C134+C135+C136+C137+C138+C139</f>
        <v>0</v>
      </c>
    </row>
    <row r="134" spans="1:11" ht="12" customHeight="1" x14ac:dyDescent="0.25">
      <c r="A134" s="266" t="s">
        <v>46</v>
      </c>
      <c r="B134" s="18" t="s">
        <v>45</v>
      </c>
      <c r="C134" s="17"/>
    </row>
    <row r="135" spans="1:11" ht="12" customHeight="1" x14ac:dyDescent="0.25">
      <c r="A135" s="266" t="s">
        <v>44</v>
      </c>
      <c r="B135" s="18" t="s">
        <v>43</v>
      </c>
      <c r="C135" s="17"/>
    </row>
    <row r="136" spans="1:11" ht="12" customHeight="1" x14ac:dyDescent="0.25">
      <c r="A136" s="266" t="s">
        <v>42</v>
      </c>
      <c r="B136" s="18" t="s">
        <v>41</v>
      </c>
      <c r="C136" s="17"/>
    </row>
    <row r="137" spans="1:11" ht="12" customHeight="1" x14ac:dyDescent="0.25">
      <c r="A137" s="266" t="s">
        <v>40</v>
      </c>
      <c r="B137" s="18" t="s">
        <v>408</v>
      </c>
      <c r="C137" s="17"/>
    </row>
    <row r="138" spans="1:11" ht="12" customHeight="1" x14ac:dyDescent="0.25">
      <c r="A138" s="266" t="s">
        <v>38</v>
      </c>
      <c r="B138" s="18" t="s">
        <v>37</v>
      </c>
      <c r="C138" s="17"/>
    </row>
    <row r="139" spans="1:11" s="265" customFormat="1" ht="12" customHeight="1" thickBot="1" x14ac:dyDescent="0.3">
      <c r="A139" s="264" t="s">
        <v>36</v>
      </c>
      <c r="B139" s="25" t="s">
        <v>35</v>
      </c>
      <c r="C139" s="17"/>
    </row>
    <row r="140" spans="1:11" ht="12" customHeight="1" thickBot="1" x14ac:dyDescent="0.3">
      <c r="A140" s="262" t="s">
        <v>34</v>
      </c>
      <c r="B140" s="15" t="s">
        <v>407</v>
      </c>
      <c r="C140" s="27">
        <f>+C141+C142+C144+C145+C143</f>
        <v>0</v>
      </c>
      <c r="K140" s="267"/>
    </row>
    <row r="141" spans="1:11" x14ac:dyDescent="0.25">
      <c r="A141" s="266" t="s">
        <v>32</v>
      </c>
      <c r="B141" s="18" t="s">
        <v>31</v>
      </c>
      <c r="C141" s="17"/>
    </row>
    <row r="142" spans="1:11" ht="12" customHeight="1" x14ac:dyDescent="0.25">
      <c r="A142" s="266" t="s">
        <v>30</v>
      </c>
      <c r="B142" s="18" t="s">
        <v>29</v>
      </c>
      <c r="C142" s="17"/>
    </row>
    <row r="143" spans="1:11" s="265" customFormat="1" ht="12" customHeight="1" x14ac:dyDescent="0.25">
      <c r="A143" s="266" t="s">
        <v>28</v>
      </c>
      <c r="B143" s="18" t="s">
        <v>406</v>
      </c>
      <c r="C143" s="17"/>
    </row>
    <row r="144" spans="1:11" s="265" customFormat="1" ht="12" customHeight="1" x14ac:dyDescent="0.25">
      <c r="A144" s="266" t="s">
        <v>26</v>
      </c>
      <c r="B144" s="18" t="s">
        <v>27</v>
      </c>
      <c r="C144" s="17"/>
    </row>
    <row r="145" spans="1:3" s="265" customFormat="1" ht="12" customHeight="1" thickBot="1" x14ac:dyDescent="0.3">
      <c r="A145" s="264" t="s">
        <v>200</v>
      </c>
      <c r="B145" s="25" t="s">
        <v>25</v>
      </c>
      <c r="C145" s="17"/>
    </row>
    <row r="146" spans="1:3" s="265" customFormat="1" ht="12" customHeight="1" thickBot="1" x14ac:dyDescent="0.3">
      <c r="A146" s="262" t="s">
        <v>24</v>
      </c>
      <c r="B146" s="15" t="s">
        <v>23</v>
      </c>
      <c r="C146" s="20">
        <f>+C147+C148+C149+C150+C151</f>
        <v>0</v>
      </c>
    </row>
    <row r="147" spans="1:3" s="265" customFormat="1" ht="12" customHeight="1" x14ac:dyDescent="0.25">
      <c r="A147" s="266" t="s">
        <v>22</v>
      </c>
      <c r="B147" s="18" t="s">
        <v>21</v>
      </c>
      <c r="C147" s="17"/>
    </row>
    <row r="148" spans="1:3" s="265" customFormat="1" ht="12" customHeight="1" x14ac:dyDescent="0.25">
      <c r="A148" s="266" t="s">
        <v>20</v>
      </c>
      <c r="B148" s="18" t="s">
        <v>19</v>
      </c>
      <c r="C148" s="17"/>
    </row>
    <row r="149" spans="1:3" s="265" customFormat="1" ht="12" customHeight="1" x14ac:dyDescent="0.25">
      <c r="A149" s="266" t="s">
        <v>18</v>
      </c>
      <c r="B149" s="18" t="s">
        <v>17</v>
      </c>
      <c r="C149" s="17"/>
    </row>
    <row r="150" spans="1:3" ht="12.75" customHeight="1" x14ac:dyDescent="0.25">
      <c r="A150" s="266" t="s">
        <v>16</v>
      </c>
      <c r="B150" s="18" t="s">
        <v>15</v>
      </c>
      <c r="C150" s="17"/>
    </row>
    <row r="151" spans="1:3" ht="12.75" customHeight="1" thickBot="1" x14ac:dyDescent="0.3">
      <c r="A151" s="264" t="s">
        <v>14</v>
      </c>
      <c r="B151" s="25" t="s">
        <v>13</v>
      </c>
      <c r="C151" s="24"/>
    </row>
    <row r="152" spans="1:3" ht="12.75" customHeight="1" thickBot="1" x14ac:dyDescent="0.3">
      <c r="A152" s="263" t="s">
        <v>12</v>
      </c>
      <c r="B152" s="15" t="s">
        <v>11</v>
      </c>
      <c r="C152" s="20"/>
    </row>
    <row r="153" spans="1:3" ht="12" customHeight="1" thickBot="1" x14ac:dyDescent="0.3">
      <c r="A153" s="263" t="s">
        <v>10</v>
      </c>
      <c r="B153" s="15" t="s">
        <v>9</v>
      </c>
      <c r="C153" s="20"/>
    </row>
    <row r="154" spans="1:3" ht="15.15" customHeight="1" thickBot="1" x14ac:dyDescent="0.3">
      <c r="A154" s="262" t="s">
        <v>8</v>
      </c>
      <c r="B154" s="15" t="s">
        <v>7</v>
      </c>
      <c r="C154" s="259">
        <f>+C129+C133+C140+C146+C152+C153</f>
        <v>0</v>
      </c>
    </row>
    <row r="155" spans="1:3" ht="13.8" thickBot="1" x14ac:dyDescent="0.3">
      <c r="A155" s="261" t="s">
        <v>6</v>
      </c>
      <c r="B155" s="260" t="s">
        <v>5</v>
      </c>
      <c r="C155" s="259">
        <f>+C128+C154</f>
        <v>770000</v>
      </c>
    </row>
    <row r="156" spans="1:3" ht="13.5" customHeight="1" thickBot="1" x14ac:dyDescent="0.3">
      <c r="C156" s="258">
        <f>C90-C155</f>
        <v>0</v>
      </c>
    </row>
    <row r="157" spans="1:3" ht="14.4" customHeight="1" thickBot="1" x14ac:dyDescent="0.3">
      <c r="A157" s="257" t="s">
        <v>405</v>
      </c>
      <c r="B157" s="256"/>
      <c r="C157" s="255"/>
    </row>
    <row r="158" spans="1:3" ht="13.8" thickBot="1" x14ac:dyDescent="0.3">
      <c r="A158" s="257" t="s">
        <v>404</v>
      </c>
      <c r="B158" s="256"/>
      <c r="C158" s="255"/>
    </row>
    <row r="159" spans="1:3" x14ac:dyDescent="0.25">
      <c r="A159" s="254"/>
      <c r="B159" s="253"/>
      <c r="C159" s="252"/>
    </row>
    <row r="160" spans="1:3" x14ac:dyDescent="0.25">
      <c r="A160" s="254"/>
      <c r="B160" s="253"/>
    </row>
    <row r="161" spans="1:3" x14ac:dyDescent="0.25">
      <c r="A161" s="254"/>
      <c r="B161" s="253"/>
      <c r="C161" s="252"/>
    </row>
    <row r="162" spans="1:3" x14ac:dyDescent="0.25">
      <c r="A162" s="254"/>
      <c r="B162" s="253"/>
      <c r="C162" s="252"/>
    </row>
    <row r="163" spans="1:3" x14ac:dyDescent="0.25">
      <c r="A163" s="254"/>
      <c r="B163" s="253"/>
      <c r="C163" s="252"/>
    </row>
    <row r="164" spans="1:3" x14ac:dyDescent="0.25">
      <c r="A164" s="254"/>
      <c r="B164" s="253"/>
      <c r="C164" s="252"/>
    </row>
    <row r="165" spans="1:3" x14ac:dyDescent="0.25">
      <c r="A165" s="254"/>
      <c r="B165" s="253"/>
      <c r="C165" s="252"/>
    </row>
    <row r="166" spans="1:3" x14ac:dyDescent="0.25">
      <c r="A166" s="254"/>
      <c r="B166" s="253"/>
      <c r="C166" s="252"/>
    </row>
    <row r="167" spans="1:3" x14ac:dyDescent="0.25">
      <c r="A167" s="254"/>
      <c r="B167" s="253"/>
      <c r="C167" s="252"/>
    </row>
    <row r="168" spans="1:3" x14ac:dyDescent="0.25">
      <c r="A168" s="254"/>
      <c r="B168" s="253"/>
      <c r="C168" s="252"/>
    </row>
    <row r="169" spans="1:3" x14ac:dyDescent="0.25">
      <c r="A169" s="254"/>
      <c r="B169" s="253"/>
      <c r="C169" s="252"/>
    </row>
    <row r="170" spans="1:3" x14ac:dyDescent="0.25">
      <c r="A170" s="254"/>
      <c r="B170" s="253"/>
      <c r="C170" s="252"/>
    </row>
    <row r="171" spans="1:3" x14ac:dyDescent="0.25">
      <c r="A171" s="254"/>
      <c r="B171" s="253"/>
      <c r="C171" s="252"/>
    </row>
    <row r="172" spans="1:3" x14ac:dyDescent="0.25">
      <c r="A172" s="254"/>
      <c r="B172" s="253"/>
      <c r="C172" s="252"/>
    </row>
    <row r="173" spans="1:3" x14ac:dyDescent="0.25">
      <c r="A173" s="254"/>
      <c r="B173" s="253"/>
      <c r="C173" s="252"/>
    </row>
    <row r="174" spans="1:3" x14ac:dyDescent="0.25">
      <c r="A174" s="254"/>
      <c r="B174" s="253"/>
      <c r="C174" s="252"/>
    </row>
    <row r="175" spans="1:3" x14ac:dyDescent="0.25">
      <c r="A175" s="254"/>
      <c r="B175" s="253"/>
      <c r="C175" s="252"/>
    </row>
    <row r="176" spans="1:3" x14ac:dyDescent="0.25">
      <c r="A176" s="254"/>
      <c r="B176" s="253"/>
      <c r="C176" s="252"/>
    </row>
    <row r="177" spans="1:3" x14ac:dyDescent="0.25">
      <c r="A177" s="254"/>
      <c r="B177" s="253"/>
      <c r="C177" s="252"/>
    </row>
    <row r="178" spans="1:3" x14ac:dyDescent="0.25">
      <c r="A178" s="254"/>
      <c r="B178" s="253"/>
      <c r="C178" s="25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FEF0B-454E-4E8D-AAE3-5EFEC9393E7E}">
  <sheetPr>
    <tabColor rgb="FF92D050"/>
  </sheetPr>
  <dimension ref="A1:C60"/>
  <sheetViews>
    <sheetView topLeftCell="A10" zoomScale="79" zoomScaleNormal="79" workbookViewId="0">
      <selection activeCell="C1" sqref="C1"/>
    </sheetView>
  </sheetViews>
  <sheetFormatPr defaultColWidth="9.33203125" defaultRowHeight="13.2" x14ac:dyDescent="0.25"/>
  <cols>
    <col min="1" max="1" width="13.77734375" style="317" customWidth="1"/>
    <col min="2" max="2" width="79.109375" style="248" customWidth="1"/>
    <col min="3" max="3" width="25" style="248" customWidth="1"/>
    <col min="4" max="16384" width="9.33203125" style="248"/>
  </cols>
  <sheetData>
    <row r="1" spans="1:3" s="310" customFormat="1" ht="21.15" customHeight="1" thickBot="1" x14ac:dyDescent="0.3">
      <c r="A1" s="355"/>
      <c r="B1" s="354"/>
      <c r="C1" s="311" t="s">
        <v>504</v>
      </c>
    </row>
    <row r="2" spans="1:3" s="303" customFormat="1" ht="34.200000000000003" x14ac:dyDescent="0.25">
      <c r="A2" s="353" t="s">
        <v>467</v>
      </c>
      <c r="B2" s="352" t="str">
        <f>CONCATENATE([1]ALAPADATOK!B13)</f>
        <v xml:space="preserve">Vissi Óvoda És Konyha </v>
      </c>
      <c r="C2" s="351" t="s">
        <v>438</v>
      </c>
    </row>
    <row r="3" spans="1:3" s="303" customFormat="1" ht="23.4" thickBot="1" x14ac:dyDescent="0.3">
      <c r="A3" s="350" t="s">
        <v>431</v>
      </c>
      <c r="B3" s="349" t="s">
        <v>430</v>
      </c>
      <c r="C3" s="348" t="s">
        <v>429</v>
      </c>
    </row>
    <row r="4" spans="1:3" s="300" customFormat="1" ht="15.9" customHeight="1" thickBot="1" x14ac:dyDescent="0.35">
      <c r="A4" s="347"/>
      <c r="B4" s="347"/>
      <c r="C4" s="346" t="s">
        <v>492</v>
      </c>
    </row>
    <row r="5" spans="1:3" ht="13.8" thickBot="1" x14ac:dyDescent="0.3">
      <c r="A5" s="345" t="s">
        <v>428</v>
      </c>
      <c r="B5" s="344" t="s">
        <v>427</v>
      </c>
      <c r="C5" s="343" t="s">
        <v>401</v>
      </c>
    </row>
    <row r="6" spans="1:3" s="274" customFormat="1" ht="12.9" customHeight="1" thickBot="1" x14ac:dyDescent="0.3">
      <c r="A6" s="335"/>
      <c r="B6" s="342" t="s">
        <v>127</v>
      </c>
      <c r="C6" s="341" t="s">
        <v>126</v>
      </c>
    </row>
    <row r="7" spans="1:3" s="274" customFormat="1" ht="15.9" customHeight="1" thickBot="1" x14ac:dyDescent="0.3">
      <c r="A7" s="316"/>
      <c r="B7" s="315" t="s">
        <v>325</v>
      </c>
      <c r="C7" s="340"/>
    </row>
    <row r="8" spans="1:3" s="282" customFormat="1" ht="12" customHeight="1" thickBot="1" x14ac:dyDescent="0.3">
      <c r="A8" s="335" t="s">
        <v>125</v>
      </c>
      <c r="B8" s="337" t="s">
        <v>466</v>
      </c>
      <c r="C8" s="113">
        <f>SUM(C9:C19)</f>
        <v>7506562</v>
      </c>
    </row>
    <row r="9" spans="1:3" s="282" customFormat="1" ht="12" customHeight="1" x14ac:dyDescent="0.25">
      <c r="A9" s="339" t="s">
        <v>123</v>
      </c>
      <c r="B9" s="49" t="s">
        <v>221</v>
      </c>
      <c r="C9" s="338"/>
    </row>
    <row r="10" spans="1:3" s="282" customFormat="1" ht="12" customHeight="1" x14ac:dyDescent="0.25">
      <c r="A10" s="323" t="s">
        <v>121</v>
      </c>
      <c r="B10" s="35" t="s">
        <v>220</v>
      </c>
      <c r="C10" s="136">
        <v>4690300</v>
      </c>
    </row>
    <row r="11" spans="1:3" s="282" customFormat="1" ht="12" customHeight="1" x14ac:dyDescent="0.25">
      <c r="A11" s="323" t="s">
        <v>119</v>
      </c>
      <c r="B11" s="35" t="s">
        <v>219</v>
      </c>
      <c r="C11" s="136"/>
    </row>
    <row r="12" spans="1:3" s="282" customFormat="1" ht="12" customHeight="1" x14ac:dyDescent="0.25">
      <c r="A12" s="323" t="s">
        <v>117</v>
      </c>
      <c r="B12" s="35" t="s">
        <v>218</v>
      </c>
      <c r="C12" s="136"/>
    </row>
    <row r="13" spans="1:3" s="282" customFormat="1" ht="12" customHeight="1" x14ac:dyDescent="0.25">
      <c r="A13" s="323" t="s">
        <v>258</v>
      </c>
      <c r="B13" s="35" t="s">
        <v>217</v>
      </c>
      <c r="C13" s="136">
        <v>1221560</v>
      </c>
    </row>
    <row r="14" spans="1:3" s="282" customFormat="1" ht="12" customHeight="1" x14ac:dyDescent="0.25">
      <c r="A14" s="323" t="s">
        <v>113</v>
      </c>
      <c r="B14" s="35" t="s">
        <v>465</v>
      </c>
      <c r="C14" s="136">
        <v>1594202</v>
      </c>
    </row>
    <row r="15" spans="1:3" s="282" customFormat="1" ht="12" customHeight="1" x14ac:dyDescent="0.25">
      <c r="A15" s="323" t="s">
        <v>111</v>
      </c>
      <c r="B15" s="25" t="s">
        <v>464</v>
      </c>
      <c r="C15" s="136"/>
    </row>
    <row r="16" spans="1:3" s="282" customFormat="1" ht="12" customHeight="1" x14ac:dyDescent="0.25">
      <c r="A16" s="323" t="s">
        <v>109</v>
      </c>
      <c r="B16" s="35" t="s">
        <v>463</v>
      </c>
      <c r="C16" s="169">
        <v>500</v>
      </c>
    </row>
    <row r="17" spans="1:3" s="278" customFormat="1" ht="12" customHeight="1" x14ac:dyDescent="0.25">
      <c r="A17" s="323" t="s">
        <v>107</v>
      </c>
      <c r="B17" s="35" t="s">
        <v>210</v>
      </c>
      <c r="C17" s="136"/>
    </row>
    <row r="18" spans="1:3" s="278" customFormat="1" ht="12" customHeight="1" x14ac:dyDescent="0.25">
      <c r="A18" s="323" t="s">
        <v>105</v>
      </c>
      <c r="B18" s="35" t="s">
        <v>208</v>
      </c>
      <c r="C18" s="132"/>
    </row>
    <row r="19" spans="1:3" s="278" customFormat="1" ht="12" customHeight="1" thickBot="1" x14ac:dyDescent="0.3">
      <c r="A19" s="323" t="s">
        <v>103</v>
      </c>
      <c r="B19" s="25" t="s">
        <v>206</v>
      </c>
      <c r="C19" s="132"/>
    </row>
    <row r="20" spans="1:3" s="282" customFormat="1" ht="12" customHeight="1" thickBot="1" x14ac:dyDescent="0.3">
      <c r="A20" s="335" t="s">
        <v>1</v>
      </c>
      <c r="B20" s="337" t="s">
        <v>462</v>
      </c>
      <c r="C20" s="113">
        <f>SUM(C21:C23)</f>
        <v>0</v>
      </c>
    </row>
    <row r="21" spans="1:3" s="278" customFormat="1" ht="12" customHeight="1" x14ac:dyDescent="0.25">
      <c r="A21" s="323" t="s">
        <v>84</v>
      </c>
      <c r="B21" s="18" t="s">
        <v>254</v>
      </c>
      <c r="C21" s="136"/>
    </row>
    <row r="22" spans="1:3" s="278" customFormat="1" ht="12" customHeight="1" x14ac:dyDescent="0.25">
      <c r="A22" s="323" t="s">
        <v>82</v>
      </c>
      <c r="B22" s="35" t="s">
        <v>458</v>
      </c>
      <c r="C22" s="136"/>
    </row>
    <row r="23" spans="1:3" s="278" customFormat="1" ht="12" customHeight="1" x14ac:dyDescent="0.25">
      <c r="A23" s="323" t="s">
        <v>80</v>
      </c>
      <c r="B23" s="35" t="s">
        <v>461</v>
      </c>
      <c r="C23" s="136"/>
    </row>
    <row r="24" spans="1:3" s="278" customFormat="1" ht="12" customHeight="1" thickBot="1" x14ac:dyDescent="0.3">
      <c r="A24" s="323" t="s">
        <v>78</v>
      </c>
      <c r="B24" s="35" t="s">
        <v>460</v>
      </c>
      <c r="C24" s="136"/>
    </row>
    <row r="25" spans="1:3" s="278" customFormat="1" ht="12" customHeight="1" thickBot="1" x14ac:dyDescent="0.3">
      <c r="A25" s="321" t="s">
        <v>58</v>
      </c>
      <c r="B25" s="15" t="s">
        <v>315</v>
      </c>
      <c r="C25" s="322"/>
    </row>
    <row r="26" spans="1:3" s="278" customFormat="1" ht="12" customHeight="1" thickBot="1" x14ac:dyDescent="0.3">
      <c r="A26" s="321" t="s">
        <v>56</v>
      </c>
      <c r="B26" s="15" t="s">
        <v>459</v>
      </c>
      <c r="C26" s="113">
        <f>+C27+C28</f>
        <v>0</v>
      </c>
    </row>
    <row r="27" spans="1:3" s="278" customFormat="1" ht="12" customHeight="1" x14ac:dyDescent="0.25">
      <c r="A27" s="332" t="s">
        <v>54</v>
      </c>
      <c r="B27" s="333" t="s">
        <v>458</v>
      </c>
      <c r="C27" s="166"/>
    </row>
    <row r="28" spans="1:3" s="278" customFormat="1" ht="12" customHeight="1" x14ac:dyDescent="0.25">
      <c r="A28" s="332" t="s">
        <v>52</v>
      </c>
      <c r="B28" s="331" t="s">
        <v>457</v>
      </c>
      <c r="C28" s="116"/>
    </row>
    <row r="29" spans="1:3" s="278" customFormat="1" ht="12" customHeight="1" thickBot="1" x14ac:dyDescent="0.3">
      <c r="A29" s="323" t="s">
        <v>50</v>
      </c>
      <c r="B29" s="330" t="s">
        <v>456</v>
      </c>
      <c r="C29" s="329"/>
    </row>
    <row r="30" spans="1:3" s="278" customFormat="1" ht="12" customHeight="1" thickBot="1" x14ac:dyDescent="0.3">
      <c r="A30" s="321" t="s">
        <v>48</v>
      </c>
      <c r="B30" s="15" t="s">
        <v>455</v>
      </c>
      <c r="C30" s="113">
        <f>+C31+C32+C33</f>
        <v>0</v>
      </c>
    </row>
    <row r="31" spans="1:3" s="278" customFormat="1" ht="12" customHeight="1" x14ac:dyDescent="0.25">
      <c r="A31" s="332" t="s">
        <v>46</v>
      </c>
      <c r="B31" s="333" t="s">
        <v>204</v>
      </c>
      <c r="C31" s="166"/>
    </row>
    <row r="32" spans="1:3" s="278" customFormat="1" ht="12" customHeight="1" x14ac:dyDescent="0.25">
      <c r="A32" s="332" t="s">
        <v>44</v>
      </c>
      <c r="B32" s="331" t="s">
        <v>203</v>
      </c>
      <c r="C32" s="116"/>
    </row>
    <row r="33" spans="1:3" s="278" customFormat="1" ht="12" customHeight="1" thickBot="1" x14ac:dyDescent="0.3">
      <c r="A33" s="323" t="s">
        <v>42</v>
      </c>
      <c r="B33" s="330" t="s">
        <v>202</v>
      </c>
      <c r="C33" s="329"/>
    </row>
    <row r="34" spans="1:3" s="282" customFormat="1" ht="12" customHeight="1" thickBot="1" x14ac:dyDescent="0.3">
      <c r="A34" s="321" t="s">
        <v>34</v>
      </c>
      <c r="B34" s="15" t="s">
        <v>313</v>
      </c>
      <c r="C34" s="322"/>
    </row>
    <row r="35" spans="1:3" s="282" customFormat="1" ht="12" customHeight="1" thickBot="1" x14ac:dyDescent="0.3">
      <c r="A35" s="321" t="s">
        <v>24</v>
      </c>
      <c r="B35" s="15" t="s">
        <v>454</v>
      </c>
      <c r="C35" s="336"/>
    </row>
    <row r="36" spans="1:3" s="282" customFormat="1" ht="12" customHeight="1" thickBot="1" x14ac:dyDescent="0.3">
      <c r="A36" s="335" t="s">
        <v>12</v>
      </c>
      <c r="B36" s="15" t="s">
        <v>453</v>
      </c>
      <c r="C36" s="334">
        <f>+C8+C20+C25+C26+C30+C34+C35</f>
        <v>7506562</v>
      </c>
    </row>
    <row r="37" spans="1:3" s="282" customFormat="1" ht="12" customHeight="1" thickBot="1" x14ac:dyDescent="0.3">
      <c r="A37" s="328" t="s">
        <v>10</v>
      </c>
      <c r="B37" s="15" t="s">
        <v>452</v>
      </c>
      <c r="C37" s="334">
        <f>+C38+C39+C40</f>
        <v>33252846</v>
      </c>
    </row>
    <row r="38" spans="1:3" s="282" customFormat="1" ht="12" customHeight="1" x14ac:dyDescent="0.25">
      <c r="A38" s="332" t="s">
        <v>451</v>
      </c>
      <c r="B38" s="333" t="s">
        <v>344</v>
      </c>
      <c r="C38" s="166">
        <v>886731</v>
      </c>
    </row>
    <row r="39" spans="1:3" s="282" customFormat="1" ht="12" customHeight="1" x14ac:dyDescent="0.25">
      <c r="A39" s="332" t="s">
        <v>450</v>
      </c>
      <c r="B39" s="331" t="s">
        <v>449</v>
      </c>
      <c r="C39" s="116"/>
    </row>
    <row r="40" spans="1:3" s="278" customFormat="1" ht="12" customHeight="1" thickBot="1" x14ac:dyDescent="0.3">
      <c r="A40" s="323" t="s">
        <v>448</v>
      </c>
      <c r="B40" s="330" t="s">
        <v>447</v>
      </c>
      <c r="C40" s="329">
        <v>32366115</v>
      </c>
    </row>
    <row r="41" spans="1:3" s="278" customFormat="1" ht="15.15" customHeight="1" thickBot="1" x14ac:dyDescent="0.25">
      <c r="A41" s="328" t="s">
        <v>8</v>
      </c>
      <c r="B41" s="327" t="s">
        <v>446</v>
      </c>
      <c r="C41" s="275">
        <f>+C36+C37</f>
        <v>40759408</v>
      </c>
    </row>
    <row r="42" spans="1:3" s="278" customFormat="1" ht="15.15" customHeight="1" x14ac:dyDescent="0.25">
      <c r="A42" s="281"/>
      <c r="B42" s="280"/>
      <c r="C42" s="279"/>
    </row>
    <row r="43" spans="1:3" ht="13.8" thickBot="1" x14ac:dyDescent="0.3">
      <c r="A43" s="326"/>
      <c r="B43" s="325"/>
      <c r="C43" s="324"/>
    </row>
    <row r="44" spans="1:3" s="274" customFormat="1" ht="16.5" customHeight="1" thickBot="1" x14ac:dyDescent="0.3">
      <c r="A44" s="277"/>
      <c r="B44" s="276" t="s">
        <v>324</v>
      </c>
      <c r="C44" s="275"/>
    </row>
    <row r="45" spans="1:3" s="265" customFormat="1" ht="12" customHeight="1" thickBot="1" x14ac:dyDescent="0.3">
      <c r="A45" s="321" t="s">
        <v>125</v>
      </c>
      <c r="B45" s="15" t="s">
        <v>445</v>
      </c>
      <c r="C45" s="113">
        <f>SUM(C46:C50)</f>
        <v>37759408</v>
      </c>
    </row>
    <row r="46" spans="1:3" ht="12" customHeight="1" x14ac:dyDescent="0.25">
      <c r="A46" s="323" t="s">
        <v>123</v>
      </c>
      <c r="B46" s="18" t="s">
        <v>122</v>
      </c>
      <c r="C46" s="166">
        <v>23214750</v>
      </c>
    </row>
    <row r="47" spans="1:3" ht="12" customHeight="1" x14ac:dyDescent="0.25">
      <c r="A47" s="323" t="s">
        <v>121</v>
      </c>
      <c r="B47" s="35" t="s">
        <v>120</v>
      </c>
      <c r="C47" s="121">
        <v>4073581</v>
      </c>
    </row>
    <row r="48" spans="1:3" ht="12" customHeight="1" x14ac:dyDescent="0.25">
      <c r="A48" s="323" t="s">
        <v>119</v>
      </c>
      <c r="B48" s="35" t="s">
        <v>118</v>
      </c>
      <c r="C48" s="121">
        <v>10471077</v>
      </c>
    </row>
    <row r="49" spans="1:3" ht="12" customHeight="1" x14ac:dyDescent="0.25">
      <c r="A49" s="323" t="s">
        <v>117</v>
      </c>
      <c r="B49" s="35" t="s">
        <v>116</v>
      </c>
      <c r="C49" s="121"/>
    </row>
    <row r="50" spans="1:3" ht="12" customHeight="1" thickBot="1" x14ac:dyDescent="0.3">
      <c r="A50" s="323" t="s">
        <v>258</v>
      </c>
      <c r="B50" s="35" t="s">
        <v>114</v>
      </c>
      <c r="C50" s="121"/>
    </row>
    <row r="51" spans="1:3" ht="12" customHeight="1" thickBot="1" x14ac:dyDescent="0.3">
      <c r="A51" s="321" t="s">
        <v>1</v>
      </c>
      <c r="B51" s="15" t="s">
        <v>444</v>
      </c>
      <c r="C51" s="113">
        <f>SUM(C52:C54)</f>
        <v>3000000</v>
      </c>
    </row>
    <row r="52" spans="1:3" s="265" customFormat="1" ht="12" customHeight="1" x14ac:dyDescent="0.25">
      <c r="A52" s="323" t="s">
        <v>84</v>
      </c>
      <c r="B52" s="18" t="s">
        <v>83</v>
      </c>
      <c r="C52" s="166">
        <v>2500000</v>
      </c>
    </row>
    <row r="53" spans="1:3" ht="12" customHeight="1" x14ac:dyDescent="0.25">
      <c r="A53" s="323" t="s">
        <v>82</v>
      </c>
      <c r="B53" s="35" t="s">
        <v>79</v>
      </c>
      <c r="C53" s="121">
        <v>500000</v>
      </c>
    </row>
    <row r="54" spans="1:3" ht="12" customHeight="1" x14ac:dyDescent="0.25">
      <c r="A54" s="323" t="s">
        <v>80</v>
      </c>
      <c r="B54" s="35" t="s">
        <v>443</v>
      </c>
      <c r="C54" s="121"/>
    </row>
    <row r="55" spans="1:3" ht="12" customHeight="1" thickBot="1" x14ac:dyDescent="0.3">
      <c r="A55" s="323" t="s">
        <v>78</v>
      </c>
      <c r="B55" s="35" t="s">
        <v>442</v>
      </c>
      <c r="C55" s="121"/>
    </row>
    <row r="56" spans="1:3" ht="15.15" customHeight="1" thickBot="1" x14ac:dyDescent="0.3">
      <c r="A56" s="321" t="s">
        <v>58</v>
      </c>
      <c r="B56" s="15" t="s">
        <v>441</v>
      </c>
      <c r="C56" s="322"/>
    </row>
    <row r="57" spans="1:3" ht="13.8" thickBot="1" x14ac:dyDescent="0.3">
      <c r="A57" s="321" t="s">
        <v>56</v>
      </c>
      <c r="B57" s="320" t="s">
        <v>440</v>
      </c>
      <c r="C57" s="319">
        <f>+C45+C51+C56</f>
        <v>40759408</v>
      </c>
    </row>
    <row r="58" spans="1:3" ht="15.15" customHeight="1" thickBot="1" x14ac:dyDescent="0.3">
      <c r="C58" s="318">
        <f>C41-C57</f>
        <v>0</v>
      </c>
    </row>
    <row r="59" spans="1:3" ht="14.4" customHeight="1" thickBot="1" x14ac:dyDescent="0.3">
      <c r="A59" s="257" t="s">
        <v>405</v>
      </c>
      <c r="B59" s="256"/>
      <c r="C59" s="255">
        <v>7</v>
      </c>
    </row>
    <row r="60" spans="1:3" ht="13.8" thickBot="1" x14ac:dyDescent="0.3">
      <c r="A60" s="257" t="s">
        <v>404</v>
      </c>
      <c r="B60" s="256"/>
      <c r="C60" s="25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102BC-1007-4399-8313-990AE2D689EA}">
  <sheetPr>
    <tabColor rgb="FF92D050"/>
  </sheetPr>
  <dimension ref="A1:C60"/>
  <sheetViews>
    <sheetView zoomScale="82" zoomScaleNormal="82" workbookViewId="0">
      <selection activeCell="C1" sqref="C1"/>
    </sheetView>
  </sheetViews>
  <sheetFormatPr defaultColWidth="9.33203125" defaultRowHeight="13.2" x14ac:dyDescent="0.25"/>
  <cols>
    <col min="1" max="1" width="13.77734375" style="317" customWidth="1"/>
    <col min="2" max="2" width="79.109375" style="248" customWidth="1"/>
    <col min="3" max="3" width="25" style="248" customWidth="1"/>
    <col min="4" max="16384" width="9.33203125" style="248"/>
  </cols>
  <sheetData>
    <row r="1" spans="1:3" s="310" customFormat="1" ht="21.15" customHeight="1" thickBot="1" x14ac:dyDescent="0.3">
      <c r="A1" s="355"/>
      <c r="B1" s="354"/>
      <c r="C1" s="311" t="s">
        <v>505</v>
      </c>
    </row>
    <row r="2" spans="1:3" s="303" customFormat="1" ht="34.200000000000003" x14ac:dyDescent="0.25">
      <c r="A2" s="353" t="s">
        <v>467</v>
      </c>
      <c r="B2" s="356" t="str">
        <f>CONCATENATE('6.2.mell'!B2)</f>
        <v xml:space="preserve">Vissi Óvoda És Konyha </v>
      </c>
      <c r="C2" s="351" t="s">
        <v>438</v>
      </c>
    </row>
    <row r="3" spans="1:3" s="303" customFormat="1" ht="23.4" thickBot="1" x14ac:dyDescent="0.3">
      <c r="A3" s="350" t="s">
        <v>431</v>
      </c>
      <c r="B3" s="349" t="s">
        <v>468</v>
      </c>
      <c r="C3" s="348" t="s">
        <v>434</v>
      </c>
    </row>
    <row r="4" spans="1:3" s="300" customFormat="1" ht="15.9" customHeight="1" thickBot="1" x14ac:dyDescent="0.35">
      <c r="A4" s="347"/>
      <c r="B4" s="347"/>
      <c r="C4" s="346" t="str">
        <f>'6.2.mell'!C4</f>
        <v>forint</v>
      </c>
    </row>
    <row r="5" spans="1:3" ht="13.8" thickBot="1" x14ac:dyDescent="0.3">
      <c r="A5" s="345" t="s">
        <v>428</v>
      </c>
      <c r="B5" s="344" t="s">
        <v>427</v>
      </c>
      <c r="C5" s="343" t="s">
        <v>401</v>
      </c>
    </row>
    <row r="6" spans="1:3" s="274" customFormat="1" ht="12.9" customHeight="1" thickBot="1" x14ac:dyDescent="0.3">
      <c r="A6" s="335"/>
      <c r="B6" s="342" t="s">
        <v>127</v>
      </c>
      <c r="C6" s="341" t="s">
        <v>126</v>
      </c>
    </row>
    <row r="7" spans="1:3" s="274" customFormat="1" ht="15.9" customHeight="1" thickBot="1" x14ac:dyDescent="0.3">
      <c r="A7" s="316"/>
      <c r="B7" s="315" t="s">
        <v>325</v>
      </c>
      <c r="C7" s="340"/>
    </row>
    <row r="8" spans="1:3" s="282" customFormat="1" ht="12" customHeight="1" thickBot="1" x14ac:dyDescent="0.3">
      <c r="A8" s="335" t="s">
        <v>125</v>
      </c>
      <c r="B8" s="337" t="s">
        <v>466</v>
      </c>
      <c r="C8" s="113">
        <f>SUM(C9:C19)</f>
        <v>7506562</v>
      </c>
    </row>
    <row r="9" spans="1:3" s="282" customFormat="1" ht="12" customHeight="1" x14ac:dyDescent="0.25">
      <c r="A9" s="339" t="s">
        <v>123</v>
      </c>
      <c r="B9" s="49" t="s">
        <v>221</v>
      </c>
      <c r="C9" s="338"/>
    </row>
    <row r="10" spans="1:3" s="282" customFormat="1" ht="12" customHeight="1" x14ac:dyDescent="0.25">
      <c r="A10" s="323" t="s">
        <v>121</v>
      </c>
      <c r="B10" s="35" t="s">
        <v>220</v>
      </c>
      <c r="C10" s="136">
        <v>4690300</v>
      </c>
    </row>
    <row r="11" spans="1:3" s="282" customFormat="1" ht="12" customHeight="1" x14ac:dyDescent="0.25">
      <c r="A11" s="323" t="s">
        <v>119</v>
      </c>
      <c r="B11" s="35" t="s">
        <v>219</v>
      </c>
      <c r="C11" s="136"/>
    </row>
    <row r="12" spans="1:3" s="282" customFormat="1" ht="12" customHeight="1" x14ac:dyDescent="0.25">
      <c r="A12" s="323" t="s">
        <v>117</v>
      </c>
      <c r="B12" s="35" t="s">
        <v>218</v>
      </c>
      <c r="C12" s="136"/>
    </row>
    <row r="13" spans="1:3" s="282" customFormat="1" ht="12" customHeight="1" x14ac:dyDescent="0.25">
      <c r="A13" s="323" t="s">
        <v>258</v>
      </c>
      <c r="B13" s="35" t="s">
        <v>217</v>
      </c>
      <c r="C13" s="136">
        <v>1221560</v>
      </c>
    </row>
    <row r="14" spans="1:3" s="282" customFormat="1" ht="12" customHeight="1" x14ac:dyDescent="0.25">
      <c r="A14" s="323" t="s">
        <v>113</v>
      </c>
      <c r="B14" s="35" t="s">
        <v>465</v>
      </c>
      <c r="C14" s="136">
        <v>1594202</v>
      </c>
    </row>
    <row r="15" spans="1:3" s="282" customFormat="1" ht="12" customHeight="1" x14ac:dyDescent="0.25">
      <c r="A15" s="323" t="s">
        <v>111</v>
      </c>
      <c r="B15" s="25" t="s">
        <v>464</v>
      </c>
      <c r="C15" s="136"/>
    </row>
    <row r="16" spans="1:3" s="282" customFormat="1" ht="12" customHeight="1" x14ac:dyDescent="0.25">
      <c r="A16" s="323" t="s">
        <v>109</v>
      </c>
      <c r="B16" s="35" t="s">
        <v>463</v>
      </c>
      <c r="C16" s="169">
        <v>500</v>
      </c>
    </row>
    <row r="17" spans="1:3" s="278" customFormat="1" ht="12" customHeight="1" x14ac:dyDescent="0.25">
      <c r="A17" s="323" t="s">
        <v>107</v>
      </c>
      <c r="B17" s="35" t="s">
        <v>210</v>
      </c>
      <c r="C17" s="136"/>
    </row>
    <row r="18" spans="1:3" s="278" customFormat="1" ht="12" customHeight="1" x14ac:dyDescent="0.25">
      <c r="A18" s="323" t="s">
        <v>105</v>
      </c>
      <c r="B18" s="35" t="s">
        <v>208</v>
      </c>
      <c r="C18" s="132"/>
    </row>
    <row r="19" spans="1:3" s="278" customFormat="1" ht="12" customHeight="1" thickBot="1" x14ac:dyDescent="0.3">
      <c r="A19" s="323" t="s">
        <v>103</v>
      </c>
      <c r="B19" s="25" t="s">
        <v>206</v>
      </c>
      <c r="C19" s="132"/>
    </row>
    <row r="20" spans="1:3" s="282" customFormat="1" ht="12" customHeight="1" thickBot="1" x14ac:dyDescent="0.3">
      <c r="A20" s="335" t="s">
        <v>1</v>
      </c>
      <c r="B20" s="337" t="s">
        <v>462</v>
      </c>
      <c r="C20" s="113">
        <f>SUM(C21:C23)</f>
        <v>0</v>
      </c>
    </row>
    <row r="21" spans="1:3" s="278" customFormat="1" ht="12" customHeight="1" x14ac:dyDescent="0.25">
      <c r="A21" s="323" t="s">
        <v>84</v>
      </c>
      <c r="B21" s="18" t="s">
        <v>254</v>
      </c>
      <c r="C21" s="136"/>
    </row>
    <row r="22" spans="1:3" s="278" customFormat="1" ht="12" customHeight="1" x14ac:dyDescent="0.25">
      <c r="A22" s="323" t="s">
        <v>82</v>
      </c>
      <c r="B22" s="35" t="s">
        <v>458</v>
      </c>
      <c r="C22" s="136"/>
    </row>
    <row r="23" spans="1:3" s="278" customFormat="1" ht="12" customHeight="1" x14ac:dyDescent="0.25">
      <c r="A23" s="323" t="s">
        <v>80</v>
      </c>
      <c r="B23" s="35" t="s">
        <v>461</v>
      </c>
      <c r="C23" s="136"/>
    </row>
    <row r="24" spans="1:3" s="278" customFormat="1" ht="12" customHeight="1" thickBot="1" x14ac:dyDescent="0.3">
      <c r="A24" s="323" t="s">
        <v>78</v>
      </c>
      <c r="B24" s="35" t="s">
        <v>460</v>
      </c>
      <c r="C24" s="136"/>
    </row>
    <row r="25" spans="1:3" s="278" customFormat="1" ht="12" customHeight="1" thickBot="1" x14ac:dyDescent="0.3">
      <c r="A25" s="321" t="s">
        <v>58</v>
      </c>
      <c r="B25" s="15" t="s">
        <v>315</v>
      </c>
      <c r="C25" s="322"/>
    </row>
    <row r="26" spans="1:3" s="278" customFormat="1" ht="12" customHeight="1" thickBot="1" x14ac:dyDescent="0.3">
      <c r="A26" s="321" t="s">
        <v>56</v>
      </c>
      <c r="B26" s="15" t="s">
        <v>459</v>
      </c>
      <c r="C26" s="113">
        <f>+C27+C28</f>
        <v>0</v>
      </c>
    </row>
    <row r="27" spans="1:3" s="278" customFormat="1" ht="12" customHeight="1" x14ac:dyDescent="0.25">
      <c r="A27" s="332" t="s">
        <v>54</v>
      </c>
      <c r="B27" s="333" t="s">
        <v>458</v>
      </c>
      <c r="C27" s="166"/>
    </row>
    <row r="28" spans="1:3" s="278" customFormat="1" ht="12" customHeight="1" x14ac:dyDescent="0.25">
      <c r="A28" s="332" t="s">
        <v>52</v>
      </c>
      <c r="B28" s="331" t="s">
        <v>457</v>
      </c>
      <c r="C28" s="116"/>
    </row>
    <row r="29" spans="1:3" s="278" customFormat="1" ht="12" customHeight="1" thickBot="1" x14ac:dyDescent="0.3">
      <c r="A29" s="323" t="s">
        <v>50</v>
      </c>
      <c r="B29" s="330" t="s">
        <v>456</v>
      </c>
      <c r="C29" s="329"/>
    </row>
    <row r="30" spans="1:3" s="278" customFormat="1" ht="12" customHeight="1" thickBot="1" x14ac:dyDescent="0.3">
      <c r="A30" s="321" t="s">
        <v>48</v>
      </c>
      <c r="B30" s="15" t="s">
        <v>455</v>
      </c>
      <c r="C30" s="113">
        <f>+C31+C32+C33</f>
        <v>0</v>
      </c>
    </row>
    <row r="31" spans="1:3" s="278" customFormat="1" ht="12" customHeight="1" x14ac:dyDescent="0.25">
      <c r="A31" s="332" t="s">
        <v>46</v>
      </c>
      <c r="B31" s="333" t="s">
        <v>204</v>
      </c>
      <c r="C31" s="166"/>
    </row>
    <row r="32" spans="1:3" s="278" customFormat="1" ht="12" customHeight="1" x14ac:dyDescent="0.25">
      <c r="A32" s="332" t="s">
        <v>44</v>
      </c>
      <c r="B32" s="331" t="s">
        <v>203</v>
      </c>
      <c r="C32" s="116"/>
    </row>
    <row r="33" spans="1:3" s="278" customFormat="1" ht="12" customHeight="1" thickBot="1" x14ac:dyDescent="0.3">
      <c r="A33" s="323" t="s">
        <v>42</v>
      </c>
      <c r="B33" s="330" t="s">
        <v>202</v>
      </c>
      <c r="C33" s="329"/>
    </row>
    <row r="34" spans="1:3" s="282" customFormat="1" ht="12" customHeight="1" thickBot="1" x14ac:dyDescent="0.3">
      <c r="A34" s="321" t="s">
        <v>34</v>
      </c>
      <c r="B34" s="15" t="s">
        <v>313</v>
      </c>
      <c r="C34" s="322"/>
    </row>
    <row r="35" spans="1:3" s="282" customFormat="1" ht="12" customHeight="1" thickBot="1" x14ac:dyDescent="0.3">
      <c r="A35" s="321" t="s">
        <v>24</v>
      </c>
      <c r="B35" s="15" t="s">
        <v>454</v>
      </c>
      <c r="C35" s="336"/>
    </row>
    <row r="36" spans="1:3" s="282" customFormat="1" ht="12" customHeight="1" thickBot="1" x14ac:dyDescent="0.3">
      <c r="A36" s="335" t="s">
        <v>12</v>
      </c>
      <c r="B36" s="15" t="s">
        <v>453</v>
      </c>
      <c r="C36" s="334">
        <f>+C8+C20+C25+C26+C30+C34+C35</f>
        <v>7506562</v>
      </c>
    </row>
    <row r="37" spans="1:3" s="282" customFormat="1" ht="12" customHeight="1" thickBot="1" x14ac:dyDescent="0.3">
      <c r="A37" s="328" t="s">
        <v>10</v>
      </c>
      <c r="B37" s="15" t="s">
        <v>452</v>
      </c>
      <c r="C37" s="334">
        <f>+C38+C39+C40</f>
        <v>33252846</v>
      </c>
    </row>
    <row r="38" spans="1:3" s="282" customFormat="1" ht="12" customHeight="1" x14ac:dyDescent="0.25">
      <c r="A38" s="332" t="s">
        <v>451</v>
      </c>
      <c r="B38" s="333" t="s">
        <v>344</v>
      </c>
      <c r="C38" s="166">
        <v>886731</v>
      </c>
    </row>
    <row r="39" spans="1:3" s="282" customFormat="1" ht="12" customHeight="1" x14ac:dyDescent="0.25">
      <c r="A39" s="332" t="s">
        <v>450</v>
      </c>
      <c r="B39" s="331" t="s">
        <v>449</v>
      </c>
      <c r="C39" s="116"/>
    </row>
    <row r="40" spans="1:3" s="278" customFormat="1" ht="12" customHeight="1" thickBot="1" x14ac:dyDescent="0.3">
      <c r="A40" s="323" t="s">
        <v>448</v>
      </c>
      <c r="B40" s="330" t="s">
        <v>447</v>
      </c>
      <c r="C40" s="329">
        <v>32366115</v>
      </c>
    </row>
    <row r="41" spans="1:3" s="278" customFormat="1" ht="15.15" customHeight="1" thickBot="1" x14ac:dyDescent="0.25">
      <c r="A41" s="328" t="s">
        <v>8</v>
      </c>
      <c r="B41" s="327" t="s">
        <v>446</v>
      </c>
      <c r="C41" s="275">
        <f>+C36+C37</f>
        <v>40759408</v>
      </c>
    </row>
    <row r="42" spans="1:3" s="278" customFormat="1" ht="15.15" customHeight="1" x14ac:dyDescent="0.25">
      <c r="A42" s="281"/>
      <c r="B42" s="280"/>
      <c r="C42" s="279"/>
    </row>
    <row r="43" spans="1:3" ht="13.8" thickBot="1" x14ac:dyDescent="0.3">
      <c r="A43" s="326"/>
      <c r="B43" s="325"/>
      <c r="C43" s="324"/>
    </row>
    <row r="44" spans="1:3" s="274" customFormat="1" ht="16.5" customHeight="1" thickBot="1" x14ac:dyDescent="0.3">
      <c r="A44" s="277"/>
      <c r="B44" s="276" t="s">
        <v>324</v>
      </c>
      <c r="C44" s="275"/>
    </row>
    <row r="45" spans="1:3" s="265" customFormat="1" ht="12" customHeight="1" thickBot="1" x14ac:dyDescent="0.3">
      <c r="A45" s="321" t="s">
        <v>125</v>
      </c>
      <c r="B45" s="15" t="s">
        <v>445</v>
      </c>
      <c r="C45" s="113">
        <f>SUM(C46:C50)</f>
        <v>37759408</v>
      </c>
    </row>
    <row r="46" spans="1:3" ht="12" customHeight="1" x14ac:dyDescent="0.25">
      <c r="A46" s="323" t="s">
        <v>123</v>
      </c>
      <c r="B46" s="18" t="s">
        <v>122</v>
      </c>
      <c r="C46" s="166">
        <v>23214750</v>
      </c>
    </row>
    <row r="47" spans="1:3" ht="12" customHeight="1" x14ac:dyDescent="0.25">
      <c r="A47" s="323" t="s">
        <v>121</v>
      </c>
      <c r="B47" s="35" t="s">
        <v>120</v>
      </c>
      <c r="C47" s="121">
        <v>4073581</v>
      </c>
    </row>
    <row r="48" spans="1:3" ht="12" customHeight="1" x14ac:dyDescent="0.25">
      <c r="A48" s="323" t="s">
        <v>119</v>
      </c>
      <c r="B48" s="35" t="s">
        <v>118</v>
      </c>
      <c r="C48" s="121">
        <v>10471077</v>
      </c>
    </row>
    <row r="49" spans="1:3" ht="12" customHeight="1" x14ac:dyDescent="0.25">
      <c r="A49" s="323" t="s">
        <v>117</v>
      </c>
      <c r="B49" s="35" t="s">
        <v>116</v>
      </c>
      <c r="C49" s="121"/>
    </row>
    <row r="50" spans="1:3" ht="12" customHeight="1" thickBot="1" x14ac:dyDescent="0.3">
      <c r="A50" s="323" t="s">
        <v>258</v>
      </c>
      <c r="B50" s="35" t="s">
        <v>114</v>
      </c>
      <c r="C50" s="121"/>
    </row>
    <row r="51" spans="1:3" ht="12" customHeight="1" thickBot="1" x14ac:dyDescent="0.3">
      <c r="A51" s="321" t="s">
        <v>1</v>
      </c>
      <c r="B51" s="15" t="s">
        <v>444</v>
      </c>
      <c r="C51" s="113">
        <f>SUM(C52:C54)</f>
        <v>3000000</v>
      </c>
    </row>
    <row r="52" spans="1:3" s="265" customFormat="1" ht="12" customHeight="1" x14ac:dyDescent="0.25">
      <c r="A52" s="323" t="s">
        <v>84</v>
      </c>
      <c r="B52" s="18" t="s">
        <v>83</v>
      </c>
      <c r="C52" s="166">
        <v>2500000</v>
      </c>
    </row>
    <row r="53" spans="1:3" ht="12" customHeight="1" x14ac:dyDescent="0.25">
      <c r="A53" s="323" t="s">
        <v>82</v>
      </c>
      <c r="B53" s="35" t="s">
        <v>79</v>
      </c>
      <c r="C53" s="121">
        <v>500000</v>
      </c>
    </row>
    <row r="54" spans="1:3" ht="12" customHeight="1" x14ac:dyDescent="0.25">
      <c r="A54" s="323" t="s">
        <v>80</v>
      </c>
      <c r="B54" s="35" t="s">
        <v>443</v>
      </c>
      <c r="C54" s="121"/>
    </row>
    <row r="55" spans="1:3" ht="12" customHeight="1" thickBot="1" x14ac:dyDescent="0.3">
      <c r="A55" s="323" t="s">
        <v>78</v>
      </c>
      <c r="B55" s="35" t="s">
        <v>442</v>
      </c>
      <c r="C55" s="121"/>
    </row>
    <row r="56" spans="1:3" ht="15.15" customHeight="1" thickBot="1" x14ac:dyDescent="0.3">
      <c r="A56" s="321" t="s">
        <v>58</v>
      </c>
      <c r="B56" s="15" t="s">
        <v>441</v>
      </c>
      <c r="C56" s="322"/>
    </row>
    <row r="57" spans="1:3" ht="13.8" thickBot="1" x14ac:dyDescent="0.3">
      <c r="A57" s="321" t="s">
        <v>56</v>
      </c>
      <c r="B57" s="320" t="s">
        <v>440</v>
      </c>
      <c r="C57" s="319">
        <f>+C45+C51+C56</f>
        <v>40759408</v>
      </c>
    </row>
    <row r="58" spans="1:3" ht="15.15" customHeight="1" thickBot="1" x14ac:dyDescent="0.3">
      <c r="C58" s="318">
        <f>C41-C57</f>
        <v>0</v>
      </c>
    </row>
    <row r="59" spans="1:3" ht="14.4" customHeight="1" thickBot="1" x14ac:dyDescent="0.3">
      <c r="A59" s="257" t="s">
        <v>405</v>
      </c>
      <c r="B59" s="256"/>
      <c r="C59" s="255">
        <v>7</v>
      </c>
    </row>
    <row r="60" spans="1:3" ht="13.8" thickBot="1" x14ac:dyDescent="0.3">
      <c r="A60" s="257" t="s">
        <v>404</v>
      </c>
      <c r="B60" s="256"/>
      <c r="C60" s="255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F56A-C6BC-4CD3-9A5D-C89149455466}">
  <sheetPr>
    <tabColor rgb="FF92D050"/>
  </sheetPr>
  <dimension ref="A2:G29"/>
  <sheetViews>
    <sheetView tabSelected="1" topLeftCell="A13" zoomScale="89" zoomScaleNormal="89" workbookViewId="0">
      <selection activeCell="B2" sqref="B2:G2"/>
    </sheetView>
  </sheetViews>
  <sheetFormatPr defaultColWidth="9.33203125" defaultRowHeight="13.2" x14ac:dyDescent="0.25"/>
  <cols>
    <col min="1" max="1" width="5.44140625" customWidth="1"/>
    <col min="2" max="2" width="33.109375" customWidth="1"/>
    <col min="3" max="3" width="12.33203125" customWidth="1"/>
    <col min="4" max="4" width="11.44140625" customWidth="1"/>
    <col min="5" max="5" width="11.33203125" customWidth="1"/>
    <col min="6" max="6" width="11" customWidth="1"/>
    <col min="7" max="7" width="14.33203125" customWidth="1"/>
  </cols>
  <sheetData>
    <row r="2" spans="1:7" ht="13.8" x14ac:dyDescent="0.25">
      <c r="B2" s="397" t="s">
        <v>506</v>
      </c>
      <c r="C2" s="397"/>
      <c r="D2" s="397"/>
      <c r="E2" s="397"/>
      <c r="F2" s="397"/>
      <c r="G2" s="397"/>
    </row>
    <row r="4" spans="1:7" ht="43.5" customHeight="1" x14ac:dyDescent="0.3">
      <c r="A4" s="436" t="s">
        <v>490</v>
      </c>
      <c r="B4" s="436"/>
      <c r="C4" s="436"/>
      <c r="D4" s="436"/>
      <c r="E4" s="436"/>
      <c r="F4" s="436"/>
      <c r="G4" s="436"/>
    </row>
    <row r="6" spans="1:7" s="385" customFormat="1" ht="27.15" customHeight="1" x14ac:dyDescent="0.35">
      <c r="A6" s="386" t="s">
        <v>489</v>
      </c>
      <c r="C6" s="435" t="s">
        <v>488</v>
      </c>
      <c r="D6" s="435"/>
      <c r="E6" s="435"/>
      <c r="F6" s="435"/>
      <c r="G6" s="435"/>
    </row>
    <row r="7" spans="1:7" s="385" customFormat="1" ht="15.6" x14ac:dyDescent="0.3"/>
    <row r="8" spans="1:7" s="385" customFormat="1" ht="24.75" customHeight="1" x14ac:dyDescent="0.35">
      <c r="A8" s="386" t="s">
        <v>487</v>
      </c>
      <c r="C8" s="435" t="s">
        <v>486</v>
      </c>
      <c r="D8" s="435"/>
      <c r="E8" s="435"/>
      <c r="F8" s="435"/>
    </row>
    <row r="9" spans="1:7" s="237" customFormat="1" x14ac:dyDescent="0.25"/>
    <row r="10" spans="1:7" s="381" customFormat="1" ht="15.15" customHeight="1" x14ac:dyDescent="0.25">
      <c r="A10" s="384" t="s">
        <v>485</v>
      </c>
      <c r="B10" s="383"/>
      <c r="C10" s="383"/>
      <c r="D10" s="383"/>
      <c r="E10" s="383"/>
      <c r="F10" s="383"/>
      <c r="G10" s="383"/>
    </row>
    <row r="11" spans="1:7" s="381" customFormat="1" ht="15.15" customHeight="1" thickBot="1" x14ac:dyDescent="0.35">
      <c r="A11" s="384" t="s">
        <v>484</v>
      </c>
      <c r="B11" s="383"/>
      <c r="C11" s="383"/>
      <c r="D11" s="383"/>
      <c r="E11" s="383"/>
      <c r="F11" s="383"/>
      <c r="G11" s="382" t="s">
        <v>491</v>
      </c>
    </row>
    <row r="12" spans="1:7" s="377" customFormat="1" ht="42" customHeight="1" thickBot="1" x14ac:dyDescent="0.3">
      <c r="A12" s="380" t="s">
        <v>483</v>
      </c>
      <c r="B12" s="379" t="s">
        <v>482</v>
      </c>
      <c r="C12" s="379" t="s">
        <v>481</v>
      </c>
      <c r="D12" s="379" t="s">
        <v>480</v>
      </c>
      <c r="E12" s="379" t="s">
        <v>479</v>
      </c>
      <c r="F12" s="379" t="s">
        <v>478</v>
      </c>
      <c r="G12" s="378" t="s">
        <v>471</v>
      </c>
    </row>
    <row r="13" spans="1:7" ht="24" customHeight="1" x14ac:dyDescent="0.25">
      <c r="A13" s="376" t="s">
        <v>125</v>
      </c>
      <c r="B13" s="375" t="s">
        <v>477</v>
      </c>
      <c r="C13" s="374"/>
      <c r="D13" s="374"/>
      <c r="E13" s="374"/>
      <c r="F13" s="374"/>
      <c r="G13" s="373">
        <f t="shared" ref="G13:G19" si="0">SUM(C13:F13)</f>
        <v>0</v>
      </c>
    </row>
    <row r="14" spans="1:7" ht="24" customHeight="1" x14ac:dyDescent="0.25">
      <c r="A14" s="372" t="s">
        <v>1</v>
      </c>
      <c r="B14" s="371" t="s">
        <v>476</v>
      </c>
      <c r="C14" s="370"/>
      <c r="D14" s="370"/>
      <c r="E14" s="370"/>
      <c r="F14" s="370"/>
      <c r="G14" s="369">
        <f t="shared" si="0"/>
        <v>0</v>
      </c>
    </row>
    <row r="15" spans="1:7" ht="24" customHeight="1" x14ac:dyDescent="0.25">
      <c r="A15" s="372" t="s">
        <v>58</v>
      </c>
      <c r="B15" s="371" t="s">
        <v>475</v>
      </c>
      <c r="C15" s="370"/>
      <c r="D15" s="370"/>
      <c r="E15" s="370"/>
      <c r="F15" s="370"/>
      <c r="G15" s="369">
        <f t="shared" si="0"/>
        <v>0</v>
      </c>
    </row>
    <row r="16" spans="1:7" ht="24" customHeight="1" x14ac:dyDescent="0.25">
      <c r="A16" s="372" t="s">
        <v>56</v>
      </c>
      <c r="B16" s="371" t="s">
        <v>474</v>
      </c>
      <c r="C16" s="370"/>
      <c r="D16" s="370"/>
      <c r="E16" s="370"/>
      <c r="F16" s="370"/>
      <c r="G16" s="369">
        <f t="shared" si="0"/>
        <v>0</v>
      </c>
    </row>
    <row r="17" spans="1:7" ht="24" customHeight="1" x14ac:dyDescent="0.25">
      <c r="A17" s="372" t="s">
        <v>48</v>
      </c>
      <c r="B17" s="371" t="s">
        <v>473</v>
      </c>
      <c r="C17" s="370"/>
      <c r="D17" s="370"/>
      <c r="E17" s="370"/>
      <c r="F17" s="370"/>
      <c r="G17" s="369">
        <f t="shared" si="0"/>
        <v>0</v>
      </c>
    </row>
    <row r="18" spans="1:7" ht="24" customHeight="1" thickBot="1" x14ac:dyDescent="0.3">
      <c r="A18" s="368" t="s">
        <v>34</v>
      </c>
      <c r="B18" s="367" t="s">
        <v>472</v>
      </c>
      <c r="C18" s="366"/>
      <c r="D18" s="366"/>
      <c r="E18" s="366"/>
      <c r="F18" s="366"/>
      <c r="G18" s="365">
        <f t="shared" si="0"/>
        <v>0</v>
      </c>
    </row>
    <row r="19" spans="1:7" s="360" customFormat="1" ht="24" customHeight="1" thickBot="1" x14ac:dyDescent="0.3">
      <c r="A19" s="364" t="s">
        <v>24</v>
      </c>
      <c r="B19" s="363" t="s">
        <v>471</v>
      </c>
      <c r="C19" s="362">
        <f>SUM(C13:C18)</f>
        <v>0</v>
      </c>
      <c r="D19" s="362">
        <f>SUM(D13:D18)</f>
        <v>0</v>
      </c>
      <c r="E19" s="362">
        <f>SUM(E13:E18)</f>
        <v>0</v>
      </c>
      <c r="F19" s="362">
        <f>SUM(F13:F18)</f>
        <v>0</v>
      </c>
      <c r="G19" s="361">
        <f t="shared" si="0"/>
        <v>0</v>
      </c>
    </row>
    <row r="20" spans="1:7" s="237" customFormat="1" x14ac:dyDescent="0.25">
      <c r="A20"/>
      <c r="B20"/>
      <c r="C20"/>
      <c r="D20"/>
      <c r="E20"/>
      <c r="F20"/>
      <c r="G20"/>
    </row>
    <row r="21" spans="1:7" s="237" customFormat="1" x14ac:dyDescent="0.25">
      <c r="A21"/>
      <c r="B21"/>
      <c r="C21"/>
      <c r="D21"/>
      <c r="E21"/>
      <c r="F21"/>
      <c r="G21"/>
    </row>
    <row r="22" spans="1:7" s="237" customFormat="1" x14ac:dyDescent="0.25">
      <c r="A22"/>
      <c r="B22"/>
      <c r="C22"/>
      <c r="D22"/>
      <c r="E22"/>
      <c r="F22"/>
      <c r="G22"/>
    </row>
    <row r="23" spans="1:7" s="237" customFormat="1" ht="15.6" x14ac:dyDescent="0.3">
      <c r="A23" s="437" t="s">
        <v>470</v>
      </c>
      <c r="B23" s="438"/>
      <c r="C23" s="438"/>
      <c r="D23" s="438"/>
      <c r="G23"/>
    </row>
    <row r="24" spans="1:7" s="237" customFormat="1" x14ac:dyDescent="0.25">
      <c r="A24"/>
      <c r="B24"/>
      <c r="C24"/>
      <c r="D24"/>
      <c r="E24"/>
      <c r="F24"/>
      <c r="G24"/>
    </row>
    <row r="26" spans="1:7" x14ac:dyDescent="0.25">
      <c r="C26" s="237"/>
      <c r="D26" s="237"/>
      <c r="E26" s="237"/>
      <c r="F26" s="237"/>
    </row>
    <row r="27" spans="1:7" ht="13.8" x14ac:dyDescent="0.3">
      <c r="C27" s="358"/>
      <c r="D27" s="359" t="s">
        <v>469</v>
      </c>
      <c r="E27" s="359"/>
      <c r="F27" s="358"/>
    </row>
    <row r="28" spans="1:7" ht="13.8" x14ac:dyDescent="0.3">
      <c r="D28" s="357"/>
      <c r="E28" s="357"/>
    </row>
    <row r="29" spans="1:7" ht="13.8" x14ac:dyDescent="0.3">
      <c r="D29" s="357"/>
      <c r="E29" s="357"/>
    </row>
  </sheetData>
  <mergeCells count="5">
    <mergeCell ref="C6:G6"/>
    <mergeCell ref="C8:F8"/>
    <mergeCell ref="A4:G4"/>
    <mergeCell ref="B2:G2"/>
    <mergeCell ref="A23:D23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7BBC-A345-4C08-B392-B05282B80DA1}">
  <sheetPr>
    <tabColor rgb="FF92D050"/>
  </sheetPr>
  <dimension ref="A1:I164"/>
  <sheetViews>
    <sheetView zoomScale="78" zoomScaleNormal="78" zoomScaleSheetLayoutView="100" workbookViewId="0">
      <selection activeCell="B1" sqref="B1:C1"/>
    </sheetView>
  </sheetViews>
  <sheetFormatPr defaultColWidth="9.33203125" defaultRowHeight="15.6" x14ac:dyDescent="0.3"/>
  <cols>
    <col min="1" max="1" width="9.44140625" style="1" customWidth="1"/>
    <col min="2" max="2" width="99.33203125" style="1" customWidth="1"/>
    <col min="3" max="3" width="21.6640625" style="2" customWidth="1"/>
    <col min="4" max="4" width="9" style="1" customWidth="1"/>
    <col min="5" max="16384" width="9.33203125" style="1"/>
  </cols>
  <sheetData>
    <row r="1" spans="1:3" ht="18.75" customHeight="1" x14ac:dyDescent="0.3">
      <c r="A1" s="97"/>
      <c r="B1" s="390" t="s">
        <v>494</v>
      </c>
      <c r="C1" s="391"/>
    </row>
    <row r="2" spans="1:3" ht="21.9" customHeight="1" x14ac:dyDescent="0.3">
      <c r="A2" s="100"/>
      <c r="B2" s="99" t="str">
        <f>CONCATENATE([1]ALAPADATOK!A3)</f>
        <v>Viss Község Önkormányzata</v>
      </c>
      <c r="C2" s="98"/>
    </row>
    <row r="3" spans="1:3" ht="21.9" customHeight="1" x14ac:dyDescent="0.3">
      <c r="A3" s="98"/>
      <c r="B3" s="99" t="str">
        <f>'1.1.mell.'!B3</f>
        <v>2020. ÉVI KÖLTSÉGVETÉS</v>
      </c>
      <c r="C3" s="98"/>
    </row>
    <row r="4" spans="1:3" ht="21.9" customHeight="1" x14ac:dyDescent="0.3">
      <c r="A4" s="98"/>
      <c r="B4" s="99" t="s">
        <v>269</v>
      </c>
      <c r="C4" s="98"/>
    </row>
    <row r="5" spans="1:3" ht="21.9" customHeight="1" x14ac:dyDescent="0.3">
      <c r="A5" s="97"/>
      <c r="B5" s="97"/>
      <c r="C5" s="96"/>
    </row>
    <row r="6" spans="1:3" ht="15.15" customHeight="1" x14ac:dyDescent="0.3">
      <c r="A6" s="392" t="s">
        <v>267</v>
      </c>
      <c r="B6" s="392"/>
      <c r="C6" s="392"/>
    </row>
    <row r="7" spans="1:3" ht="15.15" customHeight="1" thickBot="1" x14ac:dyDescent="0.35">
      <c r="A7" s="393" t="s">
        <v>266</v>
      </c>
      <c r="B7" s="393"/>
      <c r="C7" s="95" t="str">
        <f>CONCATENATE('1.1.mell.'!C7)</f>
        <v>Forintban!</v>
      </c>
    </row>
    <row r="8" spans="1:3" ht="24" customHeight="1" thickBot="1" x14ac:dyDescent="0.35">
      <c r="A8" s="94" t="s">
        <v>129</v>
      </c>
      <c r="B8" s="93" t="s">
        <v>264</v>
      </c>
      <c r="C8" s="92" t="str">
        <f>+CONCATENATE(LEFT([1]KV_ÖSSZEFÜGGÉSEK!A5,4),". évi előirányzat")</f>
        <v>2020. évi előirányzat</v>
      </c>
    </row>
    <row r="9" spans="1:3" s="54" customFormat="1" ht="12" customHeight="1" thickBot="1" x14ac:dyDescent="0.25">
      <c r="A9" s="91"/>
      <c r="B9" s="90" t="s">
        <v>127</v>
      </c>
      <c r="C9" s="89" t="s">
        <v>126</v>
      </c>
    </row>
    <row r="10" spans="1:3" s="9" customFormat="1" ht="12" customHeight="1" thickBot="1" x14ac:dyDescent="0.3">
      <c r="A10" s="5" t="s">
        <v>125</v>
      </c>
      <c r="B10" s="81" t="s">
        <v>263</v>
      </c>
      <c r="C10" s="3">
        <f>+C11+C12+C13+C14+C15+C16</f>
        <v>65760464</v>
      </c>
    </row>
    <row r="11" spans="1:3" s="9" customFormat="1" ht="12" customHeight="1" x14ac:dyDescent="0.25">
      <c r="A11" s="19" t="s">
        <v>123</v>
      </c>
      <c r="B11" s="72" t="s">
        <v>262</v>
      </c>
      <c r="C11" s="34">
        <v>22763182</v>
      </c>
    </row>
    <row r="12" spans="1:3" s="9" customFormat="1" ht="12" customHeight="1" x14ac:dyDescent="0.25">
      <c r="A12" s="41" t="s">
        <v>121</v>
      </c>
      <c r="B12" s="70" t="s">
        <v>261</v>
      </c>
      <c r="C12" s="33">
        <v>17172600</v>
      </c>
    </row>
    <row r="13" spans="1:3" s="9" customFormat="1" ht="12" customHeight="1" x14ac:dyDescent="0.25">
      <c r="A13" s="41" t="s">
        <v>119</v>
      </c>
      <c r="B13" s="70" t="s">
        <v>260</v>
      </c>
      <c r="C13" s="33">
        <v>24024682</v>
      </c>
    </row>
    <row r="14" spans="1:3" s="9" customFormat="1" ht="12" customHeight="1" x14ac:dyDescent="0.25">
      <c r="A14" s="41" t="s">
        <v>117</v>
      </c>
      <c r="B14" s="70" t="s">
        <v>259</v>
      </c>
      <c r="C14" s="33">
        <v>1800000</v>
      </c>
    </row>
    <row r="15" spans="1:3" s="9" customFormat="1" ht="12" customHeight="1" x14ac:dyDescent="0.25">
      <c r="A15" s="41" t="s">
        <v>258</v>
      </c>
      <c r="B15" s="31" t="s">
        <v>257</v>
      </c>
      <c r="C15" s="33"/>
    </row>
    <row r="16" spans="1:3" s="9" customFormat="1" ht="12" customHeight="1" thickBot="1" x14ac:dyDescent="0.3">
      <c r="A16" s="45" t="s">
        <v>113</v>
      </c>
      <c r="B16" s="32" t="s">
        <v>256</v>
      </c>
      <c r="C16" s="33"/>
    </row>
    <row r="17" spans="1:3" s="9" customFormat="1" ht="12" customHeight="1" thickBot="1" x14ac:dyDescent="0.3">
      <c r="A17" s="5" t="s">
        <v>1</v>
      </c>
      <c r="B17" s="67" t="s">
        <v>255</v>
      </c>
      <c r="C17" s="3">
        <f>+C18+C19+C20+C21+C22</f>
        <v>73683120</v>
      </c>
    </row>
    <row r="18" spans="1:3" s="9" customFormat="1" ht="12" customHeight="1" x14ac:dyDescent="0.25">
      <c r="A18" s="19" t="s">
        <v>84</v>
      </c>
      <c r="B18" s="72" t="s">
        <v>254</v>
      </c>
      <c r="C18" s="34"/>
    </row>
    <row r="19" spans="1:3" s="9" customFormat="1" ht="12" customHeight="1" x14ac:dyDescent="0.25">
      <c r="A19" s="41" t="s">
        <v>82</v>
      </c>
      <c r="B19" s="70" t="s">
        <v>253</v>
      </c>
      <c r="C19" s="33"/>
    </row>
    <row r="20" spans="1:3" s="9" customFormat="1" ht="12" customHeight="1" x14ac:dyDescent="0.25">
      <c r="A20" s="41" t="s">
        <v>80</v>
      </c>
      <c r="B20" s="70" t="s">
        <v>252</v>
      </c>
      <c r="C20" s="33"/>
    </row>
    <row r="21" spans="1:3" s="9" customFormat="1" ht="12" customHeight="1" x14ac:dyDescent="0.25">
      <c r="A21" s="41" t="s">
        <v>78</v>
      </c>
      <c r="B21" s="70" t="s">
        <v>251</v>
      </c>
      <c r="C21" s="33"/>
    </row>
    <row r="22" spans="1:3" s="9" customFormat="1" ht="12" customHeight="1" x14ac:dyDescent="0.25">
      <c r="A22" s="41" t="s">
        <v>76</v>
      </c>
      <c r="B22" s="70" t="s">
        <v>250</v>
      </c>
      <c r="C22" s="33">
        <v>73683120</v>
      </c>
    </row>
    <row r="23" spans="1:3" s="9" customFormat="1" ht="12" customHeight="1" thickBot="1" x14ac:dyDescent="0.3">
      <c r="A23" s="45" t="s">
        <v>74</v>
      </c>
      <c r="B23" s="32" t="s">
        <v>249</v>
      </c>
      <c r="C23" s="43"/>
    </row>
    <row r="24" spans="1:3" s="9" customFormat="1" ht="12" customHeight="1" thickBot="1" x14ac:dyDescent="0.3">
      <c r="A24" s="5" t="s">
        <v>58</v>
      </c>
      <c r="B24" s="81" t="s">
        <v>248</v>
      </c>
      <c r="C24" s="3">
        <f>+C25+C26+C27+C28+C29</f>
        <v>10816355</v>
      </c>
    </row>
    <row r="25" spans="1:3" s="9" customFormat="1" ht="12" customHeight="1" x14ac:dyDescent="0.25">
      <c r="A25" s="19" t="s">
        <v>247</v>
      </c>
      <c r="B25" s="72" t="s">
        <v>246</v>
      </c>
      <c r="C25" s="34"/>
    </row>
    <row r="26" spans="1:3" s="9" customFormat="1" ht="12" customHeight="1" x14ac:dyDescent="0.25">
      <c r="A26" s="41" t="s">
        <v>245</v>
      </c>
      <c r="B26" s="70" t="s">
        <v>244</v>
      </c>
      <c r="C26" s="33"/>
    </row>
    <row r="27" spans="1:3" s="9" customFormat="1" ht="12" customHeight="1" x14ac:dyDescent="0.25">
      <c r="A27" s="41" t="s">
        <v>243</v>
      </c>
      <c r="B27" s="70" t="s">
        <v>242</v>
      </c>
      <c r="C27" s="33"/>
    </row>
    <row r="28" spans="1:3" s="9" customFormat="1" ht="12" customHeight="1" x14ac:dyDescent="0.25">
      <c r="A28" s="41" t="s">
        <v>241</v>
      </c>
      <c r="B28" s="70" t="s">
        <v>240</v>
      </c>
      <c r="C28" s="33"/>
    </row>
    <row r="29" spans="1:3" s="9" customFormat="1" ht="12" customHeight="1" x14ac:dyDescent="0.25">
      <c r="A29" s="41" t="s">
        <v>239</v>
      </c>
      <c r="B29" s="70" t="s">
        <v>238</v>
      </c>
      <c r="C29" s="33">
        <v>10816355</v>
      </c>
    </row>
    <row r="30" spans="1:3" s="85" customFormat="1" ht="12" customHeight="1" thickBot="1" x14ac:dyDescent="0.3">
      <c r="A30" s="45" t="s">
        <v>237</v>
      </c>
      <c r="B30" s="87" t="s">
        <v>236</v>
      </c>
      <c r="C30" s="86"/>
    </row>
    <row r="31" spans="1:3" s="9" customFormat="1" ht="12" customHeight="1" thickBot="1" x14ac:dyDescent="0.3">
      <c r="A31" s="5" t="s">
        <v>235</v>
      </c>
      <c r="B31" s="81" t="s">
        <v>234</v>
      </c>
      <c r="C31" s="27">
        <f>SUM(C32:C38)</f>
        <v>3000000</v>
      </c>
    </row>
    <row r="32" spans="1:3" s="9" customFormat="1" ht="12" customHeight="1" x14ac:dyDescent="0.25">
      <c r="A32" s="19" t="s">
        <v>54</v>
      </c>
      <c r="B32" s="72" t="str">
        <f>'1.1.mell.'!B32</f>
        <v>Építményadó</v>
      </c>
      <c r="C32" s="34"/>
    </row>
    <row r="33" spans="1:3" s="9" customFormat="1" ht="12" customHeight="1" x14ac:dyDescent="0.25">
      <c r="A33" s="41" t="s">
        <v>52</v>
      </c>
      <c r="B33" s="72" t="str">
        <f>'1.1.mell.'!B33</f>
        <v>Idegenforgalmi adó</v>
      </c>
      <c r="C33" s="33"/>
    </row>
    <row r="34" spans="1:3" s="9" customFormat="1" ht="12" customHeight="1" x14ac:dyDescent="0.25">
      <c r="A34" s="41" t="s">
        <v>50</v>
      </c>
      <c r="B34" s="72" t="str">
        <f>'1.1.mell.'!B34</f>
        <v>Iparűzési adó</v>
      </c>
      <c r="C34" s="33">
        <v>2500000</v>
      </c>
    </row>
    <row r="35" spans="1:3" s="9" customFormat="1" ht="12" customHeight="1" x14ac:dyDescent="0.25">
      <c r="A35" s="41" t="s">
        <v>230</v>
      </c>
      <c r="B35" s="72" t="str">
        <f>'1.1.mell.'!B35</f>
        <v xml:space="preserve">Talajterhelési díj </v>
      </c>
      <c r="C35" s="33"/>
    </row>
    <row r="36" spans="1:3" s="9" customFormat="1" ht="12" customHeight="1" x14ac:dyDescent="0.25">
      <c r="A36" s="41" t="s">
        <v>228</v>
      </c>
      <c r="B36" s="72" t="str">
        <f>'1.1.mell.'!B36</f>
        <v>Gépjárműadó</v>
      </c>
      <c r="C36" s="33">
        <v>500000</v>
      </c>
    </row>
    <row r="37" spans="1:3" s="9" customFormat="1" ht="12" customHeight="1" x14ac:dyDescent="0.25">
      <c r="A37" s="41" t="s">
        <v>226</v>
      </c>
      <c r="B37" s="72" t="str">
        <f>'1.1.mell.'!B37</f>
        <v>Telekadó</v>
      </c>
      <c r="C37" s="33"/>
    </row>
    <row r="38" spans="1:3" s="9" customFormat="1" ht="12" customHeight="1" thickBot="1" x14ac:dyDescent="0.3">
      <c r="A38" s="45" t="s">
        <v>224</v>
      </c>
      <c r="B38" s="72" t="str">
        <f>'1.1.mell.'!B38</f>
        <v>Kommunális adó</v>
      </c>
      <c r="C38" s="43"/>
    </row>
    <row r="39" spans="1:3" s="9" customFormat="1" ht="12" customHeight="1" thickBot="1" x14ac:dyDescent="0.3">
      <c r="A39" s="5" t="s">
        <v>48</v>
      </c>
      <c r="B39" s="81" t="s">
        <v>222</v>
      </c>
      <c r="C39" s="3">
        <f>SUM(C40:C50)</f>
        <v>15384562</v>
      </c>
    </row>
    <row r="40" spans="1:3" s="9" customFormat="1" ht="12" customHeight="1" x14ac:dyDescent="0.25">
      <c r="A40" s="19" t="s">
        <v>46</v>
      </c>
      <c r="B40" s="72" t="s">
        <v>221</v>
      </c>
      <c r="C40" s="34">
        <v>4000000</v>
      </c>
    </row>
    <row r="41" spans="1:3" s="9" customFormat="1" ht="12" customHeight="1" x14ac:dyDescent="0.25">
      <c r="A41" s="41" t="s">
        <v>44</v>
      </c>
      <c r="B41" s="70" t="s">
        <v>220</v>
      </c>
      <c r="C41" s="33">
        <v>8140300</v>
      </c>
    </row>
    <row r="42" spans="1:3" s="9" customFormat="1" ht="12" customHeight="1" x14ac:dyDescent="0.25">
      <c r="A42" s="41" t="s">
        <v>42</v>
      </c>
      <c r="B42" s="70" t="s">
        <v>219</v>
      </c>
      <c r="C42" s="33"/>
    </row>
    <row r="43" spans="1:3" s="9" customFormat="1" ht="12" customHeight="1" x14ac:dyDescent="0.25">
      <c r="A43" s="41" t="s">
        <v>40</v>
      </c>
      <c r="B43" s="70" t="s">
        <v>218</v>
      </c>
      <c r="C43" s="33"/>
    </row>
    <row r="44" spans="1:3" s="9" customFormat="1" ht="12" customHeight="1" x14ac:dyDescent="0.25">
      <c r="A44" s="41" t="s">
        <v>38</v>
      </c>
      <c r="B44" s="70" t="s">
        <v>217</v>
      </c>
      <c r="C44" s="33">
        <v>1221560</v>
      </c>
    </row>
    <row r="45" spans="1:3" s="9" customFormat="1" ht="12" customHeight="1" x14ac:dyDescent="0.25">
      <c r="A45" s="41" t="s">
        <v>36</v>
      </c>
      <c r="B45" s="70" t="s">
        <v>216</v>
      </c>
      <c r="C45" s="33">
        <v>2021202</v>
      </c>
    </row>
    <row r="46" spans="1:3" s="9" customFormat="1" ht="12" customHeight="1" x14ac:dyDescent="0.25">
      <c r="A46" s="41" t="s">
        <v>215</v>
      </c>
      <c r="B46" s="70" t="s">
        <v>214</v>
      </c>
      <c r="C46" s="33"/>
    </row>
    <row r="47" spans="1:3" s="9" customFormat="1" ht="12" customHeight="1" x14ac:dyDescent="0.25">
      <c r="A47" s="41" t="s">
        <v>213</v>
      </c>
      <c r="B47" s="70" t="s">
        <v>212</v>
      </c>
      <c r="C47" s="33">
        <v>1500</v>
      </c>
    </row>
    <row r="48" spans="1:3" s="9" customFormat="1" ht="12" customHeight="1" x14ac:dyDescent="0.25">
      <c r="A48" s="41" t="s">
        <v>211</v>
      </c>
      <c r="B48" s="70" t="s">
        <v>210</v>
      </c>
      <c r="C48" s="68"/>
    </row>
    <row r="49" spans="1:3" s="9" customFormat="1" ht="12" customHeight="1" x14ac:dyDescent="0.25">
      <c r="A49" s="45" t="s">
        <v>209</v>
      </c>
      <c r="B49" s="79" t="s">
        <v>208</v>
      </c>
      <c r="C49" s="78"/>
    </row>
    <row r="50" spans="1:3" s="9" customFormat="1" ht="12" customHeight="1" thickBot="1" x14ac:dyDescent="0.3">
      <c r="A50" s="45" t="s">
        <v>207</v>
      </c>
      <c r="B50" s="32" t="s">
        <v>206</v>
      </c>
      <c r="C50" s="78"/>
    </row>
    <row r="51" spans="1:3" s="9" customFormat="1" ht="12" customHeight="1" thickBot="1" x14ac:dyDescent="0.3">
      <c r="A51" s="5" t="s">
        <v>34</v>
      </c>
      <c r="B51" s="81" t="s">
        <v>205</v>
      </c>
      <c r="C51" s="3">
        <f>SUM(C52:C56)</f>
        <v>0</v>
      </c>
    </row>
    <row r="52" spans="1:3" s="9" customFormat="1" ht="12" customHeight="1" x14ac:dyDescent="0.25">
      <c r="A52" s="19" t="s">
        <v>32</v>
      </c>
      <c r="B52" s="72" t="s">
        <v>204</v>
      </c>
      <c r="C52" s="83"/>
    </row>
    <row r="53" spans="1:3" s="9" customFormat="1" ht="12" customHeight="1" x14ac:dyDescent="0.25">
      <c r="A53" s="41" t="s">
        <v>30</v>
      </c>
      <c r="B53" s="70" t="s">
        <v>203</v>
      </c>
      <c r="C53" s="68"/>
    </row>
    <row r="54" spans="1:3" s="9" customFormat="1" ht="12" customHeight="1" x14ac:dyDescent="0.25">
      <c r="A54" s="41" t="s">
        <v>28</v>
      </c>
      <c r="B54" s="70" t="s">
        <v>202</v>
      </c>
      <c r="C54" s="68"/>
    </row>
    <row r="55" spans="1:3" s="9" customFormat="1" ht="12" customHeight="1" x14ac:dyDescent="0.25">
      <c r="A55" s="41" t="s">
        <v>26</v>
      </c>
      <c r="B55" s="70" t="s">
        <v>201</v>
      </c>
      <c r="C55" s="68"/>
    </row>
    <row r="56" spans="1:3" s="9" customFormat="1" ht="12" customHeight="1" thickBot="1" x14ac:dyDescent="0.3">
      <c r="A56" s="45" t="s">
        <v>200</v>
      </c>
      <c r="B56" s="32" t="s">
        <v>199</v>
      </c>
      <c r="C56" s="78"/>
    </row>
    <row r="57" spans="1:3" s="9" customFormat="1" ht="12" customHeight="1" thickBot="1" x14ac:dyDescent="0.3">
      <c r="A57" s="5" t="s">
        <v>198</v>
      </c>
      <c r="B57" s="81" t="s">
        <v>197</v>
      </c>
      <c r="C57" s="3">
        <f>SUM(C58:C60)</f>
        <v>0</v>
      </c>
    </row>
    <row r="58" spans="1:3" s="9" customFormat="1" ht="12" customHeight="1" x14ac:dyDescent="0.25">
      <c r="A58" s="19" t="s">
        <v>22</v>
      </c>
      <c r="B58" s="72" t="s">
        <v>196</v>
      </c>
      <c r="C58" s="34"/>
    </row>
    <row r="59" spans="1:3" s="9" customFormat="1" ht="12" customHeight="1" x14ac:dyDescent="0.25">
      <c r="A59" s="41" t="s">
        <v>20</v>
      </c>
      <c r="B59" s="70" t="s">
        <v>195</v>
      </c>
      <c r="C59" s="33"/>
    </row>
    <row r="60" spans="1:3" s="9" customFormat="1" ht="12" customHeight="1" x14ac:dyDescent="0.25">
      <c r="A60" s="41" t="s">
        <v>18</v>
      </c>
      <c r="B60" s="70" t="s">
        <v>194</v>
      </c>
      <c r="C60" s="33"/>
    </row>
    <row r="61" spans="1:3" s="9" customFormat="1" ht="12" customHeight="1" thickBot="1" x14ac:dyDescent="0.3">
      <c r="A61" s="45" t="s">
        <v>16</v>
      </c>
      <c r="B61" s="32" t="s">
        <v>193</v>
      </c>
      <c r="C61" s="43"/>
    </row>
    <row r="62" spans="1:3" s="9" customFormat="1" ht="12" customHeight="1" thickBot="1" x14ac:dyDescent="0.3">
      <c r="A62" s="5" t="s">
        <v>12</v>
      </c>
      <c r="B62" s="67" t="s">
        <v>192</v>
      </c>
      <c r="C62" s="3">
        <f>SUM(C63:C65)</f>
        <v>0</v>
      </c>
    </row>
    <row r="63" spans="1:3" s="9" customFormat="1" ht="12" customHeight="1" x14ac:dyDescent="0.25">
      <c r="A63" s="19" t="s">
        <v>191</v>
      </c>
      <c r="B63" s="72" t="s">
        <v>190</v>
      </c>
      <c r="C63" s="68"/>
    </row>
    <row r="64" spans="1:3" s="9" customFormat="1" ht="12" customHeight="1" x14ac:dyDescent="0.25">
      <c r="A64" s="41" t="s">
        <v>189</v>
      </c>
      <c r="B64" s="70" t="s">
        <v>188</v>
      </c>
      <c r="C64" s="68"/>
    </row>
    <row r="65" spans="1:3" s="9" customFormat="1" ht="12" customHeight="1" x14ac:dyDescent="0.25">
      <c r="A65" s="41" t="s">
        <v>187</v>
      </c>
      <c r="B65" s="70" t="s">
        <v>186</v>
      </c>
      <c r="C65" s="68"/>
    </row>
    <row r="66" spans="1:3" s="9" customFormat="1" ht="12" customHeight="1" thickBot="1" x14ac:dyDescent="0.3">
      <c r="A66" s="45" t="s">
        <v>185</v>
      </c>
      <c r="B66" s="32" t="s">
        <v>184</v>
      </c>
      <c r="C66" s="68"/>
    </row>
    <row r="67" spans="1:3" s="9" customFormat="1" ht="12" customHeight="1" thickBot="1" x14ac:dyDescent="0.3">
      <c r="A67" s="82" t="s">
        <v>183</v>
      </c>
      <c r="B67" s="81" t="s">
        <v>182</v>
      </c>
      <c r="C67" s="27">
        <f>+C10+C17+C24+C31+C39+C51+C57+C62</f>
        <v>168644501</v>
      </c>
    </row>
    <row r="68" spans="1:3" s="9" customFormat="1" ht="12" customHeight="1" thickBot="1" x14ac:dyDescent="0.3">
      <c r="A68" s="65" t="s">
        <v>181</v>
      </c>
      <c r="B68" s="67" t="s">
        <v>180</v>
      </c>
      <c r="C68" s="3">
        <f>SUM(C69:C71)</f>
        <v>0</v>
      </c>
    </row>
    <row r="69" spans="1:3" s="9" customFormat="1" ht="12" customHeight="1" x14ac:dyDescent="0.25">
      <c r="A69" s="19" t="s">
        <v>179</v>
      </c>
      <c r="B69" s="72" t="s">
        <v>178</v>
      </c>
      <c r="C69" s="68"/>
    </row>
    <row r="70" spans="1:3" s="9" customFormat="1" ht="12" customHeight="1" x14ac:dyDescent="0.25">
      <c r="A70" s="41" t="s">
        <v>177</v>
      </c>
      <c r="B70" s="70" t="s">
        <v>176</v>
      </c>
      <c r="C70" s="68"/>
    </row>
    <row r="71" spans="1:3" s="9" customFormat="1" ht="12" customHeight="1" thickBot="1" x14ac:dyDescent="0.3">
      <c r="A71" s="45" t="s">
        <v>175</v>
      </c>
      <c r="B71" s="80" t="s">
        <v>174</v>
      </c>
      <c r="C71" s="68"/>
    </row>
    <row r="72" spans="1:3" s="9" customFormat="1" ht="12" customHeight="1" thickBot="1" x14ac:dyDescent="0.3">
      <c r="A72" s="65" t="s">
        <v>173</v>
      </c>
      <c r="B72" s="67" t="s">
        <v>172</v>
      </c>
      <c r="C72" s="3">
        <f>SUM(C73:C76)</f>
        <v>0</v>
      </c>
    </row>
    <row r="73" spans="1:3" s="9" customFormat="1" ht="12" customHeight="1" x14ac:dyDescent="0.25">
      <c r="A73" s="19" t="s">
        <v>171</v>
      </c>
      <c r="B73" s="72" t="s">
        <v>170</v>
      </c>
      <c r="C73" s="68"/>
    </row>
    <row r="74" spans="1:3" s="9" customFormat="1" ht="12" customHeight="1" x14ac:dyDescent="0.25">
      <c r="A74" s="41" t="s">
        <v>169</v>
      </c>
      <c r="B74" s="70" t="s">
        <v>168</v>
      </c>
      <c r="C74" s="68"/>
    </row>
    <row r="75" spans="1:3" s="9" customFormat="1" ht="12" customHeight="1" x14ac:dyDescent="0.25">
      <c r="A75" s="45" t="s">
        <v>167</v>
      </c>
      <c r="B75" s="79" t="s">
        <v>166</v>
      </c>
      <c r="C75" s="78"/>
    </row>
    <row r="76" spans="1:3" s="9" customFormat="1" ht="12" customHeight="1" thickBot="1" x14ac:dyDescent="0.3">
      <c r="A76" s="23" t="s">
        <v>165</v>
      </c>
      <c r="B76" s="75" t="s">
        <v>164</v>
      </c>
      <c r="C76" s="74"/>
    </row>
    <row r="77" spans="1:3" s="9" customFormat="1" ht="12" customHeight="1" thickBot="1" x14ac:dyDescent="0.3">
      <c r="A77" s="65" t="s">
        <v>163</v>
      </c>
      <c r="B77" s="67" t="s">
        <v>162</v>
      </c>
      <c r="C77" s="3">
        <f>SUM(C78:C79)</f>
        <v>39692506</v>
      </c>
    </row>
    <row r="78" spans="1:3" s="9" customFormat="1" ht="12" customHeight="1" x14ac:dyDescent="0.25">
      <c r="A78" s="50" t="s">
        <v>161</v>
      </c>
      <c r="B78" s="77" t="s">
        <v>160</v>
      </c>
      <c r="C78" s="76">
        <v>39692506</v>
      </c>
    </row>
    <row r="79" spans="1:3" s="9" customFormat="1" ht="12" customHeight="1" thickBot="1" x14ac:dyDescent="0.3">
      <c r="A79" s="23" t="s">
        <v>159</v>
      </c>
      <c r="B79" s="75" t="s">
        <v>158</v>
      </c>
      <c r="C79" s="74"/>
    </row>
    <row r="80" spans="1:3" s="9" customFormat="1" ht="12" customHeight="1" thickBot="1" x14ac:dyDescent="0.3">
      <c r="A80" s="65" t="s">
        <v>157</v>
      </c>
      <c r="B80" s="67" t="s">
        <v>156</v>
      </c>
      <c r="C80" s="3">
        <f>SUM(C81:C83)</f>
        <v>0</v>
      </c>
    </row>
    <row r="81" spans="1:3" s="9" customFormat="1" ht="12" customHeight="1" x14ac:dyDescent="0.25">
      <c r="A81" s="19" t="s">
        <v>155</v>
      </c>
      <c r="B81" s="72" t="s">
        <v>154</v>
      </c>
      <c r="C81" s="68"/>
    </row>
    <row r="82" spans="1:3" s="9" customFormat="1" ht="12" customHeight="1" x14ac:dyDescent="0.25">
      <c r="A82" s="41" t="s">
        <v>153</v>
      </c>
      <c r="B82" s="70" t="s">
        <v>152</v>
      </c>
      <c r="C82" s="68"/>
    </row>
    <row r="83" spans="1:3" s="9" customFormat="1" ht="12" customHeight="1" thickBot="1" x14ac:dyDescent="0.3">
      <c r="A83" s="23" t="s">
        <v>151</v>
      </c>
      <c r="B83" s="75" t="s">
        <v>150</v>
      </c>
      <c r="C83" s="74"/>
    </row>
    <row r="84" spans="1:3" s="9" customFormat="1" ht="12" customHeight="1" thickBot="1" x14ac:dyDescent="0.3">
      <c r="A84" s="65" t="s">
        <v>149</v>
      </c>
      <c r="B84" s="67" t="s">
        <v>148</v>
      </c>
      <c r="C84" s="3">
        <f>SUM(C85:C88)</f>
        <v>0</v>
      </c>
    </row>
    <row r="85" spans="1:3" s="9" customFormat="1" ht="12" customHeight="1" x14ac:dyDescent="0.25">
      <c r="A85" s="73" t="s">
        <v>147</v>
      </c>
      <c r="B85" s="72" t="s">
        <v>146</v>
      </c>
      <c r="C85" s="68"/>
    </row>
    <row r="86" spans="1:3" s="9" customFormat="1" ht="12" customHeight="1" x14ac:dyDescent="0.25">
      <c r="A86" s="71" t="s">
        <v>145</v>
      </c>
      <c r="B86" s="70" t="s">
        <v>144</v>
      </c>
      <c r="C86" s="68"/>
    </row>
    <row r="87" spans="1:3" s="9" customFormat="1" ht="12" customHeight="1" x14ac:dyDescent="0.25">
      <c r="A87" s="71" t="s">
        <v>143</v>
      </c>
      <c r="B87" s="70" t="s">
        <v>142</v>
      </c>
      <c r="C87" s="68"/>
    </row>
    <row r="88" spans="1:3" s="9" customFormat="1" ht="12" customHeight="1" thickBot="1" x14ac:dyDescent="0.3">
      <c r="A88" s="69" t="s">
        <v>141</v>
      </c>
      <c r="B88" s="32" t="s">
        <v>140</v>
      </c>
      <c r="C88" s="68"/>
    </row>
    <row r="89" spans="1:3" s="9" customFormat="1" ht="12" customHeight="1" thickBot="1" x14ac:dyDescent="0.3">
      <c r="A89" s="65" t="s">
        <v>139</v>
      </c>
      <c r="B89" s="67" t="s">
        <v>138</v>
      </c>
      <c r="C89" s="66"/>
    </row>
    <row r="90" spans="1:3" s="9" customFormat="1" ht="13.5" customHeight="1" thickBot="1" x14ac:dyDescent="0.3">
      <c r="A90" s="65" t="s">
        <v>137</v>
      </c>
      <c r="B90" s="67" t="s">
        <v>136</v>
      </c>
      <c r="C90" s="66"/>
    </row>
    <row r="91" spans="1:3" s="9" customFormat="1" ht="15.75" customHeight="1" thickBot="1" x14ac:dyDescent="0.3">
      <c r="A91" s="65" t="s">
        <v>135</v>
      </c>
      <c r="B91" s="64" t="s">
        <v>134</v>
      </c>
      <c r="C91" s="27">
        <f>+C68+C72+C77+C80+C84+C90+C89</f>
        <v>39692506</v>
      </c>
    </row>
    <row r="92" spans="1:3" s="9" customFormat="1" ht="16.5" customHeight="1" thickBot="1" x14ac:dyDescent="0.3">
      <c r="A92" s="63" t="s">
        <v>133</v>
      </c>
      <c r="B92" s="62" t="s">
        <v>132</v>
      </c>
      <c r="C92" s="27">
        <f>+C67+C91</f>
        <v>208337007</v>
      </c>
    </row>
    <row r="93" spans="1:3" s="9" customFormat="1" ht="11.1" customHeight="1" x14ac:dyDescent="0.25">
      <c r="A93" s="61"/>
      <c r="B93" s="60"/>
      <c r="C93" s="59"/>
    </row>
    <row r="94" spans="1:3" ht="16.5" customHeight="1" x14ac:dyDescent="0.3">
      <c r="A94" s="389" t="s">
        <v>131</v>
      </c>
      <c r="B94" s="389"/>
      <c r="C94" s="389"/>
    </row>
    <row r="95" spans="1:3" ht="16.5" customHeight="1" thickBot="1" x14ac:dyDescent="0.35">
      <c r="A95" s="394" t="s">
        <v>130</v>
      </c>
      <c r="B95" s="394"/>
      <c r="C95" s="58" t="str">
        <f>C7</f>
        <v>Forintban!</v>
      </c>
    </row>
    <row r="96" spans="1:3" ht="27.75" customHeight="1" thickBot="1" x14ac:dyDescent="0.35">
      <c r="A96" s="57" t="s">
        <v>129</v>
      </c>
      <c r="B96" s="56" t="s">
        <v>128</v>
      </c>
      <c r="C96" s="55" t="str">
        <f>+C8</f>
        <v>2020. évi előirányzat</v>
      </c>
    </row>
    <row r="97" spans="1:3" s="54" customFormat="1" ht="12" customHeight="1" thickBot="1" x14ac:dyDescent="0.25">
      <c r="A97" s="57"/>
      <c r="B97" s="56" t="s">
        <v>127</v>
      </c>
      <c r="C97" s="55" t="s">
        <v>126</v>
      </c>
    </row>
    <row r="98" spans="1:3" ht="12" customHeight="1" thickBot="1" x14ac:dyDescent="0.35">
      <c r="A98" s="53" t="s">
        <v>125</v>
      </c>
      <c r="B98" s="52" t="s">
        <v>124</v>
      </c>
      <c r="C98" s="51">
        <f>C99+C100+C101+C102+C103+C116</f>
        <v>154897051</v>
      </c>
    </row>
    <row r="99" spans="1:3" ht="12" customHeight="1" x14ac:dyDescent="0.3">
      <c r="A99" s="50" t="s">
        <v>123</v>
      </c>
      <c r="B99" s="49" t="s">
        <v>122</v>
      </c>
      <c r="C99" s="48">
        <v>89027872</v>
      </c>
    </row>
    <row r="100" spans="1:3" ht="12" customHeight="1" x14ac:dyDescent="0.3">
      <c r="A100" s="41" t="s">
        <v>121</v>
      </c>
      <c r="B100" s="35" t="s">
        <v>120</v>
      </c>
      <c r="C100" s="33">
        <v>11967586</v>
      </c>
    </row>
    <row r="101" spans="1:3" ht="12" customHeight="1" x14ac:dyDescent="0.3">
      <c r="A101" s="41" t="s">
        <v>119</v>
      </c>
      <c r="B101" s="35" t="s">
        <v>118</v>
      </c>
      <c r="C101" s="43">
        <v>43343178</v>
      </c>
    </row>
    <row r="102" spans="1:3" ht="12" customHeight="1" x14ac:dyDescent="0.3">
      <c r="A102" s="41" t="s">
        <v>117</v>
      </c>
      <c r="B102" s="42" t="s">
        <v>116</v>
      </c>
      <c r="C102" s="43">
        <v>8000000</v>
      </c>
    </row>
    <row r="103" spans="1:3" ht="12" customHeight="1" x14ac:dyDescent="0.3">
      <c r="A103" s="41" t="s">
        <v>115</v>
      </c>
      <c r="B103" s="47" t="s">
        <v>114</v>
      </c>
      <c r="C103" s="43">
        <v>2558415</v>
      </c>
    </row>
    <row r="104" spans="1:3" ht="12" customHeight="1" x14ac:dyDescent="0.3">
      <c r="A104" s="41" t="s">
        <v>113</v>
      </c>
      <c r="B104" s="35" t="s">
        <v>112</v>
      </c>
      <c r="C104" s="43"/>
    </row>
    <row r="105" spans="1:3" ht="12" customHeight="1" x14ac:dyDescent="0.3">
      <c r="A105" s="41" t="s">
        <v>111</v>
      </c>
      <c r="B105" s="44" t="s">
        <v>110</v>
      </c>
      <c r="C105" s="43"/>
    </row>
    <row r="106" spans="1:3" ht="12" customHeight="1" x14ac:dyDescent="0.3">
      <c r="A106" s="41" t="s">
        <v>109</v>
      </c>
      <c r="B106" s="44" t="s">
        <v>108</v>
      </c>
      <c r="C106" s="43"/>
    </row>
    <row r="107" spans="1:3" ht="12" customHeight="1" x14ac:dyDescent="0.3">
      <c r="A107" s="41" t="s">
        <v>107</v>
      </c>
      <c r="B107" s="46" t="s">
        <v>106</v>
      </c>
      <c r="C107" s="43"/>
    </row>
    <row r="108" spans="1:3" ht="12" customHeight="1" x14ac:dyDescent="0.3">
      <c r="A108" s="41" t="s">
        <v>105</v>
      </c>
      <c r="B108" s="29" t="s">
        <v>104</v>
      </c>
      <c r="C108" s="43"/>
    </row>
    <row r="109" spans="1:3" ht="12" customHeight="1" x14ac:dyDescent="0.3">
      <c r="A109" s="41" t="s">
        <v>103</v>
      </c>
      <c r="B109" s="29" t="s">
        <v>69</v>
      </c>
      <c r="C109" s="43"/>
    </row>
    <row r="110" spans="1:3" ht="12" customHeight="1" x14ac:dyDescent="0.3">
      <c r="A110" s="41" t="s">
        <v>102</v>
      </c>
      <c r="B110" s="46" t="s">
        <v>101</v>
      </c>
      <c r="C110" s="43">
        <v>2558415</v>
      </c>
    </row>
    <row r="111" spans="1:3" ht="12" customHeight="1" x14ac:dyDescent="0.3">
      <c r="A111" s="41" t="s">
        <v>100</v>
      </c>
      <c r="B111" s="46" t="s">
        <v>99</v>
      </c>
      <c r="C111" s="43"/>
    </row>
    <row r="112" spans="1:3" ht="12" customHeight="1" x14ac:dyDescent="0.3">
      <c r="A112" s="41" t="s">
        <v>98</v>
      </c>
      <c r="B112" s="29" t="s">
        <v>63</v>
      </c>
      <c r="C112" s="43"/>
    </row>
    <row r="113" spans="1:3" ht="12" customHeight="1" x14ac:dyDescent="0.3">
      <c r="A113" s="26" t="s">
        <v>97</v>
      </c>
      <c r="B113" s="44" t="s">
        <v>96</v>
      </c>
      <c r="C113" s="43"/>
    </row>
    <row r="114" spans="1:3" ht="12" customHeight="1" x14ac:dyDescent="0.3">
      <c r="A114" s="41" t="s">
        <v>95</v>
      </c>
      <c r="B114" s="44" t="s">
        <v>94</v>
      </c>
      <c r="C114" s="43"/>
    </row>
    <row r="115" spans="1:3" ht="12" customHeight="1" x14ac:dyDescent="0.3">
      <c r="A115" s="45" t="s">
        <v>93</v>
      </c>
      <c r="B115" s="44" t="s">
        <v>92</v>
      </c>
      <c r="C115" s="43"/>
    </row>
    <row r="116" spans="1:3" ht="12" customHeight="1" x14ac:dyDescent="0.3">
      <c r="A116" s="41" t="s">
        <v>91</v>
      </c>
      <c r="B116" s="42" t="s">
        <v>90</v>
      </c>
      <c r="C116" s="33"/>
    </row>
    <row r="117" spans="1:3" ht="12" customHeight="1" x14ac:dyDescent="0.3">
      <c r="A117" s="41" t="s">
        <v>89</v>
      </c>
      <c r="B117" s="35" t="s">
        <v>88</v>
      </c>
      <c r="C117" s="33"/>
    </row>
    <row r="118" spans="1:3" ht="12" customHeight="1" thickBot="1" x14ac:dyDescent="0.35">
      <c r="A118" s="23" t="s">
        <v>87</v>
      </c>
      <c r="B118" s="40" t="s">
        <v>86</v>
      </c>
      <c r="C118" s="39"/>
    </row>
    <row r="119" spans="1:3" ht="12" customHeight="1" thickBot="1" x14ac:dyDescent="0.35">
      <c r="A119" s="38" t="s">
        <v>1</v>
      </c>
      <c r="B119" s="37" t="s">
        <v>85</v>
      </c>
      <c r="C119" s="36">
        <f>+C120+C122+C124</f>
        <v>50809538</v>
      </c>
    </row>
    <row r="120" spans="1:3" ht="12" customHeight="1" x14ac:dyDescent="0.3">
      <c r="A120" s="19" t="s">
        <v>84</v>
      </c>
      <c r="B120" s="35" t="s">
        <v>83</v>
      </c>
      <c r="C120" s="34">
        <v>16316355</v>
      </c>
    </row>
    <row r="121" spans="1:3" ht="12" customHeight="1" x14ac:dyDescent="0.3">
      <c r="A121" s="19" t="s">
        <v>82</v>
      </c>
      <c r="B121" s="28" t="s">
        <v>81</v>
      </c>
      <c r="C121" s="34"/>
    </row>
    <row r="122" spans="1:3" ht="12" customHeight="1" x14ac:dyDescent="0.3">
      <c r="A122" s="19" t="s">
        <v>80</v>
      </c>
      <c r="B122" s="28" t="s">
        <v>79</v>
      </c>
      <c r="C122" s="33">
        <v>34493183</v>
      </c>
    </row>
    <row r="123" spans="1:3" ht="12" customHeight="1" x14ac:dyDescent="0.3">
      <c r="A123" s="19" t="s">
        <v>78</v>
      </c>
      <c r="B123" s="28" t="s">
        <v>77</v>
      </c>
      <c r="C123" s="17"/>
    </row>
    <row r="124" spans="1:3" ht="12" customHeight="1" x14ac:dyDescent="0.3">
      <c r="A124" s="19" t="s">
        <v>76</v>
      </c>
      <c r="B124" s="32" t="s">
        <v>75</v>
      </c>
      <c r="C124" s="17"/>
    </row>
    <row r="125" spans="1:3" ht="12" customHeight="1" x14ac:dyDescent="0.3">
      <c r="A125" s="19" t="s">
        <v>74</v>
      </c>
      <c r="B125" s="31" t="s">
        <v>73</v>
      </c>
      <c r="C125" s="17"/>
    </row>
    <row r="126" spans="1:3" ht="12" customHeight="1" x14ac:dyDescent="0.3">
      <c r="A126" s="19" t="s">
        <v>72</v>
      </c>
      <c r="B126" s="30" t="s">
        <v>71</v>
      </c>
      <c r="C126" s="17"/>
    </row>
    <row r="127" spans="1:3" x14ac:dyDescent="0.3">
      <c r="A127" s="19" t="s">
        <v>70</v>
      </c>
      <c r="B127" s="29" t="s">
        <v>69</v>
      </c>
      <c r="C127" s="17"/>
    </row>
    <row r="128" spans="1:3" ht="12" customHeight="1" x14ac:dyDescent="0.3">
      <c r="A128" s="19" t="s">
        <v>68</v>
      </c>
      <c r="B128" s="29" t="s">
        <v>67</v>
      </c>
      <c r="C128" s="17"/>
    </row>
    <row r="129" spans="1:3" ht="12" customHeight="1" x14ac:dyDescent="0.3">
      <c r="A129" s="19" t="s">
        <v>66</v>
      </c>
      <c r="B129" s="29" t="s">
        <v>65</v>
      </c>
      <c r="C129" s="17"/>
    </row>
    <row r="130" spans="1:3" ht="12" customHeight="1" x14ac:dyDescent="0.3">
      <c r="A130" s="19" t="s">
        <v>64</v>
      </c>
      <c r="B130" s="29" t="s">
        <v>63</v>
      </c>
      <c r="C130" s="17"/>
    </row>
    <row r="131" spans="1:3" ht="12" customHeight="1" x14ac:dyDescent="0.3">
      <c r="A131" s="19" t="s">
        <v>62</v>
      </c>
      <c r="B131" s="29" t="s">
        <v>61</v>
      </c>
      <c r="C131" s="17"/>
    </row>
    <row r="132" spans="1:3" ht="16.2" thickBot="1" x14ac:dyDescent="0.35">
      <c r="A132" s="26" t="s">
        <v>60</v>
      </c>
      <c r="B132" s="29" t="s">
        <v>59</v>
      </c>
      <c r="C132" s="24"/>
    </row>
    <row r="133" spans="1:3" ht="12" customHeight="1" thickBot="1" x14ac:dyDescent="0.35">
      <c r="A133" s="5" t="s">
        <v>58</v>
      </c>
      <c r="B133" s="15" t="s">
        <v>57</v>
      </c>
      <c r="C133" s="3">
        <f>+C98+C119</f>
        <v>205706589</v>
      </c>
    </row>
    <row r="134" spans="1:3" ht="12" customHeight="1" thickBot="1" x14ac:dyDescent="0.35">
      <c r="A134" s="5" t="s">
        <v>56</v>
      </c>
      <c r="B134" s="15" t="s">
        <v>55</v>
      </c>
      <c r="C134" s="3">
        <f>+C135+C136+C137</f>
        <v>0</v>
      </c>
    </row>
    <row r="135" spans="1:3" ht="12" customHeight="1" x14ac:dyDescent="0.3">
      <c r="A135" s="19" t="s">
        <v>54</v>
      </c>
      <c r="B135" s="28" t="s">
        <v>53</v>
      </c>
      <c r="C135" s="17"/>
    </row>
    <row r="136" spans="1:3" ht="12" customHeight="1" x14ac:dyDescent="0.3">
      <c r="A136" s="19" t="s">
        <v>52</v>
      </c>
      <c r="B136" s="28" t="s">
        <v>51</v>
      </c>
      <c r="C136" s="17"/>
    </row>
    <row r="137" spans="1:3" ht="12" customHeight="1" thickBot="1" x14ac:dyDescent="0.35">
      <c r="A137" s="26" t="s">
        <v>50</v>
      </c>
      <c r="B137" s="28" t="s">
        <v>49</v>
      </c>
      <c r="C137" s="17"/>
    </row>
    <row r="138" spans="1:3" ht="12" customHeight="1" thickBot="1" x14ac:dyDescent="0.35">
      <c r="A138" s="5" t="s">
        <v>48</v>
      </c>
      <c r="B138" s="15" t="s">
        <v>47</v>
      </c>
      <c r="C138" s="3">
        <f>SUM(C139:C144)</f>
        <v>0</v>
      </c>
    </row>
    <row r="139" spans="1:3" ht="12" customHeight="1" x14ac:dyDescent="0.3">
      <c r="A139" s="19" t="s">
        <v>46</v>
      </c>
      <c r="B139" s="18" t="s">
        <v>45</v>
      </c>
      <c r="C139" s="17"/>
    </row>
    <row r="140" spans="1:3" ht="12" customHeight="1" x14ac:dyDescent="0.3">
      <c r="A140" s="19" t="s">
        <v>44</v>
      </c>
      <c r="B140" s="18" t="s">
        <v>43</v>
      </c>
      <c r="C140" s="17"/>
    </row>
    <row r="141" spans="1:3" ht="12" customHeight="1" x14ac:dyDescent="0.3">
      <c r="A141" s="19" t="s">
        <v>42</v>
      </c>
      <c r="B141" s="18" t="s">
        <v>41</v>
      </c>
      <c r="C141" s="17"/>
    </row>
    <row r="142" spans="1:3" ht="12" customHeight="1" x14ac:dyDescent="0.3">
      <c r="A142" s="19" t="s">
        <v>40</v>
      </c>
      <c r="B142" s="18" t="s">
        <v>39</v>
      </c>
      <c r="C142" s="17"/>
    </row>
    <row r="143" spans="1:3" ht="12" customHeight="1" x14ac:dyDescent="0.3">
      <c r="A143" s="26" t="s">
        <v>38</v>
      </c>
      <c r="B143" s="25" t="s">
        <v>37</v>
      </c>
      <c r="C143" s="24"/>
    </row>
    <row r="144" spans="1:3" ht="12" customHeight="1" thickBot="1" x14ac:dyDescent="0.35">
      <c r="A144" s="23" t="s">
        <v>36</v>
      </c>
      <c r="B144" s="22" t="s">
        <v>35</v>
      </c>
      <c r="C144" s="21"/>
    </row>
    <row r="145" spans="1:9" ht="12" customHeight="1" thickBot="1" x14ac:dyDescent="0.35">
      <c r="A145" s="5" t="s">
        <v>34</v>
      </c>
      <c r="B145" s="15" t="s">
        <v>33</v>
      </c>
      <c r="C145" s="27">
        <f>+C146+C147+C148+C149</f>
        <v>2630418</v>
      </c>
    </row>
    <row r="146" spans="1:9" ht="12" customHeight="1" x14ac:dyDescent="0.3">
      <c r="A146" s="19" t="s">
        <v>32</v>
      </c>
      <c r="B146" s="18" t="s">
        <v>31</v>
      </c>
      <c r="C146" s="17"/>
    </row>
    <row r="147" spans="1:9" ht="12" customHeight="1" x14ac:dyDescent="0.3">
      <c r="A147" s="19" t="s">
        <v>30</v>
      </c>
      <c r="B147" s="18" t="s">
        <v>29</v>
      </c>
      <c r="C147" s="17">
        <v>2630418</v>
      </c>
    </row>
    <row r="148" spans="1:9" ht="12" customHeight="1" x14ac:dyDescent="0.3">
      <c r="A148" s="26" t="s">
        <v>28</v>
      </c>
      <c r="B148" s="25" t="s">
        <v>27</v>
      </c>
      <c r="C148" s="24"/>
    </row>
    <row r="149" spans="1:9" ht="12" customHeight="1" thickBot="1" x14ac:dyDescent="0.35">
      <c r="A149" s="23" t="s">
        <v>26</v>
      </c>
      <c r="B149" s="22" t="s">
        <v>25</v>
      </c>
      <c r="C149" s="21"/>
    </row>
    <row r="150" spans="1:9" ht="12" customHeight="1" thickBot="1" x14ac:dyDescent="0.35">
      <c r="A150" s="5" t="s">
        <v>24</v>
      </c>
      <c r="B150" s="15" t="s">
        <v>23</v>
      </c>
      <c r="C150" s="20">
        <f>SUM(C151:C155)</f>
        <v>0</v>
      </c>
    </row>
    <row r="151" spans="1:9" ht="12" customHeight="1" x14ac:dyDescent="0.3">
      <c r="A151" s="19" t="s">
        <v>22</v>
      </c>
      <c r="B151" s="18" t="s">
        <v>21</v>
      </c>
      <c r="C151" s="17"/>
    </row>
    <row r="152" spans="1:9" ht="12" customHeight="1" x14ac:dyDescent="0.3">
      <c r="A152" s="19" t="s">
        <v>20</v>
      </c>
      <c r="B152" s="18" t="s">
        <v>19</v>
      </c>
      <c r="C152" s="17"/>
    </row>
    <row r="153" spans="1:9" ht="12" customHeight="1" x14ac:dyDescent="0.3">
      <c r="A153" s="19" t="s">
        <v>18</v>
      </c>
      <c r="B153" s="18" t="s">
        <v>17</v>
      </c>
      <c r="C153" s="17"/>
    </row>
    <row r="154" spans="1:9" ht="12" customHeight="1" x14ac:dyDescent="0.3">
      <c r="A154" s="19" t="s">
        <v>16</v>
      </c>
      <c r="B154" s="18" t="s">
        <v>15</v>
      </c>
      <c r="C154" s="17"/>
    </row>
    <row r="155" spans="1:9" ht="12" customHeight="1" thickBot="1" x14ac:dyDescent="0.35">
      <c r="A155" s="19" t="s">
        <v>14</v>
      </c>
      <c r="B155" s="18" t="s">
        <v>13</v>
      </c>
      <c r="C155" s="17"/>
    </row>
    <row r="156" spans="1:9" ht="12" customHeight="1" thickBot="1" x14ac:dyDescent="0.35">
      <c r="A156" s="5" t="s">
        <v>12</v>
      </c>
      <c r="B156" s="15" t="s">
        <v>11</v>
      </c>
      <c r="C156" s="16"/>
    </row>
    <row r="157" spans="1:9" ht="12" customHeight="1" thickBot="1" x14ac:dyDescent="0.35">
      <c r="A157" s="5" t="s">
        <v>10</v>
      </c>
      <c r="B157" s="15" t="s">
        <v>9</v>
      </c>
      <c r="C157" s="16"/>
    </row>
    <row r="158" spans="1:9" ht="15.15" customHeight="1" thickBot="1" x14ac:dyDescent="0.35">
      <c r="A158" s="5" t="s">
        <v>8</v>
      </c>
      <c r="B158" s="15" t="s">
        <v>7</v>
      </c>
      <c r="C158" s="10">
        <f>+C134+C138+C145+C150+C156+C157</f>
        <v>2630418</v>
      </c>
      <c r="F158" s="14"/>
      <c r="G158" s="13"/>
      <c r="H158" s="13"/>
      <c r="I158" s="13"/>
    </row>
    <row r="159" spans="1:9" s="9" customFormat="1" ht="17.25" customHeight="1" thickBot="1" x14ac:dyDescent="0.3">
      <c r="A159" s="12" t="s">
        <v>6</v>
      </c>
      <c r="B159" s="11" t="s">
        <v>5</v>
      </c>
      <c r="C159" s="10">
        <f>+C133+C158</f>
        <v>208337007</v>
      </c>
    </row>
    <row r="160" spans="1:9" ht="10.5" customHeight="1" x14ac:dyDescent="0.3">
      <c r="A160" s="101"/>
      <c r="B160" s="101"/>
      <c r="C160" s="7">
        <f>C92-C159</f>
        <v>0</v>
      </c>
    </row>
    <row r="161" spans="1:3" x14ac:dyDescent="0.3">
      <c r="A161" s="395" t="s">
        <v>4</v>
      </c>
      <c r="B161" s="395"/>
      <c r="C161" s="395"/>
    </row>
    <row r="162" spans="1:3" ht="15.15" customHeight="1" thickBot="1" x14ac:dyDescent="0.35">
      <c r="A162" s="388" t="s">
        <v>3</v>
      </c>
      <c r="B162" s="388"/>
      <c r="C162" s="6" t="str">
        <f>C95</f>
        <v>Forintban!</v>
      </c>
    </row>
    <row r="163" spans="1:3" ht="13.5" customHeight="1" thickBot="1" x14ac:dyDescent="0.35">
      <c r="A163" s="5">
        <v>1</v>
      </c>
      <c r="B163" s="4" t="s">
        <v>2</v>
      </c>
      <c r="C163" s="3">
        <f>+C67-C133</f>
        <v>-37062088</v>
      </c>
    </row>
    <row r="164" spans="1:3" ht="27.75" customHeight="1" thickBot="1" x14ac:dyDescent="0.35">
      <c r="A164" s="5" t="s">
        <v>1</v>
      </c>
      <c r="B164" s="4" t="s">
        <v>0</v>
      </c>
      <c r="C164" s="3">
        <f>C91-C158</f>
        <v>37062088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CF92-1DFA-4C6B-8903-384B96569A85}">
  <sheetPr>
    <tabColor rgb="FF92D050"/>
  </sheetPr>
  <dimension ref="A1:I164"/>
  <sheetViews>
    <sheetView zoomScale="76" zoomScaleNormal="76" zoomScaleSheetLayoutView="100" workbookViewId="0">
      <selection activeCell="B1" sqref="B1:C1"/>
    </sheetView>
  </sheetViews>
  <sheetFormatPr defaultColWidth="9.33203125" defaultRowHeight="15.6" x14ac:dyDescent="0.3"/>
  <cols>
    <col min="1" max="1" width="9.44140625" style="1" customWidth="1"/>
    <col min="2" max="2" width="99.33203125" style="1" customWidth="1"/>
    <col min="3" max="3" width="21.6640625" style="2" customWidth="1"/>
    <col min="4" max="4" width="9" style="1" customWidth="1"/>
    <col min="5" max="16384" width="9.33203125" style="1"/>
  </cols>
  <sheetData>
    <row r="1" spans="1:3" ht="18.75" customHeight="1" x14ac:dyDescent="0.3">
      <c r="B1" s="396" t="s">
        <v>495</v>
      </c>
      <c r="C1" s="397"/>
    </row>
    <row r="2" spans="1:3" ht="21.9" customHeight="1" x14ac:dyDescent="0.3">
      <c r="A2" s="107"/>
      <c r="B2" s="106" t="str">
        <f>CONCATENATE([1]ALAPADATOK!A3)</f>
        <v>Viss Község Önkormányzata</v>
      </c>
      <c r="C2" s="105"/>
    </row>
    <row r="3" spans="1:3" ht="21.9" customHeight="1" x14ac:dyDescent="0.3">
      <c r="A3" s="105"/>
      <c r="B3" s="106" t="str">
        <f>'1.2.mell.'!B3</f>
        <v>2020. ÉVI KÖLTSÉGVETÉS</v>
      </c>
      <c r="C3" s="105"/>
    </row>
    <row r="4" spans="1:3" ht="21.9" customHeight="1" x14ac:dyDescent="0.3">
      <c r="A4" s="105"/>
      <c r="B4" s="106" t="s">
        <v>270</v>
      </c>
      <c r="C4" s="105"/>
    </row>
    <row r="5" spans="1:3" ht="21.9" customHeight="1" x14ac:dyDescent="0.3"/>
    <row r="6" spans="1:3" ht="15.15" customHeight="1" x14ac:dyDescent="0.3">
      <c r="A6" s="389" t="s">
        <v>267</v>
      </c>
      <c r="B6" s="389"/>
      <c r="C6" s="389"/>
    </row>
    <row r="7" spans="1:3" ht="15.15" customHeight="1" thickBot="1" x14ac:dyDescent="0.35">
      <c r="A7" s="388" t="s">
        <v>266</v>
      </c>
      <c r="B7" s="388"/>
      <c r="C7" s="6" t="str">
        <f>CONCATENATE('1.1.mell.'!C7)</f>
        <v>Forintban!</v>
      </c>
    </row>
    <row r="8" spans="1:3" ht="24" customHeight="1" thickBot="1" x14ac:dyDescent="0.35">
      <c r="A8" s="104" t="s">
        <v>129</v>
      </c>
      <c r="B8" s="103" t="s">
        <v>264</v>
      </c>
      <c r="C8" s="102" t="str">
        <f>+CONCATENATE(LEFT([1]KV_ÖSSZEFÜGGÉSEK!A5,4),". évi előirányzat")</f>
        <v>2020. évi előirányzat</v>
      </c>
    </row>
    <row r="9" spans="1:3" s="54" customFormat="1" ht="12" customHeight="1" thickBot="1" x14ac:dyDescent="0.25">
      <c r="A9" s="91"/>
      <c r="B9" s="90" t="s">
        <v>127</v>
      </c>
      <c r="C9" s="89" t="s">
        <v>126</v>
      </c>
    </row>
    <row r="10" spans="1:3" s="9" customFormat="1" ht="12" customHeight="1" thickBot="1" x14ac:dyDescent="0.3">
      <c r="A10" s="5" t="s">
        <v>125</v>
      </c>
      <c r="B10" s="81" t="s">
        <v>263</v>
      </c>
      <c r="C10" s="3">
        <f>+C11+C12+C13+C14+C15+C16</f>
        <v>0</v>
      </c>
    </row>
    <row r="11" spans="1:3" s="9" customFormat="1" ht="12" customHeight="1" x14ac:dyDescent="0.25">
      <c r="A11" s="19" t="s">
        <v>123</v>
      </c>
      <c r="B11" s="72" t="s">
        <v>262</v>
      </c>
      <c r="C11" s="34"/>
    </row>
    <row r="12" spans="1:3" s="9" customFormat="1" ht="12" customHeight="1" x14ac:dyDescent="0.25">
      <c r="A12" s="41" t="s">
        <v>121</v>
      </c>
      <c r="B12" s="70" t="s">
        <v>261</v>
      </c>
      <c r="C12" s="33"/>
    </row>
    <row r="13" spans="1:3" s="9" customFormat="1" ht="12" customHeight="1" x14ac:dyDescent="0.25">
      <c r="A13" s="41" t="s">
        <v>119</v>
      </c>
      <c r="B13" s="70" t="s">
        <v>260</v>
      </c>
      <c r="C13" s="33"/>
    </row>
    <row r="14" spans="1:3" s="9" customFormat="1" ht="12" customHeight="1" x14ac:dyDescent="0.25">
      <c r="A14" s="41" t="s">
        <v>117</v>
      </c>
      <c r="B14" s="70" t="s">
        <v>259</v>
      </c>
      <c r="C14" s="33"/>
    </row>
    <row r="15" spans="1:3" s="9" customFormat="1" ht="12" customHeight="1" x14ac:dyDescent="0.25">
      <c r="A15" s="41" t="s">
        <v>258</v>
      </c>
      <c r="B15" s="31" t="s">
        <v>257</v>
      </c>
      <c r="C15" s="33"/>
    </row>
    <row r="16" spans="1:3" s="9" customFormat="1" ht="12" customHeight="1" thickBot="1" x14ac:dyDescent="0.3">
      <c r="A16" s="45" t="s">
        <v>113</v>
      </c>
      <c r="B16" s="32" t="s">
        <v>256</v>
      </c>
      <c r="C16" s="33"/>
    </row>
    <row r="17" spans="1:3" s="9" customFormat="1" ht="12" customHeight="1" thickBot="1" x14ac:dyDescent="0.3">
      <c r="A17" s="5" t="s">
        <v>1</v>
      </c>
      <c r="B17" s="67" t="s">
        <v>255</v>
      </c>
      <c r="C17" s="3">
        <f>+C18+C19+C20+C21+C22</f>
        <v>0</v>
      </c>
    </row>
    <row r="18" spans="1:3" s="9" customFormat="1" ht="12" customHeight="1" x14ac:dyDescent="0.25">
      <c r="A18" s="19" t="s">
        <v>84</v>
      </c>
      <c r="B18" s="72" t="s">
        <v>254</v>
      </c>
      <c r="C18" s="34"/>
    </row>
    <row r="19" spans="1:3" s="9" customFormat="1" ht="12" customHeight="1" x14ac:dyDescent="0.25">
      <c r="A19" s="41" t="s">
        <v>82</v>
      </c>
      <c r="B19" s="70" t="s">
        <v>253</v>
      </c>
      <c r="C19" s="33"/>
    </row>
    <row r="20" spans="1:3" s="9" customFormat="1" ht="12" customHeight="1" x14ac:dyDescent="0.25">
      <c r="A20" s="41" t="s">
        <v>80</v>
      </c>
      <c r="B20" s="70" t="s">
        <v>252</v>
      </c>
      <c r="C20" s="33"/>
    </row>
    <row r="21" spans="1:3" s="9" customFormat="1" ht="12" customHeight="1" x14ac:dyDescent="0.25">
      <c r="A21" s="41" t="s">
        <v>78</v>
      </c>
      <c r="B21" s="70" t="s">
        <v>251</v>
      </c>
      <c r="C21" s="33"/>
    </row>
    <row r="22" spans="1:3" s="9" customFormat="1" ht="12" customHeight="1" x14ac:dyDescent="0.25">
      <c r="A22" s="41" t="s">
        <v>76</v>
      </c>
      <c r="B22" s="70" t="s">
        <v>250</v>
      </c>
      <c r="C22" s="33"/>
    </row>
    <row r="23" spans="1:3" s="9" customFormat="1" ht="12" customHeight="1" thickBot="1" x14ac:dyDescent="0.3">
      <c r="A23" s="45" t="s">
        <v>74</v>
      </c>
      <c r="B23" s="32" t="s">
        <v>249</v>
      </c>
      <c r="C23" s="43"/>
    </row>
    <row r="24" spans="1:3" s="9" customFormat="1" ht="12" customHeight="1" thickBot="1" x14ac:dyDescent="0.3">
      <c r="A24" s="5" t="s">
        <v>58</v>
      </c>
      <c r="B24" s="81" t="s">
        <v>248</v>
      </c>
      <c r="C24" s="3">
        <f>+C25+C26+C27+C28+C29</f>
        <v>0</v>
      </c>
    </row>
    <row r="25" spans="1:3" s="9" customFormat="1" ht="12" customHeight="1" x14ac:dyDescent="0.25">
      <c r="A25" s="19" t="s">
        <v>247</v>
      </c>
      <c r="B25" s="72" t="s">
        <v>246</v>
      </c>
      <c r="C25" s="34"/>
    </row>
    <row r="26" spans="1:3" s="9" customFormat="1" ht="12" customHeight="1" x14ac:dyDescent="0.25">
      <c r="A26" s="41" t="s">
        <v>245</v>
      </c>
      <c r="B26" s="70" t="s">
        <v>244</v>
      </c>
      <c r="C26" s="33"/>
    </row>
    <row r="27" spans="1:3" s="9" customFormat="1" ht="12" customHeight="1" x14ac:dyDescent="0.25">
      <c r="A27" s="41" t="s">
        <v>243</v>
      </c>
      <c r="B27" s="70" t="s">
        <v>242</v>
      </c>
      <c r="C27" s="33"/>
    </row>
    <row r="28" spans="1:3" s="9" customFormat="1" ht="12" customHeight="1" x14ac:dyDescent="0.25">
      <c r="A28" s="41" t="s">
        <v>241</v>
      </c>
      <c r="B28" s="70" t="s">
        <v>240</v>
      </c>
      <c r="C28" s="33"/>
    </row>
    <row r="29" spans="1:3" s="9" customFormat="1" ht="12" customHeight="1" x14ac:dyDescent="0.25">
      <c r="A29" s="41" t="s">
        <v>239</v>
      </c>
      <c r="B29" s="70" t="s">
        <v>238</v>
      </c>
      <c r="C29" s="33"/>
    </row>
    <row r="30" spans="1:3" s="85" customFormat="1" ht="12" customHeight="1" thickBot="1" x14ac:dyDescent="0.3">
      <c r="A30" s="45" t="s">
        <v>237</v>
      </c>
      <c r="B30" s="87" t="s">
        <v>236</v>
      </c>
      <c r="C30" s="86"/>
    </row>
    <row r="31" spans="1:3" s="9" customFormat="1" ht="12" customHeight="1" thickBot="1" x14ac:dyDescent="0.3">
      <c r="A31" s="5" t="s">
        <v>235</v>
      </c>
      <c r="B31" s="81" t="s">
        <v>234</v>
      </c>
      <c r="C31" s="27">
        <f>SUM(C32:C38)</f>
        <v>0</v>
      </c>
    </row>
    <row r="32" spans="1:3" s="9" customFormat="1" ht="12" customHeight="1" x14ac:dyDescent="0.25">
      <c r="A32" s="19" t="s">
        <v>54</v>
      </c>
      <c r="B32" s="72" t="str">
        <f>'1.1.mell.'!B32</f>
        <v>Építményadó</v>
      </c>
      <c r="C32" s="34"/>
    </row>
    <row r="33" spans="1:3" s="9" customFormat="1" ht="12" customHeight="1" x14ac:dyDescent="0.25">
      <c r="A33" s="41" t="s">
        <v>52</v>
      </c>
      <c r="B33" s="72" t="str">
        <f>'1.1.mell.'!B33</f>
        <v>Idegenforgalmi adó</v>
      </c>
      <c r="C33" s="33"/>
    </row>
    <row r="34" spans="1:3" s="9" customFormat="1" ht="12" customHeight="1" x14ac:dyDescent="0.25">
      <c r="A34" s="41" t="s">
        <v>50</v>
      </c>
      <c r="B34" s="72" t="str">
        <f>'1.1.mell.'!B34</f>
        <v>Iparűzési adó</v>
      </c>
      <c r="C34" s="33"/>
    </row>
    <row r="35" spans="1:3" s="9" customFormat="1" ht="12" customHeight="1" x14ac:dyDescent="0.25">
      <c r="A35" s="41" t="s">
        <v>230</v>
      </c>
      <c r="B35" s="72" t="str">
        <f>'1.1.mell.'!B35</f>
        <v xml:space="preserve">Talajterhelési díj </v>
      </c>
      <c r="C35" s="33"/>
    </row>
    <row r="36" spans="1:3" s="9" customFormat="1" ht="12" customHeight="1" x14ac:dyDescent="0.25">
      <c r="A36" s="41" t="s">
        <v>228</v>
      </c>
      <c r="B36" s="72" t="str">
        <f>'1.1.mell.'!B36</f>
        <v>Gépjárműadó</v>
      </c>
      <c r="C36" s="33"/>
    </row>
    <row r="37" spans="1:3" s="9" customFormat="1" ht="12" customHeight="1" x14ac:dyDescent="0.25">
      <c r="A37" s="41" t="s">
        <v>226</v>
      </c>
      <c r="B37" s="72" t="str">
        <f>'1.1.mell.'!B37</f>
        <v>Telekadó</v>
      </c>
      <c r="C37" s="33"/>
    </row>
    <row r="38" spans="1:3" s="9" customFormat="1" ht="12" customHeight="1" thickBot="1" x14ac:dyDescent="0.3">
      <c r="A38" s="45" t="s">
        <v>224</v>
      </c>
      <c r="B38" s="72" t="str">
        <f>'1.1.mell.'!B38</f>
        <v>Kommunális adó</v>
      </c>
      <c r="C38" s="43"/>
    </row>
    <row r="39" spans="1:3" s="9" customFormat="1" ht="12" customHeight="1" thickBot="1" x14ac:dyDescent="0.3">
      <c r="A39" s="5" t="s">
        <v>48</v>
      </c>
      <c r="B39" s="81" t="s">
        <v>222</v>
      </c>
      <c r="C39" s="3">
        <f>SUM(C40:C50)</f>
        <v>0</v>
      </c>
    </row>
    <row r="40" spans="1:3" s="9" customFormat="1" ht="12" customHeight="1" x14ac:dyDescent="0.25">
      <c r="A40" s="19" t="s">
        <v>46</v>
      </c>
      <c r="B40" s="72" t="s">
        <v>221</v>
      </c>
      <c r="C40" s="34"/>
    </row>
    <row r="41" spans="1:3" s="9" customFormat="1" ht="12" customHeight="1" x14ac:dyDescent="0.25">
      <c r="A41" s="41" t="s">
        <v>44</v>
      </c>
      <c r="B41" s="70" t="s">
        <v>220</v>
      </c>
      <c r="C41" s="33"/>
    </row>
    <row r="42" spans="1:3" s="9" customFormat="1" ht="12" customHeight="1" x14ac:dyDescent="0.25">
      <c r="A42" s="41" t="s">
        <v>42</v>
      </c>
      <c r="B42" s="70" t="s">
        <v>219</v>
      </c>
      <c r="C42" s="33"/>
    </row>
    <row r="43" spans="1:3" s="9" customFormat="1" ht="12" customHeight="1" x14ac:dyDescent="0.25">
      <c r="A43" s="41" t="s">
        <v>40</v>
      </c>
      <c r="B43" s="70" t="s">
        <v>218</v>
      </c>
      <c r="C43" s="33"/>
    </row>
    <row r="44" spans="1:3" s="9" customFormat="1" ht="12" customHeight="1" x14ac:dyDescent="0.25">
      <c r="A44" s="41" t="s">
        <v>38</v>
      </c>
      <c r="B44" s="70" t="s">
        <v>217</v>
      </c>
      <c r="C44" s="33"/>
    </row>
    <row r="45" spans="1:3" s="9" customFormat="1" ht="12" customHeight="1" x14ac:dyDescent="0.25">
      <c r="A45" s="41" t="s">
        <v>36</v>
      </c>
      <c r="B45" s="70" t="s">
        <v>216</v>
      </c>
      <c r="C45" s="33"/>
    </row>
    <row r="46" spans="1:3" s="9" customFormat="1" ht="12" customHeight="1" x14ac:dyDescent="0.25">
      <c r="A46" s="41" t="s">
        <v>215</v>
      </c>
      <c r="B46" s="70" t="s">
        <v>214</v>
      </c>
      <c r="C46" s="33"/>
    </row>
    <row r="47" spans="1:3" s="9" customFormat="1" ht="12" customHeight="1" x14ac:dyDescent="0.25">
      <c r="A47" s="41" t="s">
        <v>213</v>
      </c>
      <c r="B47" s="70" t="s">
        <v>212</v>
      </c>
      <c r="C47" s="33"/>
    </row>
    <row r="48" spans="1:3" s="9" customFormat="1" ht="12" customHeight="1" x14ac:dyDescent="0.25">
      <c r="A48" s="41" t="s">
        <v>211</v>
      </c>
      <c r="B48" s="70" t="s">
        <v>210</v>
      </c>
      <c r="C48" s="68"/>
    </row>
    <row r="49" spans="1:3" s="9" customFormat="1" ht="12" customHeight="1" x14ac:dyDescent="0.25">
      <c r="A49" s="45" t="s">
        <v>209</v>
      </c>
      <c r="B49" s="79" t="s">
        <v>208</v>
      </c>
      <c r="C49" s="78"/>
    </row>
    <row r="50" spans="1:3" s="9" customFormat="1" ht="12" customHeight="1" thickBot="1" x14ac:dyDescent="0.3">
      <c r="A50" s="45" t="s">
        <v>207</v>
      </c>
      <c r="B50" s="32" t="s">
        <v>206</v>
      </c>
      <c r="C50" s="78"/>
    </row>
    <row r="51" spans="1:3" s="9" customFormat="1" ht="12" customHeight="1" thickBot="1" x14ac:dyDescent="0.3">
      <c r="A51" s="5" t="s">
        <v>34</v>
      </c>
      <c r="B51" s="81" t="s">
        <v>205</v>
      </c>
      <c r="C51" s="3">
        <f>SUM(C52:C56)</f>
        <v>0</v>
      </c>
    </row>
    <row r="52" spans="1:3" s="9" customFormat="1" ht="12" customHeight="1" x14ac:dyDescent="0.25">
      <c r="A52" s="19" t="s">
        <v>32</v>
      </c>
      <c r="B52" s="72" t="s">
        <v>204</v>
      </c>
      <c r="C52" s="83"/>
    </row>
    <row r="53" spans="1:3" s="9" customFormat="1" ht="12" customHeight="1" x14ac:dyDescent="0.25">
      <c r="A53" s="41" t="s">
        <v>30</v>
      </c>
      <c r="B53" s="70" t="s">
        <v>203</v>
      </c>
      <c r="C53" s="68"/>
    </row>
    <row r="54" spans="1:3" s="9" customFormat="1" ht="12" customHeight="1" x14ac:dyDescent="0.25">
      <c r="A54" s="41" t="s">
        <v>28</v>
      </c>
      <c r="B54" s="70" t="s">
        <v>202</v>
      </c>
      <c r="C54" s="68"/>
    </row>
    <row r="55" spans="1:3" s="9" customFormat="1" ht="12" customHeight="1" x14ac:dyDescent="0.25">
      <c r="A55" s="41" t="s">
        <v>26</v>
      </c>
      <c r="B55" s="70" t="s">
        <v>201</v>
      </c>
      <c r="C55" s="68"/>
    </row>
    <row r="56" spans="1:3" s="9" customFormat="1" ht="12" customHeight="1" thickBot="1" x14ac:dyDescent="0.3">
      <c r="A56" s="45" t="s">
        <v>200</v>
      </c>
      <c r="B56" s="32" t="s">
        <v>199</v>
      </c>
      <c r="C56" s="78"/>
    </row>
    <row r="57" spans="1:3" s="9" customFormat="1" ht="12" customHeight="1" thickBot="1" x14ac:dyDescent="0.3">
      <c r="A57" s="5" t="s">
        <v>198</v>
      </c>
      <c r="B57" s="81" t="s">
        <v>197</v>
      </c>
      <c r="C57" s="3">
        <f>SUM(C58:C60)</f>
        <v>0</v>
      </c>
    </row>
    <row r="58" spans="1:3" s="9" customFormat="1" ht="12" customHeight="1" x14ac:dyDescent="0.25">
      <c r="A58" s="19" t="s">
        <v>22</v>
      </c>
      <c r="B58" s="72" t="s">
        <v>196</v>
      </c>
      <c r="C58" s="34"/>
    </row>
    <row r="59" spans="1:3" s="9" customFormat="1" ht="12" customHeight="1" x14ac:dyDescent="0.25">
      <c r="A59" s="41" t="s">
        <v>20</v>
      </c>
      <c r="B59" s="70" t="s">
        <v>195</v>
      </c>
      <c r="C59" s="33"/>
    </row>
    <row r="60" spans="1:3" s="9" customFormat="1" ht="12" customHeight="1" x14ac:dyDescent="0.25">
      <c r="A60" s="41" t="s">
        <v>18</v>
      </c>
      <c r="B60" s="70" t="s">
        <v>194</v>
      </c>
      <c r="C60" s="33"/>
    </row>
    <row r="61" spans="1:3" s="9" customFormat="1" ht="12" customHeight="1" thickBot="1" x14ac:dyDescent="0.3">
      <c r="A61" s="45" t="s">
        <v>16</v>
      </c>
      <c r="B61" s="32" t="s">
        <v>193</v>
      </c>
      <c r="C61" s="43"/>
    </row>
    <row r="62" spans="1:3" s="9" customFormat="1" ht="12" customHeight="1" thickBot="1" x14ac:dyDescent="0.3">
      <c r="A62" s="5" t="s">
        <v>12</v>
      </c>
      <c r="B62" s="67" t="s">
        <v>192</v>
      </c>
      <c r="C62" s="3">
        <f>SUM(C63:C65)</f>
        <v>0</v>
      </c>
    </row>
    <row r="63" spans="1:3" s="9" customFormat="1" ht="12" customHeight="1" x14ac:dyDescent="0.25">
      <c r="A63" s="19" t="s">
        <v>191</v>
      </c>
      <c r="B63" s="72" t="s">
        <v>190</v>
      </c>
      <c r="C63" s="68"/>
    </row>
    <row r="64" spans="1:3" s="9" customFormat="1" ht="12" customHeight="1" x14ac:dyDescent="0.25">
      <c r="A64" s="41" t="s">
        <v>189</v>
      </c>
      <c r="B64" s="70" t="s">
        <v>188</v>
      </c>
      <c r="C64" s="68"/>
    </row>
    <row r="65" spans="1:3" s="9" customFormat="1" ht="12" customHeight="1" x14ac:dyDescent="0.25">
      <c r="A65" s="41" t="s">
        <v>187</v>
      </c>
      <c r="B65" s="70" t="s">
        <v>186</v>
      </c>
      <c r="C65" s="68"/>
    </row>
    <row r="66" spans="1:3" s="9" customFormat="1" ht="12" customHeight="1" thickBot="1" x14ac:dyDescent="0.3">
      <c r="A66" s="45" t="s">
        <v>185</v>
      </c>
      <c r="B66" s="32" t="s">
        <v>184</v>
      </c>
      <c r="C66" s="68"/>
    </row>
    <row r="67" spans="1:3" s="9" customFormat="1" ht="12" customHeight="1" thickBot="1" x14ac:dyDescent="0.3">
      <c r="A67" s="82" t="s">
        <v>183</v>
      </c>
      <c r="B67" s="81" t="s">
        <v>182</v>
      </c>
      <c r="C67" s="27">
        <f>+C10+C17+C24+C31+C39+C51+C57+C62</f>
        <v>0</v>
      </c>
    </row>
    <row r="68" spans="1:3" s="9" customFormat="1" ht="12" customHeight="1" thickBot="1" x14ac:dyDescent="0.3">
      <c r="A68" s="65" t="s">
        <v>181</v>
      </c>
      <c r="B68" s="67" t="s">
        <v>180</v>
      </c>
      <c r="C68" s="3">
        <f>SUM(C69:C71)</f>
        <v>0</v>
      </c>
    </row>
    <row r="69" spans="1:3" s="9" customFormat="1" ht="12" customHeight="1" x14ac:dyDescent="0.25">
      <c r="A69" s="19" t="s">
        <v>179</v>
      </c>
      <c r="B69" s="72" t="s">
        <v>178</v>
      </c>
      <c r="C69" s="68"/>
    </row>
    <row r="70" spans="1:3" s="9" customFormat="1" ht="12" customHeight="1" x14ac:dyDescent="0.25">
      <c r="A70" s="41" t="s">
        <v>177</v>
      </c>
      <c r="B70" s="70" t="s">
        <v>176</v>
      </c>
      <c r="C70" s="68"/>
    </row>
    <row r="71" spans="1:3" s="9" customFormat="1" ht="12" customHeight="1" thickBot="1" x14ac:dyDescent="0.3">
      <c r="A71" s="45" t="s">
        <v>175</v>
      </c>
      <c r="B71" s="80" t="s">
        <v>174</v>
      </c>
      <c r="C71" s="68"/>
    </row>
    <row r="72" spans="1:3" s="9" customFormat="1" ht="12" customHeight="1" thickBot="1" x14ac:dyDescent="0.3">
      <c r="A72" s="65" t="s">
        <v>173</v>
      </c>
      <c r="B72" s="67" t="s">
        <v>172</v>
      </c>
      <c r="C72" s="3">
        <f>SUM(C73:C76)</f>
        <v>0</v>
      </c>
    </row>
    <row r="73" spans="1:3" s="9" customFormat="1" ht="12" customHeight="1" x14ac:dyDescent="0.25">
      <c r="A73" s="19" t="s">
        <v>171</v>
      </c>
      <c r="B73" s="72" t="s">
        <v>170</v>
      </c>
      <c r="C73" s="68"/>
    </row>
    <row r="74" spans="1:3" s="9" customFormat="1" ht="12" customHeight="1" x14ac:dyDescent="0.25">
      <c r="A74" s="41" t="s">
        <v>169</v>
      </c>
      <c r="B74" s="70" t="s">
        <v>168</v>
      </c>
      <c r="C74" s="68"/>
    </row>
    <row r="75" spans="1:3" s="9" customFormat="1" ht="12" customHeight="1" x14ac:dyDescent="0.25">
      <c r="A75" s="45" t="s">
        <v>167</v>
      </c>
      <c r="B75" s="79" t="s">
        <v>166</v>
      </c>
      <c r="C75" s="78"/>
    </row>
    <row r="76" spans="1:3" s="9" customFormat="1" ht="12" customHeight="1" thickBot="1" x14ac:dyDescent="0.3">
      <c r="A76" s="23" t="s">
        <v>165</v>
      </c>
      <c r="B76" s="75" t="s">
        <v>164</v>
      </c>
      <c r="C76" s="74"/>
    </row>
    <row r="77" spans="1:3" s="9" customFormat="1" ht="12" customHeight="1" thickBot="1" x14ac:dyDescent="0.3">
      <c r="A77" s="65" t="s">
        <v>163</v>
      </c>
      <c r="B77" s="67" t="s">
        <v>162</v>
      </c>
      <c r="C77" s="3">
        <f>SUM(C78:C79)</f>
        <v>770000</v>
      </c>
    </row>
    <row r="78" spans="1:3" s="9" customFormat="1" ht="12" customHeight="1" x14ac:dyDescent="0.25">
      <c r="A78" s="50" t="s">
        <v>161</v>
      </c>
      <c r="B78" s="77" t="s">
        <v>160</v>
      </c>
      <c r="C78" s="76">
        <v>770000</v>
      </c>
    </row>
    <row r="79" spans="1:3" s="9" customFormat="1" ht="12" customHeight="1" thickBot="1" x14ac:dyDescent="0.3">
      <c r="A79" s="23" t="s">
        <v>159</v>
      </c>
      <c r="B79" s="75" t="s">
        <v>158</v>
      </c>
      <c r="C79" s="74"/>
    </row>
    <row r="80" spans="1:3" s="9" customFormat="1" ht="12" customHeight="1" thickBot="1" x14ac:dyDescent="0.3">
      <c r="A80" s="65" t="s">
        <v>157</v>
      </c>
      <c r="B80" s="67" t="s">
        <v>156</v>
      </c>
      <c r="C80" s="3">
        <f>SUM(C81:C83)</f>
        <v>0</v>
      </c>
    </row>
    <row r="81" spans="1:3" s="9" customFormat="1" ht="12" customHeight="1" x14ac:dyDescent="0.25">
      <c r="A81" s="19" t="s">
        <v>155</v>
      </c>
      <c r="B81" s="72" t="s">
        <v>154</v>
      </c>
      <c r="C81" s="68"/>
    </row>
    <row r="82" spans="1:3" s="9" customFormat="1" ht="12" customHeight="1" x14ac:dyDescent="0.25">
      <c r="A82" s="41" t="s">
        <v>153</v>
      </c>
      <c r="B82" s="70" t="s">
        <v>152</v>
      </c>
      <c r="C82" s="68"/>
    </row>
    <row r="83" spans="1:3" s="9" customFormat="1" ht="12" customHeight="1" thickBot="1" x14ac:dyDescent="0.3">
      <c r="A83" s="23" t="s">
        <v>151</v>
      </c>
      <c r="B83" s="75" t="s">
        <v>150</v>
      </c>
      <c r="C83" s="74"/>
    </row>
    <row r="84" spans="1:3" s="9" customFormat="1" ht="12" customHeight="1" thickBot="1" x14ac:dyDescent="0.3">
      <c r="A84" s="65" t="s">
        <v>149</v>
      </c>
      <c r="B84" s="67" t="s">
        <v>148</v>
      </c>
      <c r="C84" s="3">
        <f>SUM(C85:C88)</f>
        <v>0</v>
      </c>
    </row>
    <row r="85" spans="1:3" s="9" customFormat="1" ht="12" customHeight="1" x14ac:dyDescent="0.25">
      <c r="A85" s="73" t="s">
        <v>147</v>
      </c>
      <c r="B85" s="72" t="s">
        <v>146</v>
      </c>
      <c r="C85" s="68"/>
    </row>
    <row r="86" spans="1:3" s="9" customFormat="1" ht="12" customHeight="1" x14ac:dyDescent="0.25">
      <c r="A86" s="71" t="s">
        <v>145</v>
      </c>
      <c r="B86" s="70" t="s">
        <v>144</v>
      </c>
      <c r="C86" s="68"/>
    </row>
    <row r="87" spans="1:3" s="9" customFormat="1" ht="12" customHeight="1" x14ac:dyDescent="0.25">
      <c r="A87" s="71" t="s">
        <v>143</v>
      </c>
      <c r="B87" s="70" t="s">
        <v>142</v>
      </c>
      <c r="C87" s="68"/>
    </row>
    <row r="88" spans="1:3" s="9" customFormat="1" ht="12" customHeight="1" thickBot="1" x14ac:dyDescent="0.3">
      <c r="A88" s="69" t="s">
        <v>141</v>
      </c>
      <c r="B88" s="32" t="s">
        <v>140</v>
      </c>
      <c r="C88" s="68"/>
    </row>
    <row r="89" spans="1:3" s="9" customFormat="1" ht="12" customHeight="1" thickBot="1" x14ac:dyDescent="0.3">
      <c r="A89" s="65" t="s">
        <v>139</v>
      </c>
      <c r="B89" s="67" t="s">
        <v>138</v>
      </c>
      <c r="C89" s="66"/>
    </row>
    <row r="90" spans="1:3" s="9" customFormat="1" ht="13.5" customHeight="1" thickBot="1" x14ac:dyDescent="0.3">
      <c r="A90" s="65" t="s">
        <v>137</v>
      </c>
      <c r="B90" s="67" t="s">
        <v>136</v>
      </c>
      <c r="C90" s="66"/>
    </row>
    <row r="91" spans="1:3" s="9" customFormat="1" ht="15.75" customHeight="1" thickBot="1" x14ac:dyDescent="0.3">
      <c r="A91" s="65" t="s">
        <v>135</v>
      </c>
      <c r="B91" s="64" t="s">
        <v>134</v>
      </c>
      <c r="C91" s="27">
        <f>+C68+C72+C77+C80+C84+C90+C89</f>
        <v>770000</v>
      </c>
    </row>
    <row r="92" spans="1:3" s="9" customFormat="1" ht="16.5" customHeight="1" thickBot="1" x14ac:dyDescent="0.3">
      <c r="A92" s="63" t="s">
        <v>133</v>
      </c>
      <c r="B92" s="62" t="s">
        <v>132</v>
      </c>
      <c r="C92" s="27">
        <f>+C67+C91</f>
        <v>770000</v>
      </c>
    </row>
    <row r="93" spans="1:3" s="9" customFormat="1" ht="11.1" customHeight="1" x14ac:dyDescent="0.25">
      <c r="A93" s="61"/>
      <c r="B93" s="60"/>
      <c r="C93" s="59"/>
    </row>
    <row r="94" spans="1:3" ht="16.5" customHeight="1" x14ac:dyDescent="0.3">
      <c r="A94" s="389" t="s">
        <v>131</v>
      </c>
      <c r="B94" s="389"/>
      <c r="C94" s="389"/>
    </row>
    <row r="95" spans="1:3" ht="16.5" customHeight="1" thickBot="1" x14ac:dyDescent="0.35">
      <c r="A95" s="394" t="s">
        <v>130</v>
      </c>
      <c r="B95" s="394"/>
      <c r="C95" s="58" t="str">
        <f>C7</f>
        <v>Forintban!</v>
      </c>
    </row>
    <row r="96" spans="1:3" ht="27.75" customHeight="1" thickBot="1" x14ac:dyDescent="0.35">
      <c r="A96" s="57" t="s">
        <v>129</v>
      </c>
      <c r="B96" s="56" t="s">
        <v>128</v>
      </c>
      <c r="C96" s="55" t="str">
        <f>+C8</f>
        <v>2020. évi előirányzat</v>
      </c>
    </row>
    <row r="97" spans="1:3" s="54" customFormat="1" ht="12" customHeight="1" thickBot="1" x14ac:dyDescent="0.25">
      <c r="A97" s="57"/>
      <c r="B97" s="56" t="s">
        <v>127</v>
      </c>
      <c r="C97" s="55" t="s">
        <v>126</v>
      </c>
    </row>
    <row r="98" spans="1:3" ht="12" customHeight="1" thickBot="1" x14ac:dyDescent="0.35">
      <c r="A98" s="53" t="s">
        <v>125</v>
      </c>
      <c r="B98" s="52" t="s">
        <v>124</v>
      </c>
      <c r="C98" s="51">
        <f>C99+C100+C101+C102+C103+C116</f>
        <v>770000</v>
      </c>
    </row>
    <row r="99" spans="1:3" ht="12" customHeight="1" x14ac:dyDescent="0.3">
      <c r="A99" s="50" t="s">
        <v>123</v>
      </c>
      <c r="B99" s="49" t="s">
        <v>122</v>
      </c>
      <c r="C99" s="48"/>
    </row>
    <row r="100" spans="1:3" ht="12" customHeight="1" x14ac:dyDescent="0.3">
      <c r="A100" s="41" t="s">
        <v>121</v>
      </c>
      <c r="B100" s="35" t="s">
        <v>120</v>
      </c>
      <c r="C100" s="33"/>
    </row>
    <row r="101" spans="1:3" ht="12" customHeight="1" x14ac:dyDescent="0.3">
      <c r="A101" s="41" t="s">
        <v>119</v>
      </c>
      <c r="B101" s="35" t="s">
        <v>118</v>
      </c>
      <c r="C101" s="43"/>
    </row>
    <row r="102" spans="1:3" ht="12" customHeight="1" x14ac:dyDescent="0.3">
      <c r="A102" s="41" t="s">
        <v>117</v>
      </c>
      <c r="B102" s="42" t="s">
        <v>116</v>
      </c>
      <c r="C102" s="43"/>
    </row>
    <row r="103" spans="1:3" ht="12" customHeight="1" x14ac:dyDescent="0.3">
      <c r="A103" s="41" t="s">
        <v>115</v>
      </c>
      <c r="B103" s="47" t="s">
        <v>114</v>
      </c>
      <c r="C103" s="43">
        <v>770000</v>
      </c>
    </row>
    <row r="104" spans="1:3" ht="12" customHeight="1" x14ac:dyDescent="0.3">
      <c r="A104" s="41" t="s">
        <v>113</v>
      </c>
      <c r="B104" s="35" t="s">
        <v>112</v>
      </c>
      <c r="C104" s="43"/>
    </row>
    <row r="105" spans="1:3" ht="12" customHeight="1" x14ac:dyDescent="0.3">
      <c r="A105" s="41" t="s">
        <v>111</v>
      </c>
      <c r="B105" s="44" t="s">
        <v>110</v>
      </c>
      <c r="C105" s="43"/>
    </row>
    <row r="106" spans="1:3" ht="12" customHeight="1" x14ac:dyDescent="0.3">
      <c r="A106" s="41" t="s">
        <v>109</v>
      </c>
      <c r="B106" s="44" t="s">
        <v>108</v>
      </c>
      <c r="C106" s="43"/>
    </row>
    <row r="107" spans="1:3" ht="12" customHeight="1" x14ac:dyDescent="0.3">
      <c r="A107" s="41" t="s">
        <v>107</v>
      </c>
      <c r="B107" s="46" t="s">
        <v>106</v>
      </c>
      <c r="C107" s="43"/>
    </row>
    <row r="108" spans="1:3" ht="12" customHeight="1" x14ac:dyDescent="0.3">
      <c r="A108" s="41" t="s">
        <v>105</v>
      </c>
      <c r="B108" s="29" t="s">
        <v>104</v>
      </c>
      <c r="C108" s="43"/>
    </row>
    <row r="109" spans="1:3" ht="12" customHeight="1" x14ac:dyDescent="0.3">
      <c r="A109" s="41" t="s">
        <v>103</v>
      </c>
      <c r="B109" s="29" t="s">
        <v>69</v>
      </c>
      <c r="C109" s="43"/>
    </row>
    <row r="110" spans="1:3" ht="12" customHeight="1" x14ac:dyDescent="0.3">
      <c r="A110" s="41" t="s">
        <v>102</v>
      </c>
      <c r="B110" s="46" t="s">
        <v>101</v>
      </c>
      <c r="C110" s="43"/>
    </row>
    <row r="111" spans="1:3" ht="12" customHeight="1" x14ac:dyDescent="0.3">
      <c r="A111" s="41" t="s">
        <v>100</v>
      </c>
      <c r="B111" s="46" t="s">
        <v>99</v>
      </c>
      <c r="C111" s="43"/>
    </row>
    <row r="112" spans="1:3" ht="12" customHeight="1" x14ac:dyDescent="0.3">
      <c r="A112" s="41" t="s">
        <v>98</v>
      </c>
      <c r="B112" s="29" t="s">
        <v>63</v>
      </c>
      <c r="C112" s="43"/>
    </row>
    <row r="113" spans="1:3" ht="12" customHeight="1" x14ac:dyDescent="0.3">
      <c r="A113" s="26" t="s">
        <v>97</v>
      </c>
      <c r="B113" s="44" t="s">
        <v>96</v>
      </c>
      <c r="C113" s="43"/>
    </row>
    <row r="114" spans="1:3" ht="12" customHeight="1" x14ac:dyDescent="0.3">
      <c r="A114" s="41" t="s">
        <v>95</v>
      </c>
      <c r="B114" s="44" t="s">
        <v>94</v>
      </c>
      <c r="C114" s="43"/>
    </row>
    <row r="115" spans="1:3" ht="12" customHeight="1" x14ac:dyDescent="0.3">
      <c r="A115" s="45" t="s">
        <v>93</v>
      </c>
      <c r="B115" s="44" t="s">
        <v>92</v>
      </c>
      <c r="C115" s="43">
        <v>770000</v>
      </c>
    </row>
    <row r="116" spans="1:3" ht="12" customHeight="1" x14ac:dyDescent="0.3">
      <c r="A116" s="41" t="s">
        <v>91</v>
      </c>
      <c r="B116" s="42" t="s">
        <v>90</v>
      </c>
      <c r="C116" s="33"/>
    </row>
    <row r="117" spans="1:3" ht="12" customHeight="1" x14ac:dyDescent="0.3">
      <c r="A117" s="41" t="s">
        <v>89</v>
      </c>
      <c r="B117" s="35" t="s">
        <v>88</v>
      </c>
      <c r="C117" s="33"/>
    </row>
    <row r="118" spans="1:3" ht="12" customHeight="1" thickBot="1" x14ac:dyDescent="0.35">
      <c r="A118" s="23" t="s">
        <v>87</v>
      </c>
      <c r="B118" s="40" t="s">
        <v>86</v>
      </c>
      <c r="C118" s="39"/>
    </row>
    <row r="119" spans="1:3" ht="12" customHeight="1" thickBot="1" x14ac:dyDescent="0.35">
      <c r="A119" s="38" t="s">
        <v>1</v>
      </c>
      <c r="B119" s="37" t="s">
        <v>85</v>
      </c>
      <c r="C119" s="36">
        <f>+C120+C122+C124</f>
        <v>0</v>
      </c>
    </row>
    <row r="120" spans="1:3" ht="12" customHeight="1" x14ac:dyDescent="0.3">
      <c r="A120" s="19" t="s">
        <v>84</v>
      </c>
      <c r="B120" s="35" t="s">
        <v>83</v>
      </c>
      <c r="C120" s="34"/>
    </row>
    <row r="121" spans="1:3" ht="12" customHeight="1" x14ac:dyDescent="0.3">
      <c r="A121" s="19" t="s">
        <v>82</v>
      </c>
      <c r="B121" s="28" t="s">
        <v>81</v>
      </c>
      <c r="C121" s="34"/>
    </row>
    <row r="122" spans="1:3" ht="12" customHeight="1" x14ac:dyDescent="0.3">
      <c r="A122" s="19" t="s">
        <v>80</v>
      </c>
      <c r="B122" s="28" t="s">
        <v>79</v>
      </c>
      <c r="C122" s="33"/>
    </row>
    <row r="123" spans="1:3" ht="12" customHeight="1" x14ac:dyDescent="0.3">
      <c r="A123" s="19" t="s">
        <v>78</v>
      </c>
      <c r="B123" s="28" t="s">
        <v>77</v>
      </c>
      <c r="C123" s="17"/>
    </row>
    <row r="124" spans="1:3" ht="12" customHeight="1" x14ac:dyDescent="0.3">
      <c r="A124" s="19" t="s">
        <v>76</v>
      </c>
      <c r="B124" s="32" t="s">
        <v>75</v>
      </c>
      <c r="C124" s="17"/>
    </row>
    <row r="125" spans="1:3" ht="12" customHeight="1" x14ac:dyDescent="0.3">
      <c r="A125" s="19" t="s">
        <v>74</v>
      </c>
      <c r="B125" s="31" t="s">
        <v>73</v>
      </c>
      <c r="C125" s="17"/>
    </row>
    <row r="126" spans="1:3" ht="12" customHeight="1" x14ac:dyDescent="0.3">
      <c r="A126" s="19" t="s">
        <v>72</v>
      </c>
      <c r="B126" s="30" t="s">
        <v>71</v>
      </c>
      <c r="C126" s="17"/>
    </row>
    <row r="127" spans="1:3" x14ac:dyDescent="0.3">
      <c r="A127" s="19" t="s">
        <v>70</v>
      </c>
      <c r="B127" s="29" t="s">
        <v>69</v>
      </c>
      <c r="C127" s="17"/>
    </row>
    <row r="128" spans="1:3" ht="12" customHeight="1" x14ac:dyDescent="0.3">
      <c r="A128" s="19" t="s">
        <v>68</v>
      </c>
      <c r="B128" s="29" t="s">
        <v>67</v>
      </c>
      <c r="C128" s="17"/>
    </row>
    <row r="129" spans="1:3" ht="12" customHeight="1" x14ac:dyDescent="0.3">
      <c r="A129" s="19" t="s">
        <v>66</v>
      </c>
      <c r="B129" s="29" t="s">
        <v>65</v>
      </c>
      <c r="C129" s="17"/>
    </row>
    <row r="130" spans="1:3" ht="12" customHeight="1" x14ac:dyDescent="0.3">
      <c r="A130" s="19" t="s">
        <v>64</v>
      </c>
      <c r="B130" s="29" t="s">
        <v>63</v>
      </c>
      <c r="C130" s="17"/>
    </row>
    <row r="131" spans="1:3" ht="12" customHeight="1" x14ac:dyDescent="0.3">
      <c r="A131" s="19" t="s">
        <v>62</v>
      </c>
      <c r="B131" s="29" t="s">
        <v>61</v>
      </c>
      <c r="C131" s="17"/>
    </row>
    <row r="132" spans="1:3" ht="16.2" thickBot="1" x14ac:dyDescent="0.35">
      <c r="A132" s="26" t="s">
        <v>60</v>
      </c>
      <c r="B132" s="29" t="s">
        <v>59</v>
      </c>
      <c r="C132" s="24"/>
    </row>
    <row r="133" spans="1:3" ht="12" customHeight="1" thickBot="1" x14ac:dyDescent="0.35">
      <c r="A133" s="5" t="s">
        <v>58</v>
      </c>
      <c r="B133" s="15" t="s">
        <v>57</v>
      </c>
      <c r="C133" s="3">
        <f>+C98+C119</f>
        <v>770000</v>
      </c>
    </row>
    <row r="134" spans="1:3" ht="12" customHeight="1" thickBot="1" x14ac:dyDescent="0.35">
      <c r="A134" s="5" t="s">
        <v>56</v>
      </c>
      <c r="B134" s="15" t="s">
        <v>55</v>
      </c>
      <c r="C134" s="3">
        <f>+C135+C136+C137</f>
        <v>0</v>
      </c>
    </row>
    <row r="135" spans="1:3" ht="12" customHeight="1" x14ac:dyDescent="0.3">
      <c r="A135" s="19" t="s">
        <v>54</v>
      </c>
      <c r="B135" s="28" t="s">
        <v>53</v>
      </c>
      <c r="C135" s="17"/>
    </row>
    <row r="136" spans="1:3" ht="12" customHeight="1" x14ac:dyDescent="0.3">
      <c r="A136" s="19" t="s">
        <v>52</v>
      </c>
      <c r="B136" s="28" t="s">
        <v>51</v>
      </c>
      <c r="C136" s="17"/>
    </row>
    <row r="137" spans="1:3" ht="12" customHeight="1" thickBot="1" x14ac:dyDescent="0.35">
      <c r="A137" s="26" t="s">
        <v>50</v>
      </c>
      <c r="B137" s="28" t="s">
        <v>49</v>
      </c>
      <c r="C137" s="17"/>
    </row>
    <row r="138" spans="1:3" ht="12" customHeight="1" thickBot="1" x14ac:dyDescent="0.35">
      <c r="A138" s="5" t="s">
        <v>48</v>
      </c>
      <c r="B138" s="15" t="s">
        <v>47</v>
      </c>
      <c r="C138" s="3">
        <f>SUM(C139:C144)</f>
        <v>0</v>
      </c>
    </row>
    <row r="139" spans="1:3" ht="12" customHeight="1" x14ac:dyDescent="0.3">
      <c r="A139" s="19" t="s">
        <v>46</v>
      </c>
      <c r="B139" s="18" t="s">
        <v>45</v>
      </c>
      <c r="C139" s="17"/>
    </row>
    <row r="140" spans="1:3" ht="12" customHeight="1" x14ac:dyDescent="0.3">
      <c r="A140" s="19" t="s">
        <v>44</v>
      </c>
      <c r="B140" s="18" t="s">
        <v>43</v>
      </c>
      <c r="C140" s="17"/>
    </row>
    <row r="141" spans="1:3" ht="12" customHeight="1" x14ac:dyDescent="0.3">
      <c r="A141" s="19" t="s">
        <v>42</v>
      </c>
      <c r="B141" s="18" t="s">
        <v>41</v>
      </c>
      <c r="C141" s="17"/>
    </row>
    <row r="142" spans="1:3" ht="12" customHeight="1" x14ac:dyDescent="0.3">
      <c r="A142" s="19" t="s">
        <v>40</v>
      </c>
      <c r="B142" s="18" t="s">
        <v>39</v>
      </c>
      <c r="C142" s="17"/>
    </row>
    <row r="143" spans="1:3" ht="12" customHeight="1" x14ac:dyDescent="0.3">
      <c r="A143" s="26" t="s">
        <v>38</v>
      </c>
      <c r="B143" s="25" t="s">
        <v>37</v>
      </c>
      <c r="C143" s="24"/>
    </row>
    <row r="144" spans="1:3" ht="12" customHeight="1" thickBot="1" x14ac:dyDescent="0.35">
      <c r="A144" s="23" t="s">
        <v>36</v>
      </c>
      <c r="B144" s="22" t="s">
        <v>35</v>
      </c>
      <c r="C144" s="21"/>
    </row>
    <row r="145" spans="1:9" ht="12" customHeight="1" thickBot="1" x14ac:dyDescent="0.35">
      <c r="A145" s="5" t="s">
        <v>34</v>
      </c>
      <c r="B145" s="15" t="s">
        <v>33</v>
      </c>
      <c r="C145" s="27">
        <f>+C146+C147+C148+C149</f>
        <v>0</v>
      </c>
    </row>
    <row r="146" spans="1:9" ht="12" customHeight="1" x14ac:dyDescent="0.3">
      <c r="A146" s="19" t="s">
        <v>32</v>
      </c>
      <c r="B146" s="18" t="s">
        <v>31</v>
      </c>
      <c r="C146" s="17"/>
    </row>
    <row r="147" spans="1:9" ht="12" customHeight="1" x14ac:dyDescent="0.3">
      <c r="A147" s="19" t="s">
        <v>30</v>
      </c>
      <c r="B147" s="18" t="s">
        <v>29</v>
      </c>
      <c r="C147" s="17"/>
    </row>
    <row r="148" spans="1:9" ht="12" customHeight="1" x14ac:dyDescent="0.3">
      <c r="A148" s="26" t="s">
        <v>28</v>
      </c>
      <c r="B148" s="25" t="s">
        <v>27</v>
      </c>
      <c r="C148" s="24"/>
    </row>
    <row r="149" spans="1:9" ht="12" customHeight="1" thickBot="1" x14ac:dyDescent="0.35">
      <c r="A149" s="23" t="s">
        <v>26</v>
      </c>
      <c r="B149" s="22" t="s">
        <v>25</v>
      </c>
      <c r="C149" s="21"/>
    </row>
    <row r="150" spans="1:9" ht="12" customHeight="1" thickBot="1" x14ac:dyDescent="0.35">
      <c r="A150" s="5" t="s">
        <v>24</v>
      </c>
      <c r="B150" s="15" t="s">
        <v>23</v>
      </c>
      <c r="C150" s="20">
        <f>SUM(C151:C155)</f>
        <v>0</v>
      </c>
    </row>
    <row r="151" spans="1:9" ht="12" customHeight="1" x14ac:dyDescent="0.3">
      <c r="A151" s="19" t="s">
        <v>22</v>
      </c>
      <c r="B151" s="18" t="s">
        <v>21</v>
      </c>
      <c r="C151" s="17"/>
    </row>
    <row r="152" spans="1:9" ht="12" customHeight="1" x14ac:dyDescent="0.3">
      <c r="A152" s="19" t="s">
        <v>20</v>
      </c>
      <c r="B152" s="18" t="s">
        <v>19</v>
      </c>
      <c r="C152" s="17"/>
    </row>
    <row r="153" spans="1:9" ht="12" customHeight="1" x14ac:dyDescent="0.3">
      <c r="A153" s="19" t="s">
        <v>18</v>
      </c>
      <c r="B153" s="18" t="s">
        <v>17</v>
      </c>
      <c r="C153" s="17"/>
    </row>
    <row r="154" spans="1:9" ht="12" customHeight="1" x14ac:dyDescent="0.3">
      <c r="A154" s="19" t="s">
        <v>16</v>
      </c>
      <c r="B154" s="18" t="s">
        <v>15</v>
      </c>
      <c r="C154" s="17"/>
    </row>
    <row r="155" spans="1:9" ht="12" customHeight="1" thickBot="1" x14ac:dyDescent="0.35">
      <c r="A155" s="19" t="s">
        <v>14</v>
      </c>
      <c r="B155" s="18" t="s">
        <v>13</v>
      </c>
      <c r="C155" s="17"/>
    </row>
    <row r="156" spans="1:9" ht="12" customHeight="1" thickBot="1" x14ac:dyDescent="0.35">
      <c r="A156" s="5" t="s">
        <v>12</v>
      </c>
      <c r="B156" s="15" t="s">
        <v>11</v>
      </c>
      <c r="C156" s="16"/>
    </row>
    <row r="157" spans="1:9" ht="12" customHeight="1" thickBot="1" x14ac:dyDescent="0.35">
      <c r="A157" s="5" t="s">
        <v>10</v>
      </c>
      <c r="B157" s="15" t="s">
        <v>9</v>
      </c>
      <c r="C157" s="16"/>
    </row>
    <row r="158" spans="1:9" ht="15.15" customHeight="1" thickBot="1" x14ac:dyDescent="0.35">
      <c r="A158" s="5" t="s">
        <v>8</v>
      </c>
      <c r="B158" s="15" t="s">
        <v>7</v>
      </c>
      <c r="C158" s="10">
        <f>+C134+C138+C145+C150+C156+C157</f>
        <v>0</v>
      </c>
      <c r="F158" s="14"/>
      <c r="G158" s="13"/>
      <c r="H158" s="13"/>
      <c r="I158" s="13"/>
    </row>
    <row r="159" spans="1:9" s="9" customFormat="1" ht="17.25" customHeight="1" thickBot="1" x14ac:dyDescent="0.3">
      <c r="A159" s="12" t="s">
        <v>6</v>
      </c>
      <c r="B159" s="11" t="s">
        <v>5</v>
      </c>
      <c r="C159" s="10">
        <f>+C133+C158</f>
        <v>770000</v>
      </c>
    </row>
    <row r="160" spans="1:9" ht="10.5" customHeight="1" x14ac:dyDescent="0.3">
      <c r="A160" s="101"/>
      <c r="B160" s="101"/>
      <c r="C160" s="7">
        <f>C92-C159</f>
        <v>0</v>
      </c>
    </row>
    <row r="161" spans="1:3" x14ac:dyDescent="0.3">
      <c r="A161" s="395" t="s">
        <v>4</v>
      </c>
      <c r="B161" s="395"/>
      <c r="C161" s="395"/>
    </row>
    <row r="162" spans="1:3" ht="15.15" customHeight="1" thickBot="1" x14ac:dyDescent="0.35">
      <c r="A162" s="388" t="s">
        <v>3</v>
      </c>
      <c r="B162" s="388"/>
      <c r="C162" s="6" t="str">
        <f>C95</f>
        <v>Forintban!</v>
      </c>
    </row>
    <row r="163" spans="1:3" ht="13.5" customHeight="1" thickBot="1" x14ac:dyDescent="0.35">
      <c r="A163" s="5">
        <v>1</v>
      </c>
      <c r="B163" s="4" t="s">
        <v>2</v>
      </c>
      <c r="C163" s="3">
        <f>+C67-C133</f>
        <v>-770000</v>
      </c>
    </row>
    <row r="164" spans="1:3" ht="27.75" customHeight="1" thickBot="1" x14ac:dyDescent="0.35">
      <c r="A164" s="5" t="s">
        <v>1</v>
      </c>
      <c r="B164" s="4" t="s">
        <v>0</v>
      </c>
      <c r="C164" s="3">
        <f>C91-C158</f>
        <v>770000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B0BCF-DEDF-4841-B8BC-3A7E20F8DAEE}">
  <sheetPr>
    <tabColor rgb="FF92D050"/>
  </sheetPr>
  <dimension ref="A1:F33"/>
  <sheetViews>
    <sheetView zoomScale="120" zoomScaleNormal="120" zoomScaleSheetLayoutView="100" workbookViewId="0">
      <selection activeCell="F1" sqref="F1:F32"/>
    </sheetView>
  </sheetViews>
  <sheetFormatPr defaultColWidth="9.33203125" defaultRowHeight="13.2" x14ac:dyDescent="0.25"/>
  <cols>
    <col min="1" max="1" width="6.77734375" style="108" customWidth="1"/>
    <col min="2" max="2" width="55.109375" style="109" customWidth="1"/>
    <col min="3" max="3" width="16.33203125" style="108" customWidth="1"/>
    <col min="4" max="4" width="55.109375" style="108" customWidth="1"/>
    <col min="5" max="5" width="16.33203125" style="108" customWidth="1"/>
    <col min="6" max="6" width="4.77734375" style="108" customWidth="1"/>
    <col min="7" max="16384" width="9.33203125" style="108"/>
  </cols>
  <sheetData>
    <row r="1" spans="1:6" ht="39.75" customHeight="1" x14ac:dyDescent="0.25">
      <c r="B1" s="158" t="s">
        <v>326</v>
      </c>
      <c r="C1" s="157"/>
      <c r="D1" s="157"/>
      <c r="E1" s="157"/>
      <c r="F1" s="400" t="s">
        <v>496</v>
      </c>
    </row>
    <row r="2" spans="1:6" ht="13.8" thickBot="1" x14ac:dyDescent="0.3">
      <c r="E2" s="156" t="str">
        <f>CONCATENATE('1.1.mell.'!C7)</f>
        <v>Forintban!</v>
      </c>
      <c r="F2" s="400"/>
    </row>
    <row r="3" spans="1:6" ht="18" customHeight="1" thickBot="1" x14ac:dyDescent="0.3">
      <c r="A3" s="398" t="s">
        <v>129</v>
      </c>
      <c r="B3" s="154" t="s">
        <v>325</v>
      </c>
      <c r="C3" s="155"/>
      <c r="D3" s="154" t="s">
        <v>324</v>
      </c>
      <c r="E3" s="153"/>
      <c r="F3" s="400"/>
    </row>
    <row r="4" spans="1:6" s="149" customFormat="1" ht="35.25" customHeight="1" thickBot="1" x14ac:dyDescent="0.3">
      <c r="A4" s="399"/>
      <c r="B4" s="151" t="s">
        <v>323</v>
      </c>
      <c r="C4" s="152" t="str">
        <f>+'1.1.mell.'!C8</f>
        <v>2020. évi előirányzat</v>
      </c>
      <c r="D4" s="151" t="s">
        <v>323</v>
      </c>
      <c r="E4" s="150" t="str">
        <f>+C4</f>
        <v>2020. évi előirányzat</v>
      </c>
      <c r="F4" s="400"/>
    </row>
    <row r="5" spans="1:6" s="144" customFormat="1" ht="12" customHeight="1" thickBot="1" x14ac:dyDescent="0.3">
      <c r="A5" s="148"/>
      <c r="B5" s="146" t="s">
        <v>127</v>
      </c>
      <c r="C5" s="147" t="s">
        <v>126</v>
      </c>
      <c r="D5" s="146" t="s">
        <v>322</v>
      </c>
      <c r="E5" s="145" t="s">
        <v>321</v>
      </c>
      <c r="F5" s="400"/>
    </row>
    <row r="6" spans="1:6" ht="12.9" customHeight="1" x14ac:dyDescent="0.25">
      <c r="A6" s="143" t="s">
        <v>125</v>
      </c>
      <c r="B6" s="128" t="s">
        <v>320</v>
      </c>
      <c r="C6" s="142">
        <v>55760464</v>
      </c>
      <c r="D6" s="128" t="s">
        <v>319</v>
      </c>
      <c r="E6" s="141">
        <v>89027872</v>
      </c>
      <c r="F6" s="400"/>
    </row>
    <row r="7" spans="1:6" ht="12.9" customHeight="1" x14ac:dyDescent="0.25">
      <c r="A7" s="125" t="s">
        <v>1</v>
      </c>
      <c r="B7" s="122" t="s">
        <v>318</v>
      </c>
      <c r="C7" s="137">
        <v>73683120</v>
      </c>
      <c r="D7" s="122" t="s">
        <v>120</v>
      </c>
      <c r="E7" s="136">
        <v>11967586</v>
      </c>
      <c r="F7" s="400"/>
    </row>
    <row r="8" spans="1:6" ht="12.9" customHeight="1" x14ac:dyDescent="0.25">
      <c r="A8" s="125" t="s">
        <v>58</v>
      </c>
      <c r="B8" s="122" t="s">
        <v>317</v>
      </c>
      <c r="C8" s="137"/>
      <c r="D8" s="122" t="s">
        <v>316</v>
      </c>
      <c r="E8" s="136">
        <v>43343178</v>
      </c>
      <c r="F8" s="400"/>
    </row>
    <row r="9" spans="1:6" ht="12.9" customHeight="1" x14ac:dyDescent="0.25">
      <c r="A9" s="125" t="s">
        <v>56</v>
      </c>
      <c r="B9" s="122" t="s">
        <v>315</v>
      </c>
      <c r="C9" s="137">
        <v>3000000</v>
      </c>
      <c r="D9" s="122" t="s">
        <v>116</v>
      </c>
      <c r="E9" s="136">
        <v>8000000</v>
      </c>
      <c r="F9" s="400"/>
    </row>
    <row r="10" spans="1:6" ht="12.9" customHeight="1" x14ac:dyDescent="0.25">
      <c r="A10" s="125" t="s">
        <v>48</v>
      </c>
      <c r="B10" s="140" t="s">
        <v>314</v>
      </c>
      <c r="C10" s="137">
        <v>15384562</v>
      </c>
      <c r="D10" s="122" t="s">
        <v>114</v>
      </c>
      <c r="E10" s="136">
        <v>3328415</v>
      </c>
      <c r="F10" s="400"/>
    </row>
    <row r="11" spans="1:6" ht="12.9" customHeight="1" x14ac:dyDescent="0.25">
      <c r="A11" s="125" t="s">
        <v>34</v>
      </c>
      <c r="B11" s="122" t="s">
        <v>313</v>
      </c>
      <c r="C11" s="138"/>
      <c r="D11" s="122" t="s">
        <v>90</v>
      </c>
      <c r="E11" s="136"/>
      <c r="F11" s="400"/>
    </row>
    <row r="12" spans="1:6" ht="12.9" customHeight="1" x14ac:dyDescent="0.25">
      <c r="A12" s="125" t="s">
        <v>24</v>
      </c>
      <c r="B12" s="122" t="s">
        <v>312</v>
      </c>
      <c r="C12" s="137"/>
      <c r="D12" s="133"/>
      <c r="E12" s="136"/>
      <c r="F12" s="400"/>
    </row>
    <row r="13" spans="1:6" ht="12.9" customHeight="1" x14ac:dyDescent="0.25">
      <c r="A13" s="125" t="s">
        <v>12</v>
      </c>
      <c r="B13" s="133"/>
      <c r="C13" s="137"/>
      <c r="D13" s="133"/>
      <c r="E13" s="136"/>
      <c r="F13" s="400"/>
    </row>
    <row r="14" spans="1:6" ht="12.9" customHeight="1" x14ac:dyDescent="0.25">
      <c r="A14" s="125" t="s">
        <v>10</v>
      </c>
      <c r="B14" s="139"/>
      <c r="C14" s="138"/>
      <c r="D14" s="133"/>
      <c r="E14" s="136"/>
      <c r="F14" s="400"/>
    </row>
    <row r="15" spans="1:6" ht="12.9" customHeight="1" x14ac:dyDescent="0.25">
      <c r="A15" s="125" t="s">
        <v>8</v>
      </c>
      <c r="B15" s="133"/>
      <c r="C15" s="137"/>
      <c r="D15" s="133"/>
      <c r="E15" s="136"/>
      <c r="F15" s="400"/>
    </row>
    <row r="16" spans="1:6" ht="12.9" customHeight="1" x14ac:dyDescent="0.25">
      <c r="A16" s="125" t="s">
        <v>6</v>
      </c>
      <c r="B16" s="133"/>
      <c r="C16" s="137"/>
      <c r="D16" s="133"/>
      <c r="E16" s="136"/>
      <c r="F16" s="400"/>
    </row>
    <row r="17" spans="1:6" ht="12.9" customHeight="1" thickBot="1" x14ac:dyDescent="0.3">
      <c r="A17" s="125" t="s">
        <v>311</v>
      </c>
      <c r="B17" s="135"/>
      <c r="C17" s="134"/>
      <c r="D17" s="133"/>
      <c r="E17" s="132"/>
      <c r="F17" s="400"/>
    </row>
    <row r="18" spans="1:6" ht="15.9" customHeight="1" thickBot="1" x14ac:dyDescent="0.3">
      <c r="A18" s="112" t="s">
        <v>310</v>
      </c>
      <c r="B18" s="114" t="s">
        <v>309</v>
      </c>
      <c r="C18" s="115">
        <f>C6+C7+C9+C10+C11+C13+C14+C15+C16+C17</f>
        <v>147828146</v>
      </c>
      <c r="D18" s="114" t="s">
        <v>308</v>
      </c>
      <c r="E18" s="113">
        <f>SUM(E6:E17)</f>
        <v>155667051</v>
      </c>
      <c r="F18" s="400"/>
    </row>
    <row r="19" spans="1:6" ht="12.9" customHeight="1" x14ac:dyDescent="0.25">
      <c r="A19" s="129" t="s">
        <v>307</v>
      </c>
      <c r="B19" s="119" t="s">
        <v>306</v>
      </c>
      <c r="C19" s="131">
        <f>SUM(C20:C23)</f>
        <v>10469323</v>
      </c>
      <c r="D19" s="124" t="s">
        <v>305</v>
      </c>
      <c r="E19" s="116"/>
      <c r="F19" s="400"/>
    </row>
    <row r="20" spans="1:6" ht="12.9" customHeight="1" x14ac:dyDescent="0.25">
      <c r="A20" s="127" t="s">
        <v>304</v>
      </c>
      <c r="B20" s="124" t="s">
        <v>303</v>
      </c>
      <c r="C20" s="123">
        <v>10469323</v>
      </c>
      <c r="D20" s="124" t="s">
        <v>302</v>
      </c>
      <c r="E20" s="121"/>
      <c r="F20" s="400"/>
    </row>
    <row r="21" spans="1:6" ht="12.9" customHeight="1" x14ac:dyDescent="0.25">
      <c r="A21" s="127" t="s">
        <v>301</v>
      </c>
      <c r="B21" s="124" t="s">
        <v>300</v>
      </c>
      <c r="C21" s="123"/>
      <c r="D21" s="124" t="s">
        <v>299</v>
      </c>
      <c r="E21" s="121"/>
      <c r="F21" s="400"/>
    </row>
    <row r="22" spans="1:6" ht="12.9" customHeight="1" x14ac:dyDescent="0.25">
      <c r="A22" s="127" t="s">
        <v>298</v>
      </c>
      <c r="B22" s="124" t="s">
        <v>297</v>
      </c>
      <c r="C22" s="123"/>
      <c r="D22" s="124" t="s">
        <v>296</v>
      </c>
      <c r="E22" s="121"/>
      <c r="F22" s="400"/>
    </row>
    <row r="23" spans="1:6" ht="12.9" customHeight="1" x14ac:dyDescent="0.25">
      <c r="A23" s="127" t="s">
        <v>295</v>
      </c>
      <c r="B23" s="126" t="s">
        <v>294</v>
      </c>
      <c r="C23" s="123"/>
      <c r="D23" s="119" t="s">
        <v>293</v>
      </c>
      <c r="E23" s="121"/>
      <c r="F23" s="400"/>
    </row>
    <row r="24" spans="1:6" ht="12.9" customHeight="1" x14ac:dyDescent="0.25">
      <c r="A24" s="127" t="s">
        <v>292</v>
      </c>
      <c r="B24" s="124" t="s">
        <v>291</v>
      </c>
      <c r="C24" s="130">
        <f>+C25+C26</f>
        <v>0</v>
      </c>
      <c r="D24" s="124" t="s">
        <v>290</v>
      </c>
      <c r="E24" s="121"/>
      <c r="F24" s="400"/>
    </row>
    <row r="25" spans="1:6" ht="12.9" customHeight="1" x14ac:dyDescent="0.25">
      <c r="A25" s="129" t="s">
        <v>289</v>
      </c>
      <c r="B25" s="119" t="s">
        <v>288</v>
      </c>
      <c r="C25" s="118"/>
      <c r="D25" s="128" t="s">
        <v>27</v>
      </c>
      <c r="E25" s="116"/>
      <c r="F25" s="400"/>
    </row>
    <row r="26" spans="1:6" ht="12.9" customHeight="1" x14ac:dyDescent="0.25">
      <c r="A26" s="127" t="s">
        <v>287</v>
      </c>
      <c r="B26" s="126" t="s">
        <v>286</v>
      </c>
      <c r="C26" s="123"/>
      <c r="D26" s="122" t="s">
        <v>11</v>
      </c>
      <c r="E26" s="121"/>
      <c r="F26" s="400"/>
    </row>
    <row r="27" spans="1:6" ht="12.9" customHeight="1" x14ac:dyDescent="0.25">
      <c r="A27" s="125" t="s">
        <v>285</v>
      </c>
      <c r="B27" s="124" t="s">
        <v>138</v>
      </c>
      <c r="C27" s="123"/>
      <c r="D27" s="122" t="s">
        <v>9</v>
      </c>
      <c r="E27" s="121"/>
      <c r="F27" s="400"/>
    </row>
    <row r="28" spans="1:6" ht="12.9" customHeight="1" thickBot="1" x14ac:dyDescent="0.3">
      <c r="A28" s="120" t="s">
        <v>284</v>
      </c>
      <c r="B28" s="119" t="s">
        <v>136</v>
      </c>
      <c r="C28" s="118"/>
      <c r="D28" s="117" t="s">
        <v>283</v>
      </c>
      <c r="E28" s="116">
        <v>2630418</v>
      </c>
      <c r="F28" s="400"/>
    </row>
    <row r="29" spans="1:6" ht="15.9" customHeight="1" thickBot="1" x14ac:dyDescent="0.3">
      <c r="A29" s="112" t="s">
        <v>282</v>
      </c>
      <c r="B29" s="114" t="s">
        <v>281</v>
      </c>
      <c r="C29" s="115">
        <f>+C19+C24+C27+C28</f>
        <v>10469323</v>
      </c>
      <c r="D29" s="114" t="s">
        <v>280</v>
      </c>
      <c r="E29" s="113">
        <f>SUM(E19:E28)</f>
        <v>2630418</v>
      </c>
      <c r="F29" s="400"/>
    </row>
    <row r="30" spans="1:6" ht="13.8" thickBot="1" x14ac:dyDescent="0.3">
      <c r="A30" s="112" t="s">
        <v>279</v>
      </c>
      <c r="B30" s="111" t="s">
        <v>278</v>
      </c>
      <c r="C30" s="110">
        <f>+C18+C29</f>
        <v>158297469</v>
      </c>
      <c r="D30" s="111" t="s">
        <v>277</v>
      </c>
      <c r="E30" s="110">
        <f>+E18+E29</f>
        <v>158297469</v>
      </c>
      <c r="F30" s="400"/>
    </row>
    <row r="31" spans="1:6" ht="13.8" thickBot="1" x14ac:dyDescent="0.3">
      <c r="A31" s="112" t="s">
        <v>276</v>
      </c>
      <c r="B31" s="111" t="s">
        <v>275</v>
      </c>
      <c r="C31" s="110">
        <f>IF(C18-E18&lt;0,E18-C18,"-")</f>
        <v>7838905</v>
      </c>
      <c r="D31" s="111" t="s">
        <v>274</v>
      </c>
      <c r="E31" s="110" t="str">
        <f>IF(C18-E18&gt;0,C18-E18,"-")</f>
        <v>-</v>
      </c>
      <c r="F31" s="400"/>
    </row>
    <row r="32" spans="1:6" ht="13.8" thickBot="1" x14ac:dyDescent="0.3">
      <c r="A32" s="112" t="s">
        <v>273</v>
      </c>
      <c r="B32" s="111" t="s">
        <v>272</v>
      </c>
      <c r="C32" s="110" t="str">
        <f>IF(C30-E30&lt;0,E30-C30,"-")</f>
        <v>-</v>
      </c>
      <c r="D32" s="111" t="s">
        <v>271</v>
      </c>
      <c r="E32" s="110" t="str">
        <f>IF(C30-E30&gt;0,C30-E30,"-")</f>
        <v>-</v>
      </c>
      <c r="F32" s="400"/>
    </row>
    <row r="33" spans="1:5" ht="15.6" x14ac:dyDescent="0.25">
      <c r="A33" s="401" t="str">
        <f>IF(C32&lt;&gt;"-","Nem lehet bruttó hiány, mert az Mötv. 111. § (4) bekezédse szerint A költségvetési rendeletben működési hiány nem tervezhető.","")</f>
        <v/>
      </c>
      <c r="B33" s="401"/>
      <c r="C33" s="401"/>
      <c r="D33" s="401"/>
      <c r="E33" s="401"/>
    </row>
  </sheetData>
  <mergeCells count="3">
    <mergeCell ref="A3:A4"/>
    <mergeCell ref="F1:F32"/>
    <mergeCell ref="A33:E33"/>
  </mergeCells>
  <conditionalFormatting sqref="C32">
    <cfRule type="cellIs" dxfId="0" priority="1" stopIfTrue="1" operator="notEqual">
      <formula>"-"</formula>
    </cfRule>
  </conditionalFormatting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9CE8-406B-40A4-A0DC-AC5055F1FB74}">
  <sheetPr>
    <tabColor rgb="FF92D050"/>
  </sheetPr>
  <dimension ref="A1:F33"/>
  <sheetViews>
    <sheetView zoomScale="120" zoomScaleNormal="120" zoomScaleSheetLayoutView="115" workbookViewId="0">
      <selection activeCell="F1" sqref="F1:F33"/>
    </sheetView>
  </sheetViews>
  <sheetFormatPr defaultColWidth="9.33203125" defaultRowHeight="13.2" x14ac:dyDescent="0.25"/>
  <cols>
    <col min="1" max="1" width="6.77734375" style="108" customWidth="1"/>
    <col min="2" max="2" width="55.109375" style="109" customWidth="1"/>
    <col min="3" max="3" width="16.33203125" style="108" customWidth="1"/>
    <col min="4" max="4" width="55.109375" style="108" customWidth="1"/>
    <col min="5" max="5" width="16.33203125" style="108" customWidth="1"/>
    <col min="6" max="6" width="4.77734375" style="108" customWidth="1"/>
    <col min="7" max="16384" width="9.33203125" style="108"/>
  </cols>
  <sheetData>
    <row r="1" spans="1:6" ht="31.2" x14ac:dyDescent="0.25">
      <c r="B1" s="158" t="s">
        <v>357</v>
      </c>
      <c r="C1" s="157"/>
      <c r="D1" s="157"/>
      <c r="E1" s="157"/>
      <c r="F1" s="400" t="s">
        <v>497</v>
      </c>
    </row>
    <row r="2" spans="1:6" ht="13.8" thickBot="1" x14ac:dyDescent="0.3">
      <c r="E2" s="175" t="str">
        <f>CONCATENATE('1.1.mell.'!C7)</f>
        <v>Forintban!</v>
      </c>
      <c r="F2" s="400"/>
    </row>
    <row r="3" spans="1:6" ht="13.8" thickBot="1" x14ac:dyDescent="0.3">
      <c r="A3" s="402" t="s">
        <v>129</v>
      </c>
      <c r="B3" s="154" t="s">
        <v>325</v>
      </c>
      <c r="C3" s="155"/>
      <c r="D3" s="154" t="s">
        <v>324</v>
      </c>
      <c r="E3" s="153"/>
      <c r="F3" s="400"/>
    </row>
    <row r="4" spans="1:6" s="149" customFormat="1" ht="13.8" thickBot="1" x14ac:dyDescent="0.3">
      <c r="A4" s="403"/>
      <c r="B4" s="151" t="s">
        <v>323</v>
      </c>
      <c r="C4" s="152" t="str">
        <f>+'2.1.mell.'!C4</f>
        <v>2020. évi előirányzat</v>
      </c>
      <c r="D4" s="151" t="s">
        <v>323</v>
      </c>
      <c r="E4" s="150" t="str">
        <f>+'2.1.mell.'!C4</f>
        <v>2020. évi előirányzat</v>
      </c>
      <c r="F4" s="400"/>
    </row>
    <row r="5" spans="1:6" s="149" customFormat="1" ht="13.8" thickBot="1" x14ac:dyDescent="0.3">
      <c r="A5" s="148"/>
      <c r="B5" s="146" t="s">
        <v>127</v>
      </c>
      <c r="C5" s="147" t="s">
        <v>126</v>
      </c>
      <c r="D5" s="146" t="s">
        <v>322</v>
      </c>
      <c r="E5" s="145" t="s">
        <v>321</v>
      </c>
      <c r="F5" s="400"/>
    </row>
    <row r="6" spans="1:6" ht="12.9" customHeight="1" x14ac:dyDescent="0.25">
      <c r="A6" s="143" t="s">
        <v>125</v>
      </c>
      <c r="B6" s="128" t="s">
        <v>356</v>
      </c>
      <c r="C6" s="142">
        <v>10000000</v>
      </c>
      <c r="D6" s="128" t="s">
        <v>83</v>
      </c>
      <c r="E6" s="141">
        <v>16316355</v>
      </c>
      <c r="F6" s="400"/>
    </row>
    <row r="7" spans="1:6" x14ac:dyDescent="0.25">
      <c r="A7" s="125" t="s">
        <v>1</v>
      </c>
      <c r="B7" s="122" t="s">
        <v>355</v>
      </c>
      <c r="C7" s="137"/>
      <c r="D7" s="122" t="s">
        <v>354</v>
      </c>
      <c r="E7" s="136"/>
      <c r="F7" s="400"/>
    </row>
    <row r="8" spans="1:6" ht="12.9" customHeight="1" x14ac:dyDescent="0.25">
      <c r="A8" s="125" t="s">
        <v>58</v>
      </c>
      <c r="B8" s="122" t="s">
        <v>353</v>
      </c>
      <c r="C8" s="137"/>
      <c r="D8" s="122" t="s">
        <v>79</v>
      </c>
      <c r="E8" s="136">
        <v>34493183</v>
      </c>
      <c r="F8" s="400"/>
    </row>
    <row r="9" spans="1:6" ht="12.9" customHeight="1" x14ac:dyDescent="0.25">
      <c r="A9" s="125" t="s">
        <v>56</v>
      </c>
      <c r="B9" s="122" t="s">
        <v>352</v>
      </c>
      <c r="C9" s="137">
        <v>10816355</v>
      </c>
      <c r="D9" s="122" t="s">
        <v>351</v>
      </c>
      <c r="E9" s="136"/>
      <c r="F9" s="400"/>
    </row>
    <row r="10" spans="1:6" ht="12.75" customHeight="1" x14ac:dyDescent="0.25">
      <c r="A10" s="125" t="s">
        <v>48</v>
      </c>
      <c r="B10" s="122" t="s">
        <v>350</v>
      </c>
      <c r="C10" s="137"/>
      <c r="D10" s="122" t="s">
        <v>349</v>
      </c>
      <c r="E10" s="136"/>
      <c r="F10" s="400"/>
    </row>
    <row r="11" spans="1:6" ht="12.9" customHeight="1" x14ac:dyDescent="0.25">
      <c r="A11" s="125" t="s">
        <v>34</v>
      </c>
      <c r="B11" s="122" t="s">
        <v>348</v>
      </c>
      <c r="C11" s="138"/>
      <c r="D11" s="172"/>
      <c r="E11" s="136"/>
      <c r="F11" s="400"/>
    </row>
    <row r="12" spans="1:6" ht="12.9" customHeight="1" x14ac:dyDescent="0.25">
      <c r="A12" s="125" t="s">
        <v>24</v>
      </c>
      <c r="B12" s="133"/>
      <c r="C12" s="137"/>
      <c r="D12" s="172"/>
      <c r="E12" s="136"/>
      <c r="F12" s="400"/>
    </row>
    <row r="13" spans="1:6" ht="12.9" customHeight="1" x14ac:dyDescent="0.25">
      <c r="A13" s="125" t="s">
        <v>12</v>
      </c>
      <c r="B13" s="133"/>
      <c r="C13" s="137"/>
      <c r="D13" s="174"/>
      <c r="E13" s="136"/>
      <c r="F13" s="400"/>
    </row>
    <row r="14" spans="1:6" ht="12.9" customHeight="1" x14ac:dyDescent="0.25">
      <c r="A14" s="125" t="s">
        <v>10</v>
      </c>
      <c r="B14" s="173"/>
      <c r="C14" s="138"/>
      <c r="D14" s="172"/>
      <c r="E14" s="136"/>
      <c r="F14" s="400"/>
    </row>
    <row r="15" spans="1:6" x14ac:dyDescent="0.25">
      <c r="A15" s="125" t="s">
        <v>8</v>
      </c>
      <c r="B15" s="133"/>
      <c r="C15" s="138"/>
      <c r="D15" s="172"/>
      <c r="E15" s="136"/>
      <c r="F15" s="400"/>
    </row>
    <row r="16" spans="1:6" ht="12.9" customHeight="1" thickBot="1" x14ac:dyDescent="0.3">
      <c r="A16" s="120" t="s">
        <v>6</v>
      </c>
      <c r="B16" s="117"/>
      <c r="C16" s="171"/>
      <c r="D16" s="170" t="s">
        <v>90</v>
      </c>
      <c r="E16" s="169"/>
      <c r="F16" s="400"/>
    </row>
    <row r="17" spans="1:6" ht="15.9" customHeight="1" thickBot="1" x14ac:dyDescent="0.3">
      <c r="A17" s="112" t="s">
        <v>311</v>
      </c>
      <c r="B17" s="114" t="s">
        <v>347</v>
      </c>
      <c r="C17" s="115">
        <f>+C6+C8+C9+C11+C12+C13+C14+C15+C16</f>
        <v>20816355</v>
      </c>
      <c r="D17" s="114" t="s">
        <v>346</v>
      </c>
      <c r="E17" s="113">
        <f>+E6+E8+E10+E11+E12+E13+E14+E15+E16</f>
        <v>50809538</v>
      </c>
      <c r="F17" s="400"/>
    </row>
    <row r="18" spans="1:6" ht="12.9" customHeight="1" x14ac:dyDescent="0.25">
      <c r="A18" s="143" t="s">
        <v>310</v>
      </c>
      <c r="B18" s="168" t="s">
        <v>345</v>
      </c>
      <c r="C18" s="167">
        <f>SUM(C19:C23)</f>
        <v>29993183</v>
      </c>
      <c r="D18" s="124" t="s">
        <v>305</v>
      </c>
      <c r="E18" s="166"/>
      <c r="F18" s="400"/>
    </row>
    <row r="19" spans="1:6" ht="12.9" customHeight="1" x14ac:dyDescent="0.25">
      <c r="A19" s="125" t="s">
        <v>307</v>
      </c>
      <c r="B19" s="126" t="s">
        <v>344</v>
      </c>
      <c r="C19" s="123">
        <v>29993183</v>
      </c>
      <c r="D19" s="124" t="s">
        <v>343</v>
      </c>
      <c r="E19" s="121"/>
      <c r="F19" s="400"/>
    </row>
    <row r="20" spans="1:6" ht="12.9" customHeight="1" x14ac:dyDescent="0.25">
      <c r="A20" s="143" t="s">
        <v>304</v>
      </c>
      <c r="B20" s="126" t="s">
        <v>342</v>
      </c>
      <c r="C20" s="123"/>
      <c r="D20" s="124" t="s">
        <v>299</v>
      </c>
      <c r="E20" s="121"/>
      <c r="F20" s="400"/>
    </row>
    <row r="21" spans="1:6" ht="12.9" customHeight="1" x14ac:dyDescent="0.25">
      <c r="A21" s="125" t="s">
        <v>301</v>
      </c>
      <c r="B21" s="126" t="s">
        <v>341</v>
      </c>
      <c r="C21" s="123"/>
      <c r="D21" s="124" t="s">
        <v>296</v>
      </c>
      <c r="E21" s="121"/>
      <c r="F21" s="400"/>
    </row>
    <row r="22" spans="1:6" ht="12.9" customHeight="1" x14ac:dyDescent="0.25">
      <c r="A22" s="143" t="s">
        <v>298</v>
      </c>
      <c r="B22" s="126" t="s">
        <v>294</v>
      </c>
      <c r="C22" s="123"/>
      <c r="D22" s="119" t="s">
        <v>293</v>
      </c>
      <c r="E22" s="121"/>
      <c r="F22" s="400"/>
    </row>
    <row r="23" spans="1:6" ht="12.9" customHeight="1" x14ac:dyDescent="0.25">
      <c r="A23" s="125" t="s">
        <v>295</v>
      </c>
      <c r="B23" s="163" t="s">
        <v>340</v>
      </c>
      <c r="C23" s="123"/>
      <c r="D23" s="124" t="s">
        <v>339</v>
      </c>
      <c r="E23" s="121"/>
      <c r="F23" s="400"/>
    </row>
    <row r="24" spans="1:6" ht="12.9" customHeight="1" x14ac:dyDescent="0.25">
      <c r="A24" s="143" t="s">
        <v>292</v>
      </c>
      <c r="B24" s="165" t="s">
        <v>338</v>
      </c>
      <c r="C24" s="130">
        <f>+C25+C26+C27+C28+C29</f>
        <v>0</v>
      </c>
      <c r="D24" s="164" t="s">
        <v>337</v>
      </c>
      <c r="E24" s="121"/>
      <c r="F24" s="400"/>
    </row>
    <row r="25" spans="1:6" ht="12.9" customHeight="1" x14ac:dyDescent="0.25">
      <c r="A25" s="125" t="s">
        <v>289</v>
      </c>
      <c r="B25" s="163" t="s">
        <v>336</v>
      </c>
      <c r="C25" s="123"/>
      <c r="D25" s="164" t="s">
        <v>25</v>
      </c>
      <c r="E25" s="121"/>
      <c r="F25" s="400"/>
    </row>
    <row r="26" spans="1:6" ht="12.9" customHeight="1" x14ac:dyDescent="0.25">
      <c r="A26" s="143" t="s">
        <v>287</v>
      </c>
      <c r="B26" s="163" t="s">
        <v>335</v>
      </c>
      <c r="C26" s="123"/>
      <c r="D26" s="162"/>
      <c r="E26" s="121"/>
      <c r="F26" s="400"/>
    </row>
    <row r="27" spans="1:6" ht="12.9" customHeight="1" x14ac:dyDescent="0.25">
      <c r="A27" s="125" t="s">
        <v>285</v>
      </c>
      <c r="B27" s="126" t="s">
        <v>334</v>
      </c>
      <c r="C27" s="123"/>
      <c r="D27" s="159"/>
      <c r="E27" s="121"/>
      <c r="F27" s="400"/>
    </row>
    <row r="28" spans="1:6" ht="12.9" customHeight="1" x14ac:dyDescent="0.25">
      <c r="A28" s="143" t="s">
        <v>284</v>
      </c>
      <c r="B28" s="161" t="s">
        <v>333</v>
      </c>
      <c r="C28" s="123"/>
      <c r="D28" s="133"/>
      <c r="E28" s="121"/>
      <c r="F28" s="400"/>
    </row>
    <row r="29" spans="1:6" ht="12.9" customHeight="1" thickBot="1" x14ac:dyDescent="0.3">
      <c r="A29" s="125" t="s">
        <v>282</v>
      </c>
      <c r="B29" s="160" t="s">
        <v>332</v>
      </c>
      <c r="C29" s="123"/>
      <c r="D29" s="159"/>
      <c r="E29" s="121"/>
      <c r="F29" s="400"/>
    </row>
    <row r="30" spans="1:6" ht="21.75" customHeight="1" thickBot="1" x14ac:dyDescent="0.3">
      <c r="A30" s="112" t="s">
        <v>279</v>
      </c>
      <c r="B30" s="114" t="s">
        <v>331</v>
      </c>
      <c r="C30" s="115">
        <f>+C18+C24</f>
        <v>29993183</v>
      </c>
      <c r="D30" s="114" t="s">
        <v>330</v>
      </c>
      <c r="E30" s="113">
        <f>SUM(E18:E29)</f>
        <v>0</v>
      </c>
      <c r="F30" s="400"/>
    </row>
    <row r="31" spans="1:6" ht="13.8" thickBot="1" x14ac:dyDescent="0.3">
      <c r="A31" s="112" t="s">
        <v>276</v>
      </c>
      <c r="B31" s="111" t="s">
        <v>329</v>
      </c>
      <c r="C31" s="110">
        <f>+C17+C30</f>
        <v>50809538</v>
      </c>
      <c r="D31" s="111" t="s">
        <v>328</v>
      </c>
      <c r="E31" s="110">
        <f>+E17+E30</f>
        <v>50809538</v>
      </c>
      <c r="F31" s="400"/>
    </row>
    <row r="32" spans="1:6" ht="13.8" thickBot="1" x14ac:dyDescent="0.3">
      <c r="A32" s="112" t="s">
        <v>273</v>
      </c>
      <c r="B32" s="111" t="s">
        <v>275</v>
      </c>
      <c r="C32" s="110">
        <f>IF(C17-E17&lt;0,E17-C17,"-")</f>
        <v>29993183</v>
      </c>
      <c r="D32" s="111" t="s">
        <v>274</v>
      </c>
      <c r="E32" s="110" t="str">
        <f>IF(C17-E17&gt;0,C17-E17,"-")</f>
        <v>-</v>
      </c>
      <c r="F32" s="400"/>
    </row>
    <row r="33" spans="1:6" ht="13.8" thickBot="1" x14ac:dyDescent="0.3">
      <c r="A33" s="112" t="s">
        <v>327</v>
      </c>
      <c r="B33" s="111" t="s">
        <v>272</v>
      </c>
      <c r="C33" s="110" t="str">
        <f>IF(C31-E31&lt;0,E31-C31,"-")</f>
        <v>-</v>
      </c>
      <c r="D33" s="111" t="s">
        <v>271</v>
      </c>
      <c r="E33" s="110" t="str">
        <f>IF(C31-E31&gt;0,C31-E31,"-")</f>
        <v>-</v>
      </c>
      <c r="F33" s="400"/>
    </row>
  </sheetData>
  <mergeCells count="2">
    <mergeCell ref="A3:A4"/>
    <mergeCell ref="F1:F33"/>
  </mergeCells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D439-392B-477F-8EC7-7B63B98FB6D1}">
  <sheetPr>
    <tabColor rgb="FF92D050"/>
  </sheetPr>
  <dimension ref="A1:F24"/>
  <sheetViews>
    <sheetView zoomScale="120" zoomScaleNormal="120" workbookViewId="0">
      <selection activeCell="B2" sqref="B2:F2"/>
    </sheetView>
  </sheetViews>
  <sheetFormatPr defaultColWidth="9.33203125" defaultRowHeight="13.2" x14ac:dyDescent="0.25"/>
  <cols>
    <col min="1" max="1" width="47.109375" style="109" customWidth="1"/>
    <col min="2" max="2" width="15.6640625" style="108" customWidth="1"/>
    <col min="3" max="3" width="16.33203125" style="108" customWidth="1"/>
    <col min="4" max="4" width="18" style="108" customWidth="1"/>
    <col min="5" max="5" width="16.6640625" style="108" customWidth="1"/>
    <col min="6" max="6" width="18.77734375" style="108" customWidth="1"/>
    <col min="7" max="8" width="12.77734375" style="108" customWidth="1"/>
    <col min="9" max="9" width="13.77734375" style="108" customWidth="1"/>
    <col min="10" max="16384" width="9.33203125" style="108"/>
  </cols>
  <sheetData>
    <row r="1" spans="1:6" x14ac:dyDescent="0.25">
      <c r="A1" s="197"/>
      <c r="B1" s="196"/>
      <c r="C1" s="196"/>
      <c r="D1" s="196"/>
      <c r="E1" s="196"/>
      <c r="F1" s="196"/>
    </row>
    <row r="2" spans="1:6" ht="18" customHeight="1" x14ac:dyDescent="0.25">
      <c r="A2" s="197"/>
      <c r="B2" s="405" t="s">
        <v>498</v>
      </c>
      <c r="C2" s="406"/>
      <c r="D2" s="406"/>
      <c r="E2" s="406"/>
      <c r="F2" s="406"/>
    </row>
    <row r="3" spans="1:6" x14ac:dyDescent="0.25">
      <c r="A3" s="197"/>
      <c r="B3" s="196"/>
      <c r="C3" s="196"/>
      <c r="D3" s="196"/>
      <c r="E3" s="196"/>
      <c r="F3" s="196"/>
    </row>
    <row r="4" spans="1:6" ht="20.25" customHeight="1" x14ac:dyDescent="0.25">
      <c r="A4" s="404" t="s">
        <v>370</v>
      </c>
      <c r="B4" s="404"/>
      <c r="C4" s="404"/>
      <c r="D4" s="404"/>
      <c r="E4" s="404"/>
      <c r="F4" s="404"/>
    </row>
    <row r="5" spans="1:6" ht="20.25" customHeight="1" thickBot="1" x14ac:dyDescent="0.35">
      <c r="A5" s="197"/>
      <c r="B5" s="196"/>
      <c r="C5" s="196"/>
      <c r="D5" s="196"/>
      <c r="E5" s="196"/>
      <c r="F5" s="195" t="s">
        <v>492</v>
      </c>
    </row>
    <row r="6" spans="1:6" s="149" customFormat="1" ht="44.4" customHeight="1" thickBot="1" x14ac:dyDescent="0.3">
      <c r="A6" s="194" t="s">
        <v>369</v>
      </c>
      <c r="B6" s="193" t="s">
        <v>368</v>
      </c>
      <c r="C6" s="193" t="s">
        <v>367</v>
      </c>
      <c r="D6" s="193" t="str">
        <f>+CONCATENATE("Felhasználás   ",LEFT([1]KV_ÖSSZEFÜGGÉSEK!A5,4)-1,". XII. 31-ig")</f>
        <v>Felhasználás   2019. XII. 31-ig</v>
      </c>
      <c r="E6" s="193" t="str">
        <f>+'1.1.mell.'!C8</f>
        <v>2020. évi előirányzat</v>
      </c>
      <c r="F6" s="192" t="str">
        <f>+CONCATENATE(LEFT([1]KV_ÖSSZEFÜGGÉSEK!A5,4),". utáni szükséglet")</f>
        <v>2020. utáni szükséglet</v>
      </c>
    </row>
    <row r="7" spans="1:6" ht="12" customHeight="1" thickBot="1" x14ac:dyDescent="0.3">
      <c r="A7" s="191" t="s">
        <v>127</v>
      </c>
      <c r="B7" s="190" t="s">
        <v>126</v>
      </c>
      <c r="C7" s="190" t="s">
        <v>322</v>
      </c>
      <c r="D7" s="190" t="s">
        <v>321</v>
      </c>
      <c r="E7" s="190" t="s">
        <v>366</v>
      </c>
      <c r="F7" s="189" t="s">
        <v>365</v>
      </c>
    </row>
    <row r="8" spans="1:6" ht="15.9" customHeight="1" x14ac:dyDescent="0.25">
      <c r="A8" s="187" t="s">
        <v>364</v>
      </c>
      <c r="B8" s="185">
        <v>1000000</v>
      </c>
      <c r="C8" s="186" t="s">
        <v>359</v>
      </c>
      <c r="D8" s="185"/>
      <c r="E8" s="185">
        <v>1000000</v>
      </c>
      <c r="F8" s="184">
        <f t="shared" ref="F8:F23" si="0">B8-D8-E8</f>
        <v>0</v>
      </c>
    </row>
    <row r="9" spans="1:6" ht="15.9" customHeight="1" x14ac:dyDescent="0.25">
      <c r="A9" s="187" t="s">
        <v>363</v>
      </c>
      <c r="B9" s="185">
        <v>10816355</v>
      </c>
      <c r="C9" s="186" t="s">
        <v>359</v>
      </c>
      <c r="D9" s="185"/>
      <c r="E9" s="185">
        <v>10816355</v>
      </c>
      <c r="F9" s="184">
        <f t="shared" si="0"/>
        <v>0</v>
      </c>
    </row>
    <row r="10" spans="1:6" ht="15.9" customHeight="1" x14ac:dyDescent="0.25">
      <c r="A10" s="187" t="s">
        <v>362</v>
      </c>
      <c r="B10" s="185">
        <v>2500000</v>
      </c>
      <c r="C10" s="186" t="s">
        <v>359</v>
      </c>
      <c r="D10" s="185"/>
      <c r="E10" s="185">
        <v>2500000</v>
      </c>
      <c r="F10" s="184">
        <f t="shared" si="0"/>
        <v>0</v>
      </c>
    </row>
    <row r="11" spans="1:6" ht="15.9" customHeight="1" x14ac:dyDescent="0.25">
      <c r="A11" s="188" t="s">
        <v>361</v>
      </c>
      <c r="B11" s="185">
        <v>500000</v>
      </c>
      <c r="C11" s="186" t="s">
        <v>359</v>
      </c>
      <c r="D11" s="185"/>
      <c r="E11" s="185">
        <v>500000</v>
      </c>
      <c r="F11" s="184">
        <f t="shared" si="0"/>
        <v>0</v>
      </c>
    </row>
    <row r="12" spans="1:6" ht="15.9" customHeight="1" x14ac:dyDescent="0.25">
      <c r="A12" s="187" t="s">
        <v>360</v>
      </c>
      <c r="B12" s="185">
        <v>1500000</v>
      </c>
      <c r="C12" s="186" t="s">
        <v>359</v>
      </c>
      <c r="D12" s="185"/>
      <c r="E12" s="185">
        <v>1500000</v>
      </c>
      <c r="F12" s="184">
        <f t="shared" si="0"/>
        <v>0</v>
      </c>
    </row>
    <row r="13" spans="1:6" ht="15.9" customHeight="1" x14ac:dyDescent="0.25">
      <c r="A13" s="188"/>
      <c r="B13" s="185"/>
      <c r="C13" s="186"/>
      <c r="D13" s="185"/>
      <c r="E13" s="185"/>
      <c r="F13" s="184">
        <f t="shared" si="0"/>
        <v>0</v>
      </c>
    </row>
    <row r="14" spans="1:6" ht="15.9" customHeight="1" x14ac:dyDescent="0.25">
      <c r="A14" s="187"/>
      <c r="B14" s="185"/>
      <c r="C14" s="186"/>
      <c r="D14" s="185"/>
      <c r="E14" s="185"/>
      <c r="F14" s="184">
        <f t="shared" si="0"/>
        <v>0</v>
      </c>
    </row>
    <row r="15" spans="1:6" ht="15.9" customHeight="1" x14ac:dyDescent="0.25">
      <c r="A15" s="187"/>
      <c r="B15" s="185"/>
      <c r="C15" s="186"/>
      <c r="D15" s="185"/>
      <c r="E15" s="185"/>
      <c r="F15" s="184">
        <f t="shared" si="0"/>
        <v>0</v>
      </c>
    </row>
    <row r="16" spans="1:6" ht="15.9" customHeight="1" x14ac:dyDescent="0.25">
      <c r="A16" s="187"/>
      <c r="B16" s="185"/>
      <c r="C16" s="186"/>
      <c r="D16" s="185"/>
      <c r="E16" s="185"/>
      <c r="F16" s="184">
        <f t="shared" si="0"/>
        <v>0</v>
      </c>
    </row>
    <row r="17" spans="1:6" ht="15.9" customHeight="1" x14ac:dyDescent="0.25">
      <c r="A17" s="187"/>
      <c r="B17" s="185"/>
      <c r="C17" s="186"/>
      <c r="D17" s="185"/>
      <c r="E17" s="185"/>
      <c r="F17" s="184">
        <f t="shared" si="0"/>
        <v>0</v>
      </c>
    </row>
    <row r="18" spans="1:6" ht="15.9" customHeight="1" x14ac:dyDescent="0.25">
      <c r="A18" s="187"/>
      <c r="B18" s="185"/>
      <c r="C18" s="186"/>
      <c r="D18" s="185"/>
      <c r="E18" s="185"/>
      <c r="F18" s="184">
        <f t="shared" si="0"/>
        <v>0</v>
      </c>
    </row>
    <row r="19" spans="1:6" ht="15.9" customHeight="1" x14ac:dyDescent="0.25">
      <c r="A19" s="187"/>
      <c r="B19" s="185"/>
      <c r="C19" s="186"/>
      <c r="D19" s="185"/>
      <c r="E19" s="185"/>
      <c r="F19" s="184">
        <f t="shared" si="0"/>
        <v>0</v>
      </c>
    </row>
    <row r="20" spans="1:6" ht="15.9" customHeight="1" x14ac:dyDescent="0.25">
      <c r="A20" s="187"/>
      <c r="B20" s="185"/>
      <c r="C20" s="186"/>
      <c r="D20" s="185"/>
      <c r="E20" s="185"/>
      <c r="F20" s="184">
        <f t="shared" si="0"/>
        <v>0</v>
      </c>
    </row>
    <row r="21" spans="1:6" ht="15.9" customHeight="1" x14ac:dyDescent="0.25">
      <c r="A21" s="187"/>
      <c r="B21" s="185"/>
      <c r="C21" s="186"/>
      <c r="D21" s="185"/>
      <c r="E21" s="185"/>
      <c r="F21" s="184">
        <f t="shared" si="0"/>
        <v>0</v>
      </c>
    </row>
    <row r="22" spans="1:6" ht="15.9" customHeight="1" x14ac:dyDescent="0.25">
      <c r="A22" s="187"/>
      <c r="B22" s="185"/>
      <c r="C22" s="186"/>
      <c r="D22" s="185"/>
      <c r="E22" s="185"/>
      <c r="F22" s="184">
        <f t="shared" si="0"/>
        <v>0</v>
      </c>
    </row>
    <row r="23" spans="1:6" ht="15.9" customHeight="1" thickBot="1" x14ac:dyDescent="0.3">
      <c r="A23" s="135"/>
      <c r="B23" s="182"/>
      <c r="C23" s="183"/>
      <c r="D23" s="182"/>
      <c r="E23" s="182"/>
      <c r="F23" s="181">
        <f t="shared" si="0"/>
        <v>0</v>
      </c>
    </row>
    <row r="24" spans="1:6" s="176" customFormat="1" ht="18" customHeight="1" thickBot="1" x14ac:dyDescent="0.3">
      <c r="A24" s="180" t="s">
        <v>358</v>
      </c>
      <c r="B24" s="178">
        <f>SUM(B8:B23)</f>
        <v>16316355</v>
      </c>
      <c r="C24" s="179"/>
      <c r="D24" s="178">
        <f>SUM(D8:D23)</f>
        <v>0</v>
      </c>
      <c r="E24" s="178">
        <f>SUM(E8:E23)</f>
        <v>16316355</v>
      </c>
      <c r="F24" s="177">
        <f>SUM(F8:F23)</f>
        <v>0</v>
      </c>
    </row>
  </sheetData>
  <sheetProtection sheet="1"/>
  <mergeCells count="2">
    <mergeCell ref="A4:F4"/>
    <mergeCell ref="B2:F2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44787-B8C7-4A85-90F3-4AE669FBF7DD}">
  <sheetPr>
    <tabColor rgb="FF92D050"/>
  </sheetPr>
  <dimension ref="A1:F25"/>
  <sheetViews>
    <sheetView showWhiteSpace="0" zoomScale="120" zoomScaleNormal="120" workbookViewId="0">
      <selection activeCell="B2" sqref="B2:F2"/>
    </sheetView>
  </sheetViews>
  <sheetFormatPr defaultColWidth="9.33203125" defaultRowHeight="13.2" x14ac:dyDescent="0.25"/>
  <cols>
    <col min="1" max="1" width="60.6640625" style="109" customWidth="1"/>
    <col min="2" max="2" width="15.6640625" style="108" customWidth="1"/>
    <col min="3" max="3" width="16.33203125" style="108" customWidth="1"/>
    <col min="4" max="4" width="18" style="108" customWidth="1"/>
    <col min="5" max="5" width="16.6640625" style="108" customWidth="1"/>
    <col min="6" max="6" width="18.77734375" style="108" customWidth="1"/>
    <col min="7" max="8" width="12.77734375" style="108" customWidth="1"/>
    <col min="9" max="9" width="13.77734375" style="108" customWidth="1"/>
    <col min="10" max="16384" width="9.33203125" style="108"/>
  </cols>
  <sheetData>
    <row r="1" spans="1:6" x14ac:dyDescent="0.25">
      <c r="A1" s="197"/>
      <c r="B1" s="196"/>
      <c r="C1" s="196"/>
      <c r="D1" s="196"/>
      <c r="E1" s="196"/>
      <c r="F1" s="196"/>
    </row>
    <row r="2" spans="1:6" ht="21.15" customHeight="1" x14ac:dyDescent="0.25">
      <c r="A2" s="197"/>
      <c r="B2" s="405" t="s">
        <v>499</v>
      </c>
      <c r="C2" s="405"/>
      <c r="D2" s="405"/>
      <c r="E2" s="405"/>
      <c r="F2" s="405"/>
    </row>
    <row r="3" spans="1:6" x14ac:dyDescent="0.25">
      <c r="A3" s="197"/>
      <c r="B3" s="196"/>
      <c r="C3" s="196"/>
      <c r="D3" s="196"/>
      <c r="E3" s="196"/>
      <c r="F3" s="196"/>
    </row>
    <row r="4" spans="1:6" ht="24.75" customHeight="1" x14ac:dyDescent="0.25">
      <c r="A4" s="404" t="s">
        <v>377</v>
      </c>
      <c r="B4" s="404"/>
      <c r="C4" s="404"/>
      <c r="D4" s="404"/>
      <c r="E4" s="404"/>
      <c r="F4" s="404"/>
    </row>
    <row r="5" spans="1:6" ht="23.25" customHeight="1" thickBot="1" x14ac:dyDescent="0.35">
      <c r="A5" s="197"/>
      <c r="B5" s="196"/>
      <c r="C5" s="196"/>
      <c r="D5" s="196"/>
      <c r="E5" s="196"/>
      <c r="F5" s="195" t="str">
        <f>'3.mell.'!F5</f>
        <v>forint</v>
      </c>
    </row>
    <row r="6" spans="1:6" s="149" customFormat="1" ht="48.75" customHeight="1" thickBot="1" x14ac:dyDescent="0.3">
      <c r="A6" s="194" t="s">
        <v>376</v>
      </c>
      <c r="B6" s="193" t="s">
        <v>368</v>
      </c>
      <c r="C6" s="193" t="s">
        <v>367</v>
      </c>
      <c r="D6" s="193" t="str">
        <f>+'3.mell.'!D6</f>
        <v>Felhasználás   2019. XII. 31-ig</v>
      </c>
      <c r="E6" s="193" t="str">
        <f>+'3.mell.'!E6</f>
        <v>2020. évi előirányzat</v>
      </c>
      <c r="F6" s="192" t="str">
        <f>+CONCATENATE(LEFT([1]KV_ÖSSZEFÜGGÉSEK!A5,4),". utáni szükséglet ",CHAR(10),"")</f>
        <v xml:space="preserve">2020. utáni szükséglet 
</v>
      </c>
    </row>
    <row r="7" spans="1:6" ht="15.15" customHeight="1" thickBot="1" x14ac:dyDescent="0.3">
      <c r="A7" s="191" t="s">
        <v>127</v>
      </c>
      <c r="B7" s="190" t="s">
        <v>126</v>
      </c>
      <c r="C7" s="190" t="s">
        <v>322</v>
      </c>
      <c r="D7" s="190" t="s">
        <v>321</v>
      </c>
      <c r="E7" s="190" t="s">
        <v>366</v>
      </c>
      <c r="F7" s="209" t="s">
        <v>365</v>
      </c>
    </row>
    <row r="8" spans="1:6" ht="15.9" customHeight="1" x14ac:dyDescent="0.25">
      <c r="A8" s="208" t="s">
        <v>375</v>
      </c>
      <c r="B8" s="206">
        <v>29993183</v>
      </c>
      <c r="C8" s="207" t="s">
        <v>374</v>
      </c>
      <c r="D8" s="206">
        <v>0</v>
      </c>
      <c r="E8" s="206">
        <v>29993183</v>
      </c>
      <c r="F8" s="205">
        <f t="shared" ref="F8:F24" si="0">B8-D8-E8</f>
        <v>0</v>
      </c>
    </row>
    <row r="9" spans="1:6" ht="15.9" customHeight="1" x14ac:dyDescent="0.25">
      <c r="A9" s="208" t="s">
        <v>373</v>
      </c>
      <c r="B9" s="206">
        <v>500000</v>
      </c>
      <c r="C9" s="207" t="s">
        <v>359</v>
      </c>
      <c r="D9" s="206"/>
      <c r="E9" s="206">
        <v>500000</v>
      </c>
      <c r="F9" s="205">
        <f t="shared" si="0"/>
        <v>0</v>
      </c>
    </row>
    <row r="10" spans="1:6" ht="15.9" customHeight="1" x14ac:dyDescent="0.25">
      <c r="A10" s="208" t="s">
        <v>372</v>
      </c>
      <c r="B10" s="206">
        <v>2000000</v>
      </c>
      <c r="C10" s="207" t="s">
        <v>359</v>
      </c>
      <c r="D10" s="206"/>
      <c r="E10" s="206">
        <v>2000000</v>
      </c>
      <c r="F10" s="205">
        <f t="shared" si="0"/>
        <v>0</v>
      </c>
    </row>
    <row r="11" spans="1:6" ht="15.9" customHeight="1" x14ac:dyDescent="0.25">
      <c r="A11" s="208" t="s">
        <v>371</v>
      </c>
      <c r="B11" s="206">
        <v>2000000</v>
      </c>
      <c r="C11" s="207" t="s">
        <v>359</v>
      </c>
      <c r="D11" s="206"/>
      <c r="E11" s="206">
        <v>2000000</v>
      </c>
      <c r="F11" s="205">
        <f t="shared" si="0"/>
        <v>0</v>
      </c>
    </row>
    <row r="12" spans="1:6" ht="15.9" customHeight="1" x14ac:dyDescent="0.25">
      <c r="A12" s="208"/>
      <c r="B12" s="206"/>
      <c r="C12" s="207"/>
      <c r="D12" s="206"/>
      <c r="E12" s="206"/>
      <c r="F12" s="205">
        <f t="shared" si="0"/>
        <v>0</v>
      </c>
    </row>
    <row r="13" spans="1:6" ht="15.9" customHeight="1" x14ac:dyDescent="0.25">
      <c r="A13" s="208"/>
      <c r="B13" s="206"/>
      <c r="C13" s="207"/>
      <c r="D13" s="206"/>
      <c r="E13" s="206"/>
      <c r="F13" s="205">
        <f t="shared" si="0"/>
        <v>0</v>
      </c>
    </row>
    <row r="14" spans="1:6" ht="15.9" customHeight="1" x14ac:dyDescent="0.25">
      <c r="A14" s="208"/>
      <c r="B14" s="206"/>
      <c r="C14" s="207"/>
      <c r="D14" s="206"/>
      <c r="E14" s="206"/>
      <c r="F14" s="205">
        <f t="shared" si="0"/>
        <v>0</v>
      </c>
    </row>
    <row r="15" spans="1:6" ht="15.9" customHeight="1" x14ac:dyDescent="0.25">
      <c r="A15" s="208"/>
      <c r="B15" s="206"/>
      <c r="C15" s="207"/>
      <c r="D15" s="206"/>
      <c r="E15" s="206"/>
      <c r="F15" s="205">
        <f t="shared" si="0"/>
        <v>0</v>
      </c>
    </row>
    <row r="16" spans="1:6" ht="15.9" customHeight="1" x14ac:dyDescent="0.25">
      <c r="A16" s="208"/>
      <c r="B16" s="206"/>
      <c r="C16" s="207"/>
      <c r="D16" s="206"/>
      <c r="E16" s="206"/>
      <c r="F16" s="205">
        <f t="shared" si="0"/>
        <v>0</v>
      </c>
    </row>
    <row r="17" spans="1:6" ht="15.9" customHeight="1" x14ac:dyDescent="0.25">
      <c r="A17" s="208"/>
      <c r="B17" s="206"/>
      <c r="C17" s="207"/>
      <c r="D17" s="206"/>
      <c r="E17" s="206"/>
      <c r="F17" s="205">
        <f t="shared" si="0"/>
        <v>0</v>
      </c>
    </row>
    <row r="18" spans="1:6" ht="15.9" customHeight="1" x14ac:dyDescent="0.25">
      <c r="A18" s="208"/>
      <c r="B18" s="206"/>
      <c r="C18" s="207"/>
      <c r="D18" s="206"/>
      <c r="E18" s="206"/>
      <c r="F18" s="205">
        <f t="shared" si="0"/>
        <v>0</v>
      </c>
    </row>
    <row r="19" spans="1:6" ht="15.9" customHeight="1" x14ac:dyDescent="0.25">
      <c r="A19" s="208"/>
      <c r="B19" s="206"/>
      <c r="C19" s="207"/>
      <c r="D19" s="206"/>
      <c r="E19" s="206"/>
      <c r="F19" s="205">
        <f t="shared" si="0"/>
        <v>0</v>
      </c>
    </row>
    <row r="20" spans="1:6" ht="15.9" customHeight="1" x14ac:dyDescent="0.25">
      <c r="A20" s="208"/>
      <c r="B20" s="206"/>
      <c r="C20" s="207"/>
      <c r="D20" s="206"/>
      <c r="E20" s="206"/>
      <c r="F20" s="205">
        <f t="shared" si="0"/>
        <v>0</v>
      </c>
    </row>
    <row r="21" spans="1:6" ht="15.9" customHeight="1" x14ac:dyDescent="0.25">
      <c r="A21" s="208"/>
      <c r="B21" s="206"/>
      <c r="C21" s="207"/>
      <c r="D21" s="206"/>
      <c r="E21" s="206"/>
      <c r="F21" s="205">
        <f t="shared" si="0"/>
        <v>0</v>
      </c>
    </row>
    <row r="22" spans="1:6" ht="15.9" customHeight="1" x14ac:dyDescent="0.25">
      <c r="A22" s="208"/>
      <c r="B22" s="206"/>
      <c r="C22" s="207"/>
      <c r="D22" s="206"/>
      <c r="E22" s="206"/>
      <c r="F22" s="205">
        <f t="shared" si="0"/>
        <v>0</v>
      </c>
    </row>
    <row r="23" spans="1:6" ht="15.9" customHeight="1" x14ac:dyDescent="0.25">
      <c r="A23" s="208"/>
      <c r="B23" s="206"/>
      <c r="C23" s="207"/>
      <c r="D23" s="206"/>
      <c r="E23" s="206"/>
      <c r="F23" s="205">
        <f t="shared" si="0"/>
        <v>0</v>
      </c>
    </row>
    <row r="24" spans="1:6" ht="15.9" customHeight="1" thickBot="1" x14ac:dyDescent="0.3">
      <c r="A24" s="204"/>
      <c r="B24" s="202"/>
      <c r="C24" s="203"/>
      <c r="D24" s="202"/>
      <c r="E24" s="202"/>
      <c r="F24" s="201">
        <f t="shared" si="0"/>
        <v>0</v>
      </c>
    </row>
    <row r="25" spans="1:6" s="176" customFormat="1" ht="18" customHeight="1" thickBot="1" x14ac:dyDescent="0.3">
      <c r="A25" s="180" t="s">
        <v>358</v>
      </c>
      <c r="B25" s="199">
        <f>SUM(B8:B24)</f>
        <v>34493183</v>
      </c>
      <c r="C25" s="200"/>
      <c r="D25" s="199">
        <f>SUM(D8:D24)</f>
        <v>0</v>
      </c>
      <c r="E25" s="199">
        <f>SUM(E8:E24)</f>
        <v>34493183</v>
      </c>
      <c r="F25" s="198">
        <f>SUM(F8:F24)</f>
        <v>0</v>
      </c>
    </row>
  </sheetData>
  <sheetProtection sheet="1"/>
  <mergeCells count="2">
    <mergeCell ref="A4:F4"/>
    <mergeCell ref="B2:F2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&amp;"Times New Roman CE,Normál"&amp;10
  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A646-C83B-4807-ADDD-599AE5BCF733}">
  <sheetPr>
    <tabColor rgb="FF92D050"/>
  </sheetPr>
  <dimension ref="A1:F220"/>
  <sheetViews>
    <sheetView zoomScale="120" zoomScaleNormal="120" workbookViewId="0">
      <selection activeCell="F1" sqref="F1:F31"/>
    </sheetView>
  </sheetViews>
  <sheetFormatPr defaultRowHeight="13.2" x14ac:dyDescent="0.25"/>
  <cols>
    <col min="1" max="1" width="38.6640625" customWidth="1"/>
    <col min="2" max="4" width="24.77734375" customWidth="1"/>
    <col min="5" max="5" width="26.77734375" customWidth="1"/>
    <col min="6" max="6" width="5" bestFit="1" customWidth="1"/>
  </cols>
  <sheetData>
    <row r="1" spans="1:6" x14ac:dyDescent="0.25">
      <c r="F1" s="423" t="s">
        <v>500</v>
      </c>
    </row>
    <row r="2" spans="1:6" ht="15.6" x14ac:dyDescent="0.25">
      <c r="A2" s="424" t="s">
        <v>403</v>
      </c>
      <c r="B2" s="424"/>
      <c r="C2" s="424"/>
      <c r="D2" s="424"/>
      <c r="E2" s="424"/>
      <c r="F2" s="423"/>
    </row>
    <row r="3" spans="1:6" ht="14.4" thickBot="1" x14ac:dyDescent="0.3">
      <c r="A3" s="247"/>
      <c r="B3" s="247"/>
      <c r="C3" s="247"/>
      <c r="D3" s="247"/>
      <c r="E3" s="246" t="str">
        <f>'4.mell.'!F5</f>
        <v>forint</v>
      </c>
      <c r="F3" s="423"/>
    </row>
    <row r="4" spans="1:6" ht="13.8" thickBot="1" x14ac:dyDescent="0.3">
      <c r="A4" s="425" t="s">
        <v>402</v>
      </c>
      <c r="B4" s="426"/>
      <c r="C4" s="426"/>
      <c r="D4" s="426"/>
      <c r="E4" s="245" t="s">
        <v>401</v>
      </c>
      <c r="F4" s="423"/>
    </row>
    <row r="5" spans="1:6" x14ac:dyDescent="0.25">
      <c r="A5" s="427"/>
      <c r="B5" s="428"/>
      <c r="C5" s="428"/>
      <c r="D5" s="428"/>
      <c r="E5" s="244"/>
      <c r="F5" s="423"/>
    </row>
    <row r="6" spans="1:6" ht="13.8" thickBot="1" x14ac:dyDescent="0.3">
      <c r="A6" s="429"/>
      <c r="B6" s="430"/>
      <c r="C6" s="430"/>
      <c r="D6" s="430"/>
      <c r="E6" s="243"/>
      <c r="F6" s="423"/>
    </row>
    <row r="7" spans="1:6" ht="13.5" customHeight="1" thickBot="1" x14ac:dyDescent="0.3">
      <c r="A7" s="431" t="s">
        <v>400</v>
      </c>
      <c r="B7" s="432"/>
      <c r="C7" s="432"/>
      <c r="D7" s="432"/>
      <c r="E7" s="242">
        <f>SUM(E5:E6)</f>
        <v>0</v>
      </c>
      <c r="F7" s="423"/>
    </row>
    <row r="8" spans="1:6" ht="13.5" customHeight="1" x14ac:dyDescent="0.25">
      <c r="A8" s="241"/>
      <c r="B8" s="241"/>
      <c r="C8" s="241"/>
      <c r="D8" s="241"/>
      <c r="E8" s="240"/>
      <c r="F8" s="423"/>
    </row>
    <row r="9" spans="1:6" ht="15.6" x14ac:dyDescent="0.25">
      <c r="A9" s="433" t="s">
        <v>399</v>
      </c>
      <c r="B9" s="433"/>
      <c r="C9" s="433"/>
      <c r="D9" s="433"/>
      <c r="E9" s="433"/>
      <c r="F9" s="423"/>
    </row>
    <row r="10" spans="1:6" ht="15.6" x14ac:dyDescent="0.25">
      <c r="A10" s="434" t="s">
        <v>398</v>
      </c>
      <c r="B10" s="433"/>
      <c r="C10" s="433"/>
      <c r="D10" s="433"/>
      <c r="E10" s="433"/>
      <c r="F10" s="423"/>
    </row>
    <row r="11" spans="1:6" ht="14.25" customHeight="1" x14ac:dyDescent="0.25">
      <c r="A11" s="407" t="s">
        <v>397</v>
      </c>
      <c r="B11" s="407"/>
      <c r="C11" s="408"/>
      <c r="D11" s="408"/>
      <c r="E11" s="408"/>
      <c r="F11" s="423"/>
    </row>
    <row r="12" spans="1:6" ht="14.4" thickBot="1" x14ac:dyDescent="0.3">
      <c r="A12" s="236"/>
      <c r="B12" s="236"/>
      <c r="C12" s="236"/>
      <c r="D12" s="236"/>
      <c r="E12" s="235" t="str">
        <f>$E$3</f>
        <v>forint</v>
      </c>
      <c r="F12" s="423"/>
    </row>
    <row r="13" spans="1:6" ht="13.5" customHeight="1" thickBot="1" x14ac:dyDescent="0.3">
      <c r="A13" s="409" t="s">
        <v>393</v>
      </c>
      <c r="B13" s="412" t="s">
        <v>392</v>
      </c>
      <c r="C13" s="413"/>
      <c r="D13" s="413"/>
      <c r="E13" s="414"/>
      <c r="F13" s="423"/>
    </row>
    <row r="14" spans="1:6" ht="13.5" customHeight="1" thickBot="1" x14ac:dyDescent="0.3">
      <c r="A14" s="410"/>
      <c r="B14" s="415" t="s">
        <v>396</v>
      </c>
      <c r="C14" s="418" t="s">
        <v>391</v>
      </c>
      <c r="D14" s="419"/>
      <c r="E14" s="420"/>
      <c r="F14" s="423"/>
    </row>
    <row r="15" spans="1:6" ht="12.75" customHeight="1" x14ac:dyDescent="0.25">
      <c r="A15" s="410"/>
      <c r="B15" s="416"/>
      <c r="C15" s="415" t="str">
        <f>CONCATENATE([1]TARTALOMJEGYZÉK!A1,". előtti forrás, kiadás")</f>
        <v>2020. előtti forrás, kiadás</v>
      </c>
      <c r="D15" s="415" t="str">
        <f>CONCATENATE([1]TARTALOMJEGYZÉK!A1,". évi eredeti előirányzat")</f>
        <v>2020. évi eredeti előirányzat</v>
      </c>
      <c r="E15" s="415" t="str">
        <f>CONCATENATE([1]TARTALOMJEGYZÉK!A1,". év utáni tervezett forrás, kiadás")</f>
        <v>2020. év utáni tervezett forrás, kiadás</v>
      </c>
      <c r="F15" s="423"/>
    </row>
    <row r="16" spans="1:6" ht="13.8" thickBot="1" x14ac:dyDescent="0.3">
      <c r="A16" s="411"/>
      <c r="B16" s="417"/>
      <c r="C16" s="421"/>
      <c r="D16" s="421"/>
      <c r="E16" s="417"/>
      <c r="F16" s="423"/>
    </row>
    <row r="17" spans="1:6" ht="13.8" thickBot="1" x14ac:dyDescent="0.3">
      <c r="A17" s="234" t="s">
        <v>127</v>
      </c>
      <c r="B17" s="233" t="s">
        <v>390</v>
      </c>
      <c r="C17" s="232" t="s">
        <v>322</v>
      </c>
      <c r="D17" s="231" t="s">
        <v>321</v>
      </c>
      <c r="E17" s="230" t="s">
        <v>366</v>
      </c>
      <c r="F17" s="423"/>
    </row>
    <row r="18" spans="1:6" x14ac:dyDescent="0.25">
      <c r="A18" s="229" t="s">
        <v>389</v>
      </c>
      <c r="B18" s="222">
        <f t="shared" ref="B18:B23" si="0">C18+D18+E18</f>
        <v>0</v>
      </c>
      <c r="C18" s="221"/>
      <c r="D18" s="221"/>
      <c r="E18" s="220"/>
      <c r="F18" s="423"/>
    </row>
    <row r="19" spans="1:6" x14ac:dyDescent="0.25">
      <c r="A19" s="228" t="s">
        <v>388</v>
      </c>
      <c r="B19" s="227">
        <f t="shared" si="0"/>
        <v>0</v>
      </c>
      <c r="C19" s="226"/>
      <c r="D19" s="226"/>
      <c r="E19" s="226"/>
      <c r="F19" s="423"/>
    </row>
    <row r="20" spans="1:6" x14ac:dyDescent="0.25">
      <c r="A20" s="225" t="s">
        <v>387</v>
      </c>
      <c r="B20" s="218">
        <f t="shared" si="0"/>
        <v>0</v>
      </c>
      <c r="C20" s="217"/>
      <c r="D20" s="217"/>
      <c r="E20" s="217"/>
      <c r="F20" s="423"/>
    </row>
    <row r="21" spans="1:6" x14ac:dyDescent="0.25">
      <c r="A21" s="225" t="s">
        <v>386</v>
      </c>
      <c r="B21" s="218">
        <f t="shared" si="0"/>
        <v>0</v>
      </c>
      <c r="C21" s="217"/>
      <c r="D21" s="217"/>
      <c r="E21" s="217"/>
      <c r="F21" s="423"/>
    </row>
    <row r="22" spans="1:6" x14ac:dyDescent="0.25">
      <c r="A22" s="225" t="s">
        <v>385</v>
      </c>
      <c r="B22" s="218">
        <f t="shared" si="0"/>
        <v>0</v>
      </c>
      <c r="C22" s="217"/>
      <c r="D22" s="217"/>
      <c r="E22" s="217"/>
      <c r="F22" s="423"/>
    </row>
    <row r="23" spans="1:6" ht="13.8" thickBot="1" x14ac:dyDescent="0.3">
      <c r="A23" s="225" t="s">
        <v>384</v>
      </c>
      <c r="B23" s="218">
        <f t="shared" si="0"/>
        <v>0</v>
      </c>
      <c r="C23" s="217"/>
      <c r="D23" s="217"/>
      <c r="E23" s="217"/>
      <c r="F23" s="423"/>
    </row>
    <row r="24" spans="1:6" ht="13.8" thickBot="1" x14ac:dyDescent="0.3">
      <c r="A24" s="224" t="s">
        <v>383</v>
      </c>
      <c r="B24" s="211">
        <f>B18+SUM(B20:B23)</f>
        <v>0</v>
      </c>
      <c r="C24" s="211">
        <f>C18+SUM(C20:C23)</f>
        <v>0</v>
      </c>
      <c r="D24" s="211">
        <f>D18+SUM(D20:D23)</f>
        <v>0</v>
      </c>
      <c r="E24" s="210">
        <f>E18+SUM(E20:E23)</f>
        <v>0</v>
      </c>
      <c r="F24" s="423"/>
    </row>
    <row r="25" spans="1:6" x14ac:dyDescent="0.25">
      <c r="A25" s="223" t="s">
        <v>382</v>
      </c>
      <c r="B25" s="222">
        <f>C25+D25+E25</f>
        <v>0</v>
      </c>
      <c r="C25" s="221"/>
      <c r="D25" s="221"/>
      <c r="E25" s="220"/>
      <c r="F25" s="423"/>
    </row>
    <row r="26" spans="1:6" x14ac:dyDescent="0.25">
      <c r="A26" s="219" t="s">
        <v>381</v>
      </c>
      <c r="B26" s="218">
        <f>C26+D26+E26</f>
        <v>0</v>
      </c>
      <c r="C26" s="217"/>
      <c r="D26" s="217"/>
      <c r="E26" s="217"/>
      <c r="F26" s="423"/>
    </row>
    <row r="27" spans="1:6" x14ac:dyDescent="0.25">
      <c r="A27" s="219" t="s">
        <v>380</v>
      </c>
      <c r="B27" s="218">
        <f>C27+D27+E27</f>
        <v>0</v>
      </c>
      <c r="C27" s="217"/>
      <c r="D27" s="217"/>
      <c r="E27" s="217"/>
      <c r="F27" s="423"/>
    </row>
    <row r="28" spans="1:6" x14ac:dyDescent="0.25">
      <c r="A28" s="219" t="s">
        <v>379</v>
      </c>
      <c r="B28" s="218">
        <f>C28+D28+E28</f>
        <v>0</v>
      </c>
      <c r="C28" s="217"/>
      <c r="D28" s="217"/>
      <c r="E28" s="217"/>
      <c r="F28" s="423"/>
    </row>
    <row r="29" spans="1:6" ht="13.8" thickBot="1" x14ac:dyDescent="0.3">
      <c r="A29" s="216"/>
      <c r="B29" s="215">
        <f>C29+D29+E29</f>
        <v>0</v>
      </c>
      <c r="C29" s="214"/>
      <c r="D29" s="214"/>
      <c r="E29" s="213"/>
      <c r="F29" s="423"/>
    </row>
    <row r="30" spans="1:6" ht="13.8" thickBot="1" x14ac:dyDescent="0.3">
      <c r="A30" s="212" t="s">
        <v>378</v>
      </c>
      <c r="B30" s="211">
        <f>SUM(B25:B29)</f>
        <v>0</v>
      </c>
      <c r="C30" s="211">
        <f>SUM(C25:C29)</f>
        <v>0</v>
      </c>
      <c r="D30" s="211">
        <f>SUM(D25:D29)</f>
        <v>0</v>
      </c>
      <c r="E30" s="210">
        <f>SUM(E25:E29)</f>
        <v>0</v>
      </c>
      <c r="F30" s="423"/>
    </row>
    <row r="31" spans="1:6" ht="12.75" customHeight="1" x14ac:dyDescent="0.25">
      <c r="A31" s="422" t="s">
        <v>395</v>
      </c>
      <c r="B31" s="422"/>
      <c r="C31" s="422"/>
      <c r="D31" s="422"/>
      <c r="E31" s="422"/>
      <c r="F31" s="423"/>
    </row>
    <row r="32" spans="1:6" x14ac:dyDescent="0.25">
      <c r="A32" s="239"/>
      <c r="B32" s="239"/>
      <c r="C32" s="239"/>
      <c r="D32" s="239"/>
      <c r="E32" s="239"/>
      <c r="F32" s="238"/>
    </row>
    <row r="33" spans="1:5" ht="13.8" x14ac:dyDescent="0.25">
      <c r="A33" s="407" t="s">
        <v>394</v>
      </c>
      <c r="B33" s="407"/>
      <c r="C33" s="408"/>
      <c r="D33" s="408"/>
      <c r="E33" s="408"/>
    </row>
    <row r="34" spans="1:5" ht="14.4" thickBot="1" x14ac:dyDescent="0.3">
      <c r="A34" s="236"/>
      <c r="B34" s="236"/>
      <c r="C34" s="236"/>
      <c r="D34" s="236"/>
      <c r="E34" s="235" t="str">
        <f>$E$3</f>
        <v>forint</v>
      </c>
    </row>
    <row r="35" spans="1:5" ht="13.8" thickBot="1" x14ac:dyDescent="0.3">
      <c r="A35" s="409" t="s">
        <v>393</v>
      </c>
      <c r="B35" s="412" t="s">
        <v>392</v>
      </c>
      <c r="C35" s="413"/>
      <c r="D35" s="413"/>
      <c r="E35" s="414"/>
    </row>
    <row r="36" spans="1:5" ht="13.8" thickBot="1" x14ac:dyDescent="0.3">
      <c r="A36" s="410"/>
      <c r="B36" s="415" t="str">
        <f>B14</f>
        <v>Összes 
 forrás, kiadás</v>
      </c>
      <c r="C36" s="418" t="s">
        <v>391</v>
      </c>
      <c r="D36" s="419"/>
      <c r="E36" s="420"/>
    </row>
    <row r="37" spans="1:5" ht="12.75" customHeight="1" x14ac:dyDescent="0.25">
      <c r="A37" s="410"/>
      <c r="B37" s="416"/>
      <c r="C37" s="415" t="str">
        <f>CONCATENATE([1]TARTALOMJEGYZÉK!A1,". előtti forrás, kiadás")</f>
        <v>2020. előtti forrás, kiadás</v>
      </c>
      <c r="D37" s="415" t="str">
        <f>CONCATENATE([1]TARTALOMJEGYZÉK!A1,". évi eredeti előirányzat")</f>
        <v>2020. évi eredeti előirányzat</v>
      </c>
      <c r="E37" s="415" t="str">
        <f>CONCATENATE([1]TARTALOMJEGYZÉK!A1,". év utáni tervezett forrás, kiadás")</f>
        <v>2020. év utáni tervezett forrás, kiadás</v>
      </c>
    </row>
    <row r="38" spans="1:5" ht="13.8" thickBot="1" x14ac:dyDescent="0.3">
      <c r="A38" s="411"/>
      <c r="B38" s="417"/>
      <c r="C38" s="421"/>
      <c r="D38" s="421"/>
      <c r="E38" s="417"/>
    </row>
    <row r="39" spans="1:5" ht="13.8" thickBot="1" x14ac:dyDescent="0.3">
      <c r="A39" s="234" t="s">
        <v>127</v>
      </c>
      <c r="B39" s="233" t="s">
        <v>390</v>
      </c>
      <c r="C39" s="232" t="s">
        <v>322</v>
      </c>
      <c r="D39" s="231" t="s">
        <v>321</v>
      </c>
      <c r="E39" s="230" t="s">
        <v>366</v>
      </c>
    </row>
    <row r="40" spans="1:5" x14ac:dyDescent="0.25">
      <c r="A40" s="229" t="s">
        <v>389</v>
      </c>
      <c r="B40" s="222">
        <f t="shared" ref="B40:B45" si="1">C40+D40+E40</f>
        <v>0</v>
      </c>
      <c r="C40" s="221"/>
      <c r="D40" s="221"/>
      <c r="E40" s="220"/>
    </row>
    <row r="41" spans="1:5" x14ac:dyDescent="0.25">
      <c r="A41" s="228" t="s">
        <v>388</v>
      </c>
      <c r="B41" s="227">
        <f t="shared" si="1"/>
        <v>0</v>
      </c>
      <c r="C41" s="226"/>
      <c r="D41" s="226"/>
      <c r="E41" s="226"/>
    </row>
    <row r="42" spans="1:5" x14ac:dyDescent="0.25">
      <c r="A42" s="225" t="s">
        <v>387</v>
      </c>
      <c r="B42" s="218">
        <f t="shared" si="1"/>
        <v>0</v>
      </c>
      <c r="C42" s="217"/>
      <c r="D42" s="217"/>
      <c r="E42" s="217"/>
    </row>
    <row r="43" spans="1:5" x14ac:dyDescent="0.25">
      <c r="A43" s="225" t="s">
        <v>386</v>
      </c>
      <c r="B43" s="218">
        <f t="shared" si="1"/>
        <v>0</v>
      </c>
      <c r="C43" s="217"/>
      <c r="D43" s="217"/>
      <c r="E43" s="217"/>
    </row>
    <row r="44" spans="1:5" x14ac:dyDescent="0.25">
      <c r="A44" s="225" t="s">
        <v>385</v>
      </c>
      <c r="B44" s="218">
        <f t="shared" si="1"/>
        <v>0</v>
      </c>
      <c r="C44" s="217"/>
      <c r="D44" s="217"/>
      <c r="E44" s="217"/>
    </row>
    <row r="45" spans="1:5" ht="13.8" thickBot="1" x14ac:dyDescent="0.3">
      <c r="A45" s="225" t="s">
        <v>384</v>
      </c>
      <c r="B45" s="218">
        <f t="shared" si="1"/>
        <v>0</v>
      </c>
      <c r="C45" s="217"/>
      <c r="D45" s="217"/>
      <c r="E45" s="217"/>
    </row>
    <row r="46" spans="1:5" ht="13.8" thickBot="1" x14ac:dyDescent="0.3">
      <c r="A46" s="224" t="s">
        <v>383</v>
      </c>
      <c r="B46" s="211">
        <f>B40+SUM(B42:B45)</f>
        <v>0</v>
      </c>
      <c r="C46" s="211">
        <f>C40+SUM(C42:C45)</f>
        <v>0</v>
      </c>
      <c r="D46" s="211">
        <f>D40+SUM(D42:D45)</f>
        <v>0</v>
      </c>
      <c r="E46" s="210">
        <f>E40+SUM(E42:E45)</f>
        <v>0</v>
      </c>
    </row>
    <row r="47" spans="1:5" x14ac:dyDescent="0.25">
      <c r="A47" s="223" t="s">
        <v>382</v>
      </c>
      <c r="B47" s="222">
        <f>C47+D47+E47</f>
        <v>0</v>
      </c>
      <c r="C47" s="221"/>
      <c r="D47" s="221"/>
      <c r="E47" s="220"/>
    </row>
    <row r="48" spans="1:5" x14ac:dyDescent="0.25">
      <c r="A48" s="219" t="s">
        <v>381</v>
      </c>
      <c r="B48" s="218">
        <f>C48+D48+E48</f>
        <v>0</v>
      </c>
      <c r="C48" s="217"/>
      <c r="D48" s="217"/>
      <c r="E48" s="217"/>
    </row>
    <row r="49" spans="1:5" x14ac:dyDescent="0.25">
      <c r="A49" s="219" t="s">
        <v>380</v>
      </c>
      <c r="B49" s="218">
        <f>C49+D49+E49</f>
        <v>0</v>
      </c>
      <c r="C49" s="217"/>
      <c r="D49" s="217"/>
      <c r="E49" s="217"/>
    </row>
    <row r="50" spans="1:5" x14ac:dyDescent="0.25">
      <c r="A50" s="219" t="s">
        <v>379</v>
      </c>
      <c r="B50" s="218">
        <f>C50+D50+E50</f>
        <v>0</v>
      </c>
      <c r="C50" s="217"/>
      <c r="D50" s="217"/>
      <c r="E50" s="217"/>
    </row>
    <row r="51" spans="1:5" ht="13.8" thickBot="1" x14ac:dyDescent="0.3">
      <c r="A51" s="216"/>
      <c r="B51" s="215">
        <f>C51+D51+E51</f>
        <v>0</v>
      </c>
      <c r="C51" s="214"/>
      <c r="D51" s="214"/>
      <c r="E51" s="213"/>
    </row>
    <row r="52" spans="1:5" ht="13.8" thickBot="1" x14ac:dyDescent="0.3">
      <c r="A52" s="212" t="s">
        <v>378</v>
      </c>
      <c r="B52" s="211">
        <f>SUM(B47:B51)</f>
        <v>0</v>
      </c>
      <c r="C52" s="211">
        <f>SUM(C47:C51)</f>
        <v>0</v>
      </c>
      <c r="D52" s="211">
        <f>SUM(D47:D51)</f>
        <v>0</v>
      </c>
      <c r="E52" s="210">
        <f>SUM(E47:E51)</f>
        <v>0</v>
      </c>
    </row>
    <row r="53" spans="1:5" x14ac:dyDescent="0.25">
      <c r="A53" s="237"/>
      <c r="B53" s="237"/>
      <c r="C53" s="237"/>
      <c r="D53" s="237"/>
      <c r="E53" s="237"/>
    </row>
    <row r="54" spans="1:5" ht="13.8" x14ac:dyDescent="0.25">
      <c r="A54" s="407" t="s">
        <v>394</v>
      </c>
      <c r="B54" s="407"/>
      <c r="C54" s="408"/>
      <c r="D54" s="408"/>
      <c r="E54" s="408"/>
    </row>
    <row r="55" spans="1:5" ht="14.4" thickBot="1" x14ac:dyDescent="0.3">
      <c r="A55" s="236"/>
      <c r="B55" s="236"/>
      <c r="C55" s="236"/>
      <c r="D55" s="236"/>
      <c r="E55" s="235" t="str">
        <f>$E$3</f>
        <v>forint</v>
      </c>
    </row>
    <row r="56" spans="1:5" ht="13.8" thickBot="1" x14ac:dyDescent="0.3">
      <c r="A56" s="409" t="s">
        <v>393</v>
      </c>
      <c r="B56" s="412" t="s">
        <v>392</v>
      </c>
      <c r="C56" s="413"/>
      <c r="D56" s="413"/>
      <c r="E56" s="414"/>
    </row>
    <row r="57" spans="1:5" ht="13.8" thickBot="1" x14ac:dyDescent="0.3">
      <c r="A57" s="410"/>
      <c r="B57" s="415" t="str">
        <f>B36</f>
        <v>Összes 
 forrás, kiadás</v>
      </c>
      <c r="C57" s="418" t="s">
        <v>391</v>
      </c>
      <c r="D57" s="419"/>
      <c r="E57" s="420"/>
    </row>
    <row r="58" spans="1:5" x14ac:dyDescent="0.25">
      <c r="A58" s="410"/>
      <c r="B58" s="416"/>
      <c r="C58" s="415" t="str">
        <f>CONCATENATE([1]TARTALOMJEGYZÉK!A1,". előtti forrás, kiadás")</f>
        <v>2020. előtti forrás, kiadás</v>
      </c>
      <c r="D58" s="415" t="str">
        <f>CONCATENATE([1]TARTALOMJEGYZÉK!A1,". évi eredeti előirányzat")</f>
        <v>2020. évi eredeti előirányzat</v>
      </c>
      <c r="E58" s="415" t="str">
        <f>CONCATENATE([1]TARTALOMJEGYZÉK!A1,". év utáni tervezett forrás, kiadás")</f>
        <v>2020. év utáni tervezett forrás, kiadás</v>
      </c>
    </row>
    <row r="59" spans="1:5" ht="13.8" thickBot="1" x14ac:dyDescent="0.3">
      <c r="A59" s="411"/>
      <c r="B59" s="417"/>
      <c r="C59" s="421"/>
      <c r="D59" s="421"/>
      <c r="E59" s="417"/>
    </row>
    <row r="60" spans="1:5" ht="13.8" thickBot="1" x14ac:dyDescent="0.3">
      <c r="A60" s="234" t="s">
        <v>127</v>
      </c>
      <c r="B60" s="233" t="s">
        <v>390</v>
      </c>
      <c r="C60" s="232" t="s">
        <v>322</v>
      </c>
      <c r="D60" s="231" t="s">
        <v>321</v>
      </c>
      <c r="E60" s="230" t="s">
        <v>366</v>
      </c>
    </row>
    <row r="61" spans="1:5" x14ac:dyDescent="0.25">
      <c r="A61" s="229" t="s">
        <v>389</v>
      </c>
      <c r="B61" s="222">
        <f t="shared" ref="B61:B66" si="2">C61+D61+E61</f>
        <v>0</v>
      </c>
      <c r="C61" s="221"/>
      <c r="D61" s="221"/>
      <c r="E61" s="220"/>
    </row>
    <row r="62" spans="1:5" x14ac:dyDescent="0.25">
      <c r="A62" s="228" t="s">
        <v>388</v>
      </c>
      <c r="B62" s="227">
        <f t="shared" si="2"/>
        <v>0</v>
      </c>
      <c r="C62" s="226"/>
      <c r="D62" s="226"/>
      <c r="E62" s="226"/>
    </row>
    <row r="63" spans="1:5" x14ac:dyDescent="0.25">
      <c r="A63" s="225" t="s">
        <v>387</v>
      </c>
      <c r="B63" s="218">
        <f t="shared" si="2"/>
        <v>0</v>
      </c>
      <c r="C63" s="217"/>
      <c r="D63" s="217"/>
      <c r="E63" s="217"/>
    </row>
    <row r="64" spans="1:5" x14ac:dyDescent="0.25">
      <c r="A64" s="225" t="s">
        <v>386</v>
      </c>
      <c r="B64" s="218">
        <f t="shared" si="2"/>
        <v>0</v>
      </c>
      <c r="C64" s="217"/>
      <c r="D64" s="217"/>
      <c r="E64" s="217"/>
    </row>
    <row r="65" spans="1:5" x14ac:dyDescent="0.25">
      <c r="A65" s="225" t="s">
        <v>385</v>
      </c>
      <c r="B65" s="218">
        <f t="shared" si="2"/>
        <v>0</v>
      </c>
      <c r="C65" s="217"/>
      <c r="D65" s="217"/>
      <c r="E65" s="217"/>
    </row>
    <row r="66" spans="1:5" ht="13.8" thickBot="1" x14ac:dyDescent="0.3">
      <c r="A66" s="225" t="s">
        <v>384</v>
      </c>
      <c r="B66" s="218">
        <f t="shared" si="2"/>
        <v>0</v>
      </c>
      <c r="C66" s="217"/>
      <c r="D66" s="217"/>
      <c r="E66" s="217"/>
    </row>
    <row r="67" spans="1:5" ht="13.8" thickBot="1" x14ac:dyDescent="0.3">
      <c r="A67" s="224" t="s">
        <v>383</v>
      </c>
      <c r="B67" s="211">
        <f>B61+SUM(B63:B66)</f>
        <v>0</v>
      </c>
      <c r="C67" s="211">
        <f>C61+SUM(C63:C66)</f>
        <v>0</v>
      </c>
      <c r="D67" s="211">
        <f>D61+SUM(D63:D66)</f>
        <v>0</v>
      </c>
      <c r="E67" s="210">
        <f>E61+SUM(E63:E66)</f>
        <v>0</v>
      </c>
    </row>
    <row r="68" spans="1:5" x14ac:dyDescent="0.25">
      <c r="A68" s="223" t="s">
        <v>382</v>
      </c>
      <c r="B68" s="222">
        <f>C68+D68+E68</f>
        <v>0</v>
      </c>
      <c r="C68" s="221"/>
      <c r="D68" s="221"/>
      <c r="E68" s="220"/>
    </row>
    <row r="69" spans="1:5" x14ac:dyDescent="0.25">
      <c r="A69" s="219" t="s">
        <v>381</v>
      </c>
      <c r="B69" s="218">
        <f>C69+D69+E69</f>
        <v>0</v>
      </c>
      <c r="C69" s="217"/>
      <c r="D69" s="217"/>
      <c r="E69" s="217"/>
    </row>
    <row r="70" spans="1:5" x14ac:dyDescent="0.25">
      <c r="A70" s="219" t="s">
        <v>380</v>
      </c>
      <c r="B70" s="218">
        <f>C70+D70+E70</f>
        <v>0</v>
      </c>
      <c r="C70" s="217"/>
      <c r="D70" s="217"/>
      <c r="E70" s="217"/>
    </row>
    <row r="71" spans="1:5" x14ac:dyDescent="0.25">
      <c r="A71" s="219" t="s">
        <v>379</v>
      </c>
      <c r="B71" s="218">
        <f>C71+D71+E71</f>
        <v>0</v>
      </c>
      <c r="C71" s="217"/>
      <c r="D71" s="217"/>
      <c r="E71" s="217"/>
    </row>
    <row r="72" spans="1:5" ht="13.8" thickBot="1" x14ac:dyDescent="0.3">
      <c r="A72" s="216"/>
      <c r="B72" s="215">
        <f>C72+D72+E72</f>
        <v>0</v>
      </c>
      <c r="C72" s="214"/>
      <c r="D72" s="214"/>
      <c r="E72" s="213"/>
    </row>
    <row r="73" spans="1:5" ht="13.8" thickBot="1" x14ac:dyDescent="0.3">
      <c r="A73" s="212" t="s">
        <v>378</v>
      </c>
      <c r="B73" s="211">
        <f>SUM(B68:B72)</f>
        <v>0</v>
      </c>
      <c r="C73" s="211">
        <f>SUM(C68:C72)</f>
        <v>0</v>
      </c>
      <c r="D73" s="211">
        <f>SUM(D68:D72)</f>
        <v>0</v>
      </c>
      <c r="E73" s="210">
        <f>SUM(E68:E72)</f>
        <v>0</v>
      </c>
    </row>
    <row r="74" spans="1:5" x14ac:dyDescent="0.25">
      <c r="A74" s="237"/>
      <c r="B74" s="237"/>
      <c r="C74" s="237"/>
      <c r="D74" s="237"/>
      <c r="E74" s="237"/>
    </row>
    <row r="75" spans="1:5" ht="13.8" x14ac:dyDescent="0.25">
      <c r="A75" s="407" t="s">
        <v>394</v>
      </c>
      <c r="B75" s="407"/>
      <c r="C75" s="408"/>
      <c r="D75" s="408"/>
      <c r="E75" s="408"/>
    </row>
    <row r="76" spans="1:5" ht="14.4" thickBot="1" x14ac:dyDescent="0.3">
      <c r="A76" s="236"/>
      <c r="B76" s="236"/>
      <c r="C76" s="236"/>
      <c r="D76" s="236"/>
      <c r="E76" s="235" t="str">
        <f>$E$3</f>
        <v>forint</v>
      </c>
    </row>
    <row r="77" spans="1:5" ht="13.8" thickBot="1" x14ac:dyDescent="0.3">
      <c r="A77" s="409" t="s">
        <v>393</v>
      </c>
      <c r="B77" s="412" t="s">
        <v>392</v>
      </c>
      <c r="C77" s="413"/>
      <c r="D77" s="413"/>
      <c r="E77" s="414"/>
    </row>
    <row r="78" spans="1:5" ht="13.8" thickBot="1" x14ac:dyDescent="0.3">
      <c r="A78" s="410"/>
      <c r="B78" s="415" t="str">
        <f>B57</f>
        <v>Összes 
 forrás, kiadás</v>
      </c>
      <c r="C78" s="418" t="s">
        <v>391</v>
      </c>
      <c r="D78" s="419"/>
      <c r="E78" s="420"/>
    </row>
    <row r="79" spans="1:5" x14ac:dyDescent="0.25">
      <c r="A79" s="410"/>
      <c r="B79" s="416"/>
      <c r="C79" s="415" t="str">
        <f>CONCATENATE([1]TARTALOMJEGYZÉK!A1,". előtti forrás, kiadás")</f>
        <v>2020. előtti forrás, kiadás</v>
      </c>
      <c r="D79" s="415" t="str">
        <f>CONCATENATE([1]TARTALOMJEGYZÉK!A1,". évi eredeti előirányzat")</f>
        <v>2020. évi eredeti előirányzat</v>
      </c>
      <c r="E79" s="415" t="str">
        <f>CONCATENATE([1]TARTALOMJEGYZÉK!A1,". év utáni tervezett forrás, kiadás")</f>
        <v>2020. év utáni tervezett forrás, kiadás</v>
      </c>
    </row>
    <row r="80" spans="1:5" ht="13.8" thickBot="1" x14ac:dyDescent="0.3">
      <c r="A80" s="411"/>
      <c r="B80" s="417"/>
      <c r="C80" s="421"/>
      <c r="D80" s="421"/>
      <c r="E80" s="417"/>
    </row>
    <row r="81" spans="1:5" ht="13.8" thickBot="1" x14ac:dyDescent="0.3">
      <c r="A81" s="234" t="s">
        <v>127</v>
      </c>
      <c r="B81" s="233" t="s">
        <v>390</v>
      </c>
      <c r="C81" s="232" t="s">
        <v>322</v>
      </c>
      <c r="D81" s="231" t="s">
        <v>321</v>
      </c>
      <c r="E81" s="230" t="s">
        <v>366</v>
      </c>
    </row>
    <row r="82" spans="1:5" x14ac:dyDescent="0.25">
      <c r="A82" s="229" t="s">
        <v>389</v>
      </c>
      <c r="B82" s="222">
        <f t="shared" ref="B82:B87" si="3">C82+D82+E82</f>
        <v>0</v>
      </c>
      <c r="C82" s="221"/>
      <c r="D82" s="221"/>
      <c r="E82" s="220"/>
    </row>
    <row r="83" spans="1:5" x14ac:dyDescent="0.25">
      <c r="A83" s="228" t="s">
        <v>388</v>
      </c>
      <c r="B83" s="227">
        <f t="shared" si="3"/>
        <v>0</v>
      </c>
      <c r="C83" s="226"/>
      <c r="D83" s="226"/>
      <c r="E83" s="226"/>
    </row>
    <row r="84" spans="1:5" x14ac:dyDescent="0.25">
      <c r="A84" s="225" t="s">
        <v>387</v>
      </c>
      <c r="B84" s="218">
        <f t="shared" si="3"/>
        <v>0</v>
      </c>
      <c r="C84" s="217"/>
      <c r="D84" s="217"/>
      <c r="E84" s="217"/>
    </row>
    <row r="85" spans="1:5" x14ac:dyDescent="0.25">
      <c r="A85" s="225" t="s">
        <v>386</v>
      </c>
      <c r="B85" s="218">
        <f t="shared" si="3"/>
        <v>0</v>
      </c>
      <c r="C85" s="217"/>
      <c r="D85" s="217"/>
      <c r="E85" s="217"/>
    </row>
    <row r="86" spans="1:5" x14ac:dyDescent="0.25">
      <c r="A86" s="225" t="s">
        <v>385</v>
      </c>
      <c r="B86" s="218">
        <f t="shared" si="3"/>
        <v>0</v>
      </c>
      <c r="C86" s="217"/>
      <c r="D86" s="217"/>
      <c r="E86" s="217"/>
    </row>
    <row r="87" spans="1:5" ht="13.8" thickBot="1" x14ac:dyDescent="0.3">
      <c r="A87" s="225" t="s">
        <v>384</v>
      </c>
      <c r="B87" s="218">
        <f t="shared" si="3"/>
        <v>0</v>
      </c>
      <c r="C87" s="217"/>
      <c r="D87" s="217"/>
      <c r="E87" s="217"/>
    </row>
    <row r="88" spans="1:5" ht="13.8" thickBot="1" x14ac:dyDescent="0.3">
      <c r="A88" s="224" t="s">
        <v>383</v>
      </c>
      <c r="B88" s="211">
        <f>B82+SUM(B84:B87)</f>
        <v>0</v>
      </c>
      <c r="C88" s="211">
        <f>C82+SUM(C84:C87)</f>
        <v>0</v>
      </c>
      <c r="D88" s="211">
        <f>D82+SUM(D84:D87)</f>
        <v>0</v>
      </c>
      <c r="E88" s="210">
        <f>E82+SUM(E84:E87)</f>
        <v>0</v>
      </c>
    </row>
    <row r="89" spans="1:5" x14ac:dyDescent="0.25">
      <c r="A89" s="223" t="s">
        <v>382</v>
      </c>
      <c r="B89" s="222">
        <f>C89+D89+E89</f>
        <v>0</v>
      </c>
      <c r="C89" s="221"/>
      <c r="D89" s="221"/>
      <c r="E89" s="220"/>
    </row>
    <row r="90" spans="1:5" x14ac:dyDescent="0.25">
      <c r="A90" s="219" t="s">
        <v>381</v>
      </c>
      <c r="B90" s="218">
        <f>C90+D90+E90</f>
        <v>0</v>
      </c>
      <c r="C90" s="217"/>
      <c r="D90" s="217"/>
      <c r="E90" s="217"/>
    </row>
    <row r="91" spans="1:5" x14ac:dyDescent="0.25">
      <c r="A91" s="219" t="s">
        <v>380</v>
      </c>
      <c r="B91" s="218">
        <f>C91+D91+E91</f>
        <v>0</v>
      </c>
      <c r="C91" s="217"/>
      <c r="D91" s="217"/>
      <c r="E91" s="217"/>
    </row>
    <row r="92" spans="1:5" x14ac:dyDescent="0.25">
      <c r="A92" s="219" t="s">
        <v>379</v>
      </c>
      <c r="B92" s="218">
        <f>C92+D92+E92</f>
        <v>0</v>
      </c>
      <c r="C92" s="217"/>
      <c r="D92" s="217"/>
      <c r="E92" s="217"/>
    </row>
    <row r="93" spans="1:5" ht="13.8" thickBot="1" x14ac:dyDescent="0.3">
      <c r="A93" s="216"/>
      <c r="B93" s="215">
        <f>C93+D93+E93</f>
        <v>0</v>
      </c>
      <c r="C93" s="214"/>
      <c r="D93" s="214"/>
      <c r="E93" s="213"/>
    </row>
    <row r="94" spans="1:5" ht="13.8" thickBot="1" x14ac:dyDescent="0.3">
      <c r="A94" s="212" t="s">
        <v>378</v>
      </c>
      <c r="B94" s="211">
        <f>SUM(B89:B93)</f>
        <v>0</v>
      </c>
      <c r="C94" s="211">
        <f>SUM(C89:C93)</f>
        <v>0</v>
      </c>
      <c r="D94" s="211">
        <f>SUM(D89:D93)</f>
        <v>0</v>
      </c>
      <c r="E94" s="210">
        <f>SUM(E89:E93)</f>
        <v>0</v>
      </c>
    </row>
    <row r="95" spans="1:5" x14ac:dyDescent="0.25">
      <c r="A95" s="237"/>
      <c r="B95" s="237"/>
      <c r="C95" s="237"/>
      <c r="D95" s="237"/>
      <c r="E95" s="237"/>
    </row>
    <row r="96" spans="1:5" ht="13.8" x14ac:dyDescent="0.25">
      <c r="A96" s="407" t="s">
        <v>394</v>
      </c>
      <c r="B96" s="407"/>
      <c r="C96" s="408"/>
      <c r="D96" s="408"/>
      <c r="E96" s="408"/>
    </row>
    <row r="97" spans="1:5" ht="14.4" thickBot="1" x14ac:dyDescent="0.3">
      <c r="A97" s="236"/>
      <c r="B97" s="236"/>
      <c r="C97" s="236"/>
      <c r="D97" s="236"/>
      <c r="E97" s="235" t="str">
        <f>$E$3</f>
        <v>forint</v>
      </c>
    </row>
    <row r="98" spans="1:5" ht="13.8" thickBot="1" x14ac:dyDescent="0.3">
      <c r="A98" s="409" t="s">
        <v>393</v>
      </c>
      <c r="B98" s="412" t="s">
        <v>392</v>
      </c>
      <c r="C98" s="413"/>
      <c r="D98" s="413"/>
      <c r="E98" s="414"/>
    </row>
    <row r="99" spans="1:5" ht="13.8" thickBot="1" x14ac:dyDescent="0.3">
      <c r="A99" s="410"/>
      <c r="B99" s="415" t="str">
        <f>B78</f>
        <v>Összes 
 forrás, kiadás</v>
      </c>
      <c r="C99" s="418" t="s">
        <v>391</v>
      </c>
      <c r="D99" s="419"/>
      <c r="E99" s="420"/>
    </row>
    <row r="100" spans="1:5" x14ac:dyDescent="0.25">
      <c r="A100" s="410"/>
      <c r="B100" s="416"/>
      <c r="C100" s="415" t="str">
        <f>CONCATENATE([1]TARTALOMJEGYZÉK!A1,". előtti forrás, kiadás")</f>
        <v>2020. előtti forrás, kiadás</v>
      </c>
      <c r="D100" s="415" t="str">
        <f>CONCATENATE([1]TARTALOMJEGYZÉK!A1,". évi eredeti előirányzat")</f>
        <v>2020. évi eredeti előirányzat</v>
      </c>
      <c r="E100" s="415" t="str">
        <f>CONCATENATE([1]TARTALOMJEGYZÉK!A1,". év utáni tervezett forrás, kiadás")</f>
        <v>2020. év utáni tervezett forrás, kiadás</v>
      </c>
    </row>
    <row r="101" spans="1:5" ht="13.8" thickBot="1" x14ac:dyDescent="0.3">
      <c r="A101" s="411"/>
      <c r="B101" s="417"/>
      <c r="C101" s="421"/>
      <c r="D101" s="421"/>
      <c r="E101" s="417"/>
    </row>
    <row r="102" spans="1:5" ht="13.8" thickBot="1" x14ac:dyDescent="0.3">
      <c r="A102" s="234" t="s">
        <v>127</v>
      </c>
      <c r="B102" s="233" t="s">
        <v>390</v>
      </c>
      <c r="C102" s="232" t="s">
        <v>322</v>
      </c>
      <c r="D102" s="231" t="s">
        <v>321</v>
      </c>
      <c r="E102" s="230" t="s">
        <v>366</v>
      </c>
    </row>
    <row r="103" spans="1:5" x14ac:dyDescent="0.25">
      <c r="A103" s="229" t="s">
        <v>389</v>
      </c>
      <c r="B103" s="222">
        <f t="shared" ref="B103:B108" si="4">C103+D103+E103</f>
        <v>0</v>
      </c>
      <c r="C103" s="221"/>
      <c r="D103" s="221"/>
      <c r="E103" s="220"/>
    </row>
    <row r="104" spans="1:5" x14ac:dyDescent="0.25">
      <c r="A104" s="228" t="s">
        <v>388</v>
      </c>
      <c r="B104" s="227">
        <f t="shared" si="4"/>
        <v>0</v>
      </c>
      <c r="C104" s="226"/>
      <c r="D104" s="226"/>
      <c r="E104" s="226"/>
    </row>
    <row r="105" spans="1:5" x14ac:dyDescent="0.25">
      <c r="A105" s="225" t="s">
        <v>387</v>
      </c>
      <c r="B105" s="218">
        <f t="shared" si="4"/>
        <v>0</v>
      </c>
      <c r="C105" s="217"/>
      <c r="D105" s="217"/>
      <c r="E105" s="217"/>
    </row>
    <row r="106" spans="1:5" x14ac:dyDescent="0.25">
      <c r="A106" s="225" t="s">
        <v>386</v>
      </c>
      <c r="B106" s="218">
        <f t="shared" si="4"/>
        <v>0</v>
      </c>
      <c r="C106" s="217"/>
      <c r="D106" s="217"/>
      <c r="E106" s="217"/>
    </row>
    <row r="107" spans="1:5" x14ac:dyDescent="0.25">
      <c r="A107" s="225" t="s">
        <v>385</v>
      </c>
      <c r="B107" s="218">
        <f t="shared" si="4"/>
        <v>0</v>
      </c>
      <c r="C107" s="217"/>
      <c r="D107" s="217"/>
      <c r="E107" s="217"/>
    </row>
    <row r="108" spans="1:5" ht="13.8" thickBot="1" x14ac:dyDescent="0.3">
      <c r="A108" s="225" t="s">
        <v>384</v>
      </c>
      <c r="B108" s="218">
        <f t="shared" si="4"/>
        <v>0</v>
      </c>
      <c r="C108" s="217"/>
      <c r="D108" s="217"/>
      <c r="E108" s="217"/>
    </row>
    <row r="109" spans="1:5" ht="13.8" thickBot="1" x14ac:dyDescent="0.3">
      <c r="A109" s="224" t="s">
        <v>383</v>
      </c>
      <c r="B109" s="211">
        <f>B103+SUM(B105:B108)</f>
        <v>0</v>
      </c>
      <c r="C109" s="211">
        <f>C103+SUM(C105:C108)</f>
        <v>0</v>
      </c>
      <c r="D109" s="211">
        <f>D103+SUM(D105:D108)</f>
        <v>0</v>
      </c>
      <c r="E109" s="210">
        <f>E103+SUM(E105:E108)</f>
        <v>0</v>
      </c>
    </row>
    <row r="110" spans="1:5" x14ac:dyDescent="0.25">
      <c r="A110" s="223" t="s">
        <v>382</v>
      </c>
      <c r="B110" s="222">
        <f>C110+D110+E110</f>
        <v>0</v>
      </c>
      <c r="C110" s="221"/>
      <c r="D110" s="221"/>
      <c r="E110" s="220"/>
    </row>
    <row r="111" spans="1:5" x14ac:dyDescent="0.25">
      <c r="A111" s="219" t="s">
        <v>381</v>
      </c>
      <c r="B111" s="218">
        <f>C111+D111+E111</f>
        <v>0</v>
      </c>
      <c r="C111" s="217"/>
      <c r="D111" s="217"/>
      <c r="E111" s="217"/>
    </row>
    <row r="112" spans="1:5" x14ac:dyDescent="0.25">
      <c r="A112" s="219" t="s">
        <v>380</v>
      </c>
      <c r="B112" s="218">
        <f>C112+D112+E112</f>
        <v>0</v>
      </c>
      <c r="C112" s="217"/>
      <c r="D112" s="217"/>
      <c r="E112" s="217"/>
    </row>
    <row r="113" spans="1:5" x14ac:dyDescent="0.25">
      <c r="A113" s="219" t="s">
        <v>379</v>
      </c>
      <c r="B113" s="218">
        <f>C113+D113+E113</f>
        <v>0</v>
      </c>
      <c r="C113" s="217"/>
      <c r="D113" s="217"/>
      <c r="E113" s="217"/>
    </row>
    <row r="114" spans="1:5" ht="13.8" thickBot="1" x14ac:dyDescent="0.3">
      <c r="A114" s="216"/>
      <c r="B114" s="215">
        <f>C114+D114+E114</f>
        <v>0</v>
      </c>
      <c r="C114" s="214"/>
      <c r="D114" s="214"/>
      <c r="E114" s="213"/>
    </row>
    <row r="115" spans="1:5" ht="13.8" thickBot="1" x14ac:dyDescent="0.3">
      <c r="A115" s="212" t="s">
        <v>378</v>
      </c>
      <c r="B115" s="211">
        <f>SUM(B110:B114)</f>
        <v>0</v>
      </c>
      <c r="C115" s="211">
        <f>SUM(C110:C114)</f>
        <v>0</v>
      </c>
      <c r="D115" s="211">
        <f>SUM(D110:D114)</f>
        <v>0</v>
      </c>
      <c r="E115" s="210">
        <f>SUM(E110:E114)</f>
        <v>0</v>
      </c>
    </row>
    <row r="117" spans="1:5" ht="13.8" x14ac:dyDescent="0.25">
      <c r="A117" s="407" t="s">
        <v>394</v>
      </c>
      <c r="B117" s="407"/>
      <c r="C117" s="408"/>
      <c r="D117" s="408"/>
      <c r="E117" s="408"/>
    </row>
    <row r="118" spans="1:5" ht="14.4" thickBot="1" x14ac:dyDescent="0.3">
      <c r="A118" s="236"/>
      <c r="B118" s="236"/>
      <c r="C118" s="236"/>
      <c r="D118" s="236"/>
      <c r="E118" s="235" t="str">
        <f>$E$3</f>
        <v>forint</v>
      </c>
    </row>
    <row r="119" spans="1:5" ht="13.8" thickBot="1" x14ac:dyDescent="0.3">
      <c r="A119" s="409" t="s">
        <v>393</v>
      </c>
      <c r="B119" s="412" t="s">
        <v>392</v>
      </c>
      <c r="C119" s="413"/>
      <c r="D119" s="413"/>
      <c r="E119" s="414"/>
    </row>
    <row r="120" spans="1:5" ht="13.8" thickBot="1" x14ac:dyDescent="0.3">
      <c r="A120" s="410"/>
      <c r="B120" s="415" t="str">
        <f>B99</f>
        <v>Összes 
 forrás, kiadás</v>
      </c>
      <c r="C120" s="418" t="s">
        <v>391</v>
      </c>
      <c r="D120" s="419"/>
      <c r="E120" s="420"/>
    </row>
    <row r="121" spans="1:5" x14ac:dyDescent="0.25">
      <c r="A121" s="410"/>
      <c r="B121" s="416"/>
      <c r="C121" s="415" t="str">
        <f>CONCATENATE([1]TARTALOMJEGYZÉK!A1,". előtti forrás, kiadás")</f>
        <v>2020. előtti forrás, kiadás</v>
      </c>
      <c r="D121" s="415" t="str">
        <f>CONCATENATE([1]TARTALOMJEGYZÉK!A1,". évi eredeti előirányzat")</f>
        <v>2020. évi eredeti előirányzat</v>
      </c>
      <c r="E121" s="415" t="str">
        <f>CONCATENATE([1]TARTALOMJEGYZÉK!A1,". év utáni tervezett forrás, kiadás")</f>
        <v>2020. év utáni tervezett forrás, kiadás</v>
      </c>
    </row>
    <row r="122" spans="1:5" ht="13.8" thickBot="1" x14ac:dyDescent="0.3">
      <c r="A122" s="411"/>
      <c r="B122" s="417"/>
      <c r="C122" s="421"/>
      <c r="D122" s="421"/>
      <c r="E122" s="417"/>
    </row>
    <row r="123" spans="1:5" ht="13.8" thickBot="1" x14ac:dyDescent="0.3">
      <c r="A123" s="234" t="s">
        <v>127</v>
      </c>
      <c r="B123" s="233" t="s">
        <v>390</v>
      </c>
      <c r="C123" s="232" t="s">
        <v>322</v>
      </c>
      <c r="D123" s="231" t="s">
        <v>321</v>
      </c>
      <c r="E123" s="230" t="s">
        <v>366</v>
      </c>
    </row>
    <row r="124" spans="1:5" x14ac:dyDescent="0.25">
      <c r="A124" s="229" t="s">
        <v>389</v>
      </c>
      <c r="B124" s="222">
        <f t="shared" ref="B124:B129" si="5">C124+D124+E124</f>
        <v>0</v>
      </c>
      <c r="C124" s="221"/>
      <c r="D124" s="221"/>
      <c r="E124" s="220"/>
    </row>
    <row r="125" spans="1:5" x14ac:dyDescent="0.25">
      <c r="A125" s="228" t="s">
        <v>388</v>
      </c>
      <c r="B125" s="227">
        <f t="shared" si="5"/>
        <v>0</v>
      </c>
      <c r="C125" s="226"/>
      <c r="D125" s="226"/>
      <c r="E125" s="226"/>
    </row>
    <row r="126" spans="1:5" x14ac:dyDescent="0.25">
      <c r="A126" s="225" t="s">
        <v>387</v>
      </c>
      <c r="B126" s="218">
        <f t="shared" si="5"/>
        <v>0</v>
      </c>
      <c r="C126" s="217"/>
      <c r="D126" s="217"/>
      <c r="E126" s="217"/>
    </row>
    <row r="127" spans="1:5" x14ac:dyDescent="0.25">
      <c r="A127" s="225" t="s">
        <v>386</v>
      </c>
      <c r="B127" s="218">
        <f t="shared" si="5"/>
        <v>0</v>
      </c>
      <c r="C127" s="217"/>
      <c r="D127" s="217"/>
      <c r="E127" s="217"/>
    </row>
    <row r="128" spans="1:5" x14ac:dyDescent="0.25">
      <c r="A128" s="225" t="s">
        <v>385</v>
      </c>
      <c r="B128" s="218">
        <f t="shared" si="5"/>
        <v>0</v>
      </c>
      <c r="C128" s="217"/>
      <c r="D128" s="217"/>
      <c r="E128" s="217"/>
    </row>
    <row r="129" spans="1:5" ht="13.8" thickBot="1" x14ac:dyDescent="0.3">
      <c r="A129" s="225" t="s">
        <v>384</v>
      </c>
      <c r="B129" s="218">
        <f t="shared" si="5"/>
        <v>0</v>
      </c>
      <c r="C129" s="217"/>
      <c r="D129" s="217"/>
      <c r="E129" s="217"/>
    </row>
    <row r="130" spans="1:5" ht="13.8" thickBot="1" x14ac:dyDescent="0.3">
      <c r="A130" s="224" t="s">
        <v>383</v>
      </c>
      <c r="B130" s="211">
        <f>B124+SUM(B126:B129)</f>
        <v>0</v>
      </c>
      <c r="C130" s="211">
        <f>C124+SUM(C126:C129)</f>
        <v>0</v>
      </c>
      <c r="D130" s="211">
        <f>D124+SUM(D126:D129)</f>
        <v>0</v>
      </c>
      <c r="E130" s="210">
        <f>E124+SUM(E126:E129)</f>
        <v>0</v>
      </c>
    </row>
    <row r="131" spans="1:5" x14ac:dyDescent="0.25">
      <c r="A131" s="223" t="s">
        <v>382</v>
      </c>
      <c r="B131" s="222">
        <f>C131+D131+E131</f>
        <v>0</v>
      </c>
      <c r="C131" s="221"/>
      <c r="D131" s="221"/>
      <c r="E131" s="220"/>
    </row>
    <row r="132" spans="1:5" x14ac:dyDescent="0.25">
      <c r="A132" s="219" t="s">
        <v>381</v>
      </c>
      <c r="B132" s="218">
        <f>C132+D132+E132</f>
        <v>0</v>
      </c>
      <c r="C132" s="217"/>
      <c r="D132" s="217"/>
      <c r="E132" s="217"/>
    </row>
    <row r="133" spans="1:5" x14ac:dyDescent="0.25">
      <c r="A133" s="219" t="s">
        <v>380</v>
      </c>
      <c r="B133" s="218">
        <f>C133+D133+E133</f>
        <v>0</v>
      </c>
      <c r="C133" s="217"/>
      <c r="D133" s="217"/>
      <c r="E133" s="217"/>
    </row>
    <row r="134" spans="1:5" x14ac:dyDescent="0.25">
      <c r="A134" s="219" t="s">
        <v>379</v>
      </c>
      <c r="B134" s="218">
        <f>C134+D134+E134</f>
        <v>0</v>
      </c>
      <c r="C134" s="217"/>
      <c r="D134" s="217"/>
      <c r="E134" s="217"/>
    </row>
    <row r="135" spans="1:5" ht="13.8" thickBot="1" x14ac:dyDescent="0.3">
      <c r="A135" s="216"/>
      <c r="B135" s="215">
        <f>C135+D135+E135</f>
        <v>0</v>
      </c>
      <c r="C135" s="214"/>
      <c r="D135" s="214"/>
      <c r="E135" s="213"/>
    </row>
    <row r="136" spans="1:5" ht="13.8" thickBot="1" x14ac:dyDescent="0.3">
      <c r="A136" s="212" t="s">
        <v>378</v>
      </c>
      <c r="B136" s="211">
        <f>SUM(B131:B135)</f>
        <v>0</v>
      </c>
      <c r="C136" s="211">
        <f>SUM(C131:C135)</f>
        <v>0</v>
      </c>
      <c r="D136" s="211">
        <f>SUM(D131:D135)</f>
        <v>0</v>
      </c>
      <c r="E136" s="210">
        <f>SUM(E131:E135)</f>
        <v>0</v>
      </c>
    </row>
    <row r="138" spans="1:5" ht="13.8" x14ac:dyDescent="0.25">
      <c r="A138" s="407" t="s">
        <v>394</v>
      </c>
      <c r="B138" s="407"/>
      <c r="C138" s="408"/>
      <c r="D138" s="408"/>
      <c r="E138" s="408"/>
    </row>
    <row r="139" spans="1:5" ht="14.4" thickBot="1" x14ac:dyDescent="0.3">
      <c r="A139" s="236"/>
      <c r="B139" s="236"/>
      <c r="C139" s="236"/>
      <c r="D139" s="236"/>
      <c r="E139" s="235" t="str">
        <f>$E$3</f>
        <v>forint</v>
      </c>
    </row>
    <row r="140" spans="1:5" ht="13.8" thickBot="1" x14ac:dyDescent="0.3">
      <c r="A140" s="409" t="s">
        <v>393</v>
      </c>
      <c r="B140" s="412" t="s">
        <v>392</v>
      </c>
      <c r="C140" s="413"/>
      <c r="D140" s="413"/>
      <c r="E140" s="414"/>
    </row>
    <row r="141" spans="1:5" ht="13.8" thickBot="1" x14ac:dyDescent="0.3">
      <c r="A141" s="410"/>
      <c r="B141" s="415" t="str">
        <f>B120</f>
        <v>Összes 
 forrás, kiadás</v>
      </c>
      <c r="C141" s="418" t="s">
        <v>391</v>
      </c>
      <c r="D141" s="419"/>
      <c r="E141" s="420"/>
    </row>
    <row r="142" spans="1:5" x14ac:dyDescent="0.25">
      <c r="A142" s="410"/>
      <c r="B142" s="416"/>
      <c r="C142" s="415" t="str">
        <f>CONCATENATE([1]TARTALOMJEGYZÉK!A1,". előtti forrás, kiadás")</f>
        <v>2020. előtti forrás, kiadás</v>
      </c>
      <c r="D142" s="415" t="str">
        <f>CONCATENATE([1]TARTALOMJEGYZÉK!A1,". évi eredeti előirányzat")</f>
        <v>2020. évi eredeti előirányzat</v>
      </c>
      <c r="E142" s="415" t="str">
        <f>CONCATENATE([1]TARTALOMJEGYZÉK!A1,". év utáni tervezett forrás, kiadás")</f>
        <v>2020. év utáni tervezett forrás, kiadás</v>
      </c>
    </row>
    <row r="143" spans="1:5" ht="13.8" thickBot="1" x14ac:dyDescent="0.3">
      <c r="A143" s="411"/>
      <c r="B143" s="417"/>
      <c r="C143" s="421"/>
      <c r="D143" s="421"/>
      <c r="E143" s="417"/>
    </row>
    <row r="144" spans="1:5" ht="13.8" thickBot="1" x14ac:dyDescent="0.3">
      <c r="A144" s="234" t="s">
        <v>127</v>
      </c>
      <c r="B144" s="233" t="s">
        <v>390</v>
      </c>
      <c r="C144" s="232" t="s">
        <v>322</v>
      </c>
      <c r="D144" s="231" t="s">
        <v>321</v>
      </c>
      <c r="E144" s="230" t="s">
        <v>366</v>
      </c>
    </row>
    <row r="145" spans="1:5" x14ac:dyDescent="0.25">
      <c r="A145" s="229" t="s">
        <v>389</v>
      </c>
      <c r="B145" s="222">
        <f t="shared" ref="B145:B150" si="6">C145+D145+E145</f>
        <v>0</v>
      </c>
      <c r="C145" s="221"/>
      <c r="D145" s="221"/>
      <c r="E145" s="220"/>
    </row>
    <row r="146" spans="1:5" x14ac:dyDescent="0.25">
      <c r="A146" s="228" t="s">
        <v>388</v>
      </c>
      <c r="B146" s="227">
        <f t="shared" si="6"/>
        <v>0</v>
      </c>
      <c r="C146" s="226"/>
      <c r="D146" s="226"/>
      <c r="E146" s="226"/>
    </row>
    <row r="147" spans="1:5" x14ac:dyDescent="0.25">
      <c r="A147" s="225" t="s">
        <v>387</v>
      </c>
      <c r="B147" s="218">
        <f t="shared" si="6"/>
        <v>0</v>
      </c>
      <c r="C147" s="217"/>
      <c r="D147" s="217"/>
      <c r="E147" s="217"/>
    </row>
    <row r="148" spans="1:5" x14ac:dyDescent="0.25">
      <c r="A148" s="225" t="s">
        <v>386</v>
      </c>
      <c r="B148" s="218">
        <f t="shared" si="6"/>
        <v>0</v>
      </c>
      <c r="C148" s="217"/>
      <c r="D148" s="217"/>
      <c r="E148" s="217"/>
    </row>
    <row r="149" spans="1:5" x14ac:dyDescent="0.25">
      <c r="A149" s="225" t="s">
        <v>385</v>
      </c>
      <c r="B149" s="218">
        <f t="shared" si="6"/>
        <v>0</v>
      </c>
      <c r="C149" s="217"/>
      <c r="D149" s="217"/>
      <c r="E149" s="217"/>
    </row>
    <row r="150" spans="1:5" ht="13.8" thickBot="1" x14ac:dyDescent="0.3">
      <c r="A150" s="225" t="s">
        <v>384</v>
      </c>
      <c r="B150" s="218">
        <f t="shared" si="6"/>
        <v>0</v>
      </c>
      <c r="C150" s="217"/>
      <c r="D150" s="217"/>
      <c r="E150" s="217"/>
    </row>
    <row r="151" spans="1:5" ht="13.8" thickBot="1" x14ac:dyDescent="0.3">
      <c r="A151" s="224" t="s">
        <v>383</v>
      </c>
      <c r="B151" s="211">
        <f>B145+SUM(B147:B150)</f>
        <v>0</v>
      </c>
      <c r="C151" s="211">
        <f>C145+SUM(C147:C150)</f>
        <v>0</v>
      </c>
      <c r="D151" s="211">
        <f>D145+SUM(D147:D150)</f>
        <v>0</v>
      </c>
      <c r="E151" s="210">
        <f>E145+SUM(E147:E150)</f>
        <v>0</v>
      </c>
    </row>
    <row r="152" spans="1:5" x14ac:dyDescent="0.25">
      <c r="A152" s="223" t="s">
        <v>382</v>
      </c>
      <c r="B152" s="222">
        <f>C152+D152+E152</f>
        <v>0</v>
      </c>
      <c r="C152" s="221"/>
      <c r="D152" s="221"/>
      <c r="E152" s="220"/>
    </row>
    <row r="153" spans="1:5" x14ac:dyDescent="0.25">
      <c r="A153" s="219" t="s">
        <v>381</v>
      </c>
      <c r="B153" s="218">
        <f>C153+D153+E153</f>
        <v>0</v>
      </c>
      <c r="C153" s="217"/>
      <c r="D153" s="217"/>
      <c r="E153" s="217"/>
    </row>
    <row r="154" spans="1:5" x14ac:dyDescent="0.25">
      <c r="A154" s="219" t="s">
        <v>380</v>
      </c>
      <c r="B154" s="218">
        <f>C154+D154+E154</f>
        <v>0</v>
      </c>
      <c r="C154" s="217"/>
      <c r="D154" s="217"/>
      <c r="E154" s="217"/>
    </row>
    <row r="155" spans="1:5" x14ac:dyDescent="0.25">
      <c r="A155" s="219" t="s">
        <v>379</v>
      </c>
      <c r="B155" s="218">
        <f>C155+D155+E155</f>
        <v>0</v>
      </c>
      <c r="C155" s="217"/>
      <c r="D155" s="217"/>
      <c r="E155" s="217"/>
    </row>
    <row r="156" spans="1:5" ht="13.8" thickBot="1" x14ac:dyDescent="0.3">
      <c r="A156" s="216"/>
      <c r="B156" s="215">
        <f>C156+D156+E156</f>
        <v>0</v>
      </c>
      <c r="C156" s="214"/>
      <c r="D156" s="214"/>
      <c r="E156" s="213"/>
    </row>
    <row r="157" spans="1:5" ht="13.8" thickBot="1" x14ac:dyDescent="0.3">
      <c r="A157" s="212" t="s">
        <v>378</v>
      </c>
      <c r="B157" s="211">
        <f>SUM(B152:B156)</f>
        <v>0</v>
      </c>
      <c r="C157" s="211">
        <f>SUM(C152:C156)</f>
        <v>0</v>
      </c>
      <c r="D157" s="211">
        <f>SUM(D152:D156)</f>
        <v>0</v>
      </c>
      <c r="E157" s="210">
        <f>SUM(E152:E156)</f>
        <v>0</v>
      </c>
    </row>
    <row r="159" spans="1:5" ht="13.8" x14ac:dyDescent="0.25">
      <c r="A159" s="407" t="s">
        <v>394</v>
      </c>
      <c r="B159" s="407"/>
      <c r="C159" s="408"/>
      <c r="D159" s="408"/>
      <c r="E159" s="408"/>
    </row>
    <row r="160" spans="1:5" ht="14.4" thickBot="1" x14ac:dyDescent="0.3">
      <c r="A160" s="236"/>
      <c r="B160" s="236"/>
      <c r="C160" s="236"/>
      <c r="D160" s="236"/>
      <c r="E160" s="235" t="str">
        <f>$E$3</f>
        <v>forint</v>
      </c>
    </row>
    <row r="161" spans="1:5" ht="13.8" thickBot="1" x14ac:dyDescent="0.3">
      <c r="A161" s="409" t="s">
        <v>393</v>
      </c>
      <c r="B161" s="412" t="s">
        <v>392</v>
      </c>
      <c r="C161" s="413"/>
      <c r="D161" s="413"/>
      <c r="E161" s="414"/>
    </row>
    <row r="162" spans="1:5" ht="13.8" thickBot="1" x14ac:dyDescent="0.3">
      <c r="A162" s="410"/>
      <c r="B162" s="415" t="str">
        <f>B141</f>
        <v>Összes 
 forrás, kiadás</v>
      </c>
      <c r="C162" s="418" t="s">
        <v>391</v>
      </c>
      <c r="D162" s="419"/>
      <c r="E162" s="420"/>
    </row>
    <row r="163" spans="1:5" x14ac:dyDescent="0.25">
      <c r="A163" s="410"/>
      <c r="B163" s="416"/>
      <c r="C163" s="415" t="str">
        <f>CONCATENATE([1]TARTALOMJEGYZÉK!A1,". előtti forrás, kiadás")</f>
        <v>2020. előtti forrás, kiadás</v>
      </c>
      <c r="D163" s="415" t="str">
        <f>CONCATENATE([1]TARTALOMJEGYZÉK!A1,". évi eredeti előirányzat")</f>
        <v>2020. évi eredeti előirányzat</v>
      </c>
      <c r="E163" s="415" t="str">
        <f>CONCATENATE([1]TARTALOMJEGYZÉK!A1,". év utáni tervezett forrás, kiadás")</f>
        <v>2020. év utáni tervezett forrás, kiadás</v>
      </c>
    </row>
    <row r="164" spans="1:5" ht="13.8" thickBot="1" x14ac:dyDescent="0.3">
      <c r="A164" s="411"/>
      <c r="B164" s="417"/>
      <c r="C164" s="421"/>
      <c r="D164" s="421"/>
      <c r="E164" s="417"/>
    </row>
    <row r="165" spans="1:5" ht="13.8" thickBot="1" x14ac:dyDescent="0.3">
      <c r="A165" s="234" t="s">
        <v>127</v>
      </c>
      <c r="B165" s="233" t="s">
        <v>390</v>
      </c>
      <c r="C165" s="232" t="s">
        <v>322</v>
      </c>
      <c r="D165" s="231" t="s">
        <v>321</v>
      </c>
      <c r="E165" s="230" t="s">
        <v>366</v>
      </c>
    </row>
    <row r="166" spans="1:5" x14ac:dyDescent="0.25">
      <c r="A166" s="229" t="s">
        <v>389</v>
      </c>
      <c r="B166" s="222">
        <f t="shared" ref="B166:B171" si="7">C166+D166+E166</f>
        <v>0</v>
      </c>
      <c r="C166" s="221"/>
      <c r="D166" s="221"/>
      <c r="E166" s="220"/>
    </row>
    <row r="167" spans="1:5" x14ac:dyDescent="0.25">
      <c r="A167" s="228" t="s">
        <v>388</v>
      </c>
      <c r="B167" s="227">
        <f t="shared" si="7"/>
        <v>0</v>
      </c>
      <c r="C167" s="226"/>
      <c r="D167" s="226"/>
      <c r="E167" s="226"/>
    </row>
    <row r="168" spans="1:5" x14ac:dyDescent="0.25">
      <c r="A168" s="225" t="s">
        <v>387</v>
      </c>
      <c r="B168" s="218">
        <f t="shared" si="7"/>
        <v>0</v>
      </c>
      <c r="C168" s="217"/>
      <c r="D168" s="217"/>
      <c r="E168" s="217"/>
    </row>
    <row r="169" spans="1:5" x14ac:dyDescent="0.25">
      <c r="A169" s="225" t="s">
        <v>386</v>
      </c>
      <c r="B169" s="218">
        <f t="shared" si="7"/>
        <v>0</v>
      </c>
      <c r="C169" s="217"/>
      <c r="D169" s="217"/>
      <c r="E169" s="217"/>
    </row>
    <row r="170" spans="1:5" x14ac:dyDescent="0.25">
      <c r="A170" s="225" t="s">
        <v>385</v>
      </c>
      <c r="B170" s="218">
        <f t="shared" si="7"/>
        <v>0</v>
      </c>
      <c r="C170" s="217"/>
      <c r="D170" s="217"/>
      <c r="E170" s="217"/>
    </row>
    <row r="171" spans="1:5" ht="13.8" thickBot="1" x14ac:dyDescent="0.3">
      <c r="A171" s="225" t="s">
        <v>384</v>
      </c>
      <c r="B171" s="218">
        <f t="shared" si="7"/>
        <v>0</v>
      </c>
      <c r="C171" s="217"/>
      <c r="D171" s="217"/>
      <c r="E171" s="217"/>
    </row>
    <row r="172" spans="1:5" ht="13.8" thickBot="1" x14ac:dyDescent="0.3">
      <c r="A172" s="224" t="s">
        <v>383</v>
      </c>
      <c r="B172" s="211">
        <f>B166+SUM(B168:B171)</f>
        <v>0</v>
      </c>
      <c r="C172" s="211">
        <f>C166+SUM(C168:C171)</f>
        <v>0</v>
      </c>
      <c r="D172" s="211">
        <f>D166+SUM(D168:D171)</f>
        <v>0</v>
      </c>
      <c r="E172" s="210">
        <f>E166+SUM(E168:E171)</f>
        <v>0</v>
      </c>
    </row>
    <row r="173" spans="1:5" x14ac:dyDescent="0.25">
      <c r="A173" s="223" t="s">
        <v>382</v>
      </c>
      <c r="B173" s="222">
        <f>C173+D173+E173</f>
        <v>0</v>
      </c>
      <c r="C173" s="221"/>
      <c r="D173" s="221"/>
      <c r="E173" s="220"/>
    </row>
    <row r="174" spans="1:5" x14ac:dyDescent="0.25">
      <c r="A174" s="219" t="s">
        <v>381</v>
      </c>
      <c r="B174" s="218">
        <f>C174+D174+E174</f>
        <v>0</v>
      </c>
      <c r="C174" s="217"/>
      <c r="D174" s="217"/>
      <c r="E174" s="217"/>
    </row>
    <row r="175" spans="1:5" x14ac:dyDescent="0.25">
      <c r="A175" s="219" t="s">
        <v>380</v>
      </c>
      <c r="B175" s="218">
        <f>C175+D175+E175</f>
        <v>0</v>
      </c>
      <c r="C175" s="217"/>
      <c r="D175" s="217"/>
      <c r="E175" s="217"/>
    </row>
    <row r="176" spans="1:5" x14ac:dyDescent="0.25">
      <c r="A176" s="219" t="s">
        <v>379</v>
      </c>
      <c r="B176" s="218">
        <f>C176+D176+E176</f>
        <v>0</v>
      </c>
      <c r="C176" s="217"/>
      <c r="D176" s="217"/>
      <c r="E176" s="217"/>
    </row>
    <row r="177" spans="1:5" ht="13.8" thickBot="1" x14ac:dyDescent="0.3">
      <c r="A177" s="216"/>
      <c r="B177" s="215">
        <f>C177+D177+E177</f>
        <v>0</v>
      </c>
      <c r="C177" s="214"/>
      <c r="D177" s="214"/>
      <c r="E177" s="213"/>
    </row>
    <row r="178" spans="1:5" ht="13.8" thickBot="1" x14ac:dyDescent="0.3">
      <c r="A178" s="212" t="s">
        <v>378</v>
      </c>
      <c r="B178" s="211">
        <f>SUM(B173:B177)</f>
        <v>0</v>
      </c>
      <c r="C178" s="211">
        <f>SUM(C173:C177)</f>
        <v>0</v>
      </c>
      <c r="D178" s="211">
        <f>SUM(D173:D177)</f>
        <v>0</v>
      </c>
      <c r="E178" s="210">
        <f>SUM(E173:E177)</f>
        <v>0</v>
      </c>
    </row>
    <row r="180" spans="1:5" ht="13.8" x14ac:dyDescent="0.25">
      <c r="A180" s="407" t="s">
        <v>394</v>
      </c>
      <c r="B180" s="407"/>
      <c r="C180" s="408"/>
      <c r="D180" s="408"/>
      <c r="E180" s="408"/>
    </row>
    <row r="181" spans="1:5" ht="14.4" thickBot="1" x14ac:dyDescent="0.3">
      <c r="A181" s="236"/>
      <c r="B181" s="236"/>
      <c r="C181" s="236"/>
      <c r="D181" s="236"/>
      <c r="E181" s="235" t="str">
        <f>$E$3</f>
        <v>forint</v>
      </c>
    </row>
    <row r="182" spans="1:5" ht="13.8" thickBot="1" x14ac:dyDescent="0.3">
      <c r="A182" s="409" t="s">
        <v>393</v>
      </c>
      <c r="B182" s="412" t="s">
        <v>392</v>
      </c>
      <c r="C182" s="413"/>
      <c r="D182" s="413"/>
      <c r="E182" s="414"/>
    </row>
    <row r="183" spans="1:5" ht="13.8" thickBot="1" x14ac:dyDescent="0.3">
      <c r="A183" s="410"/>
      <c r="B183" s="415" t="str">
        <f>B162</f>
        <v>Összes 
 forrás, kiadás</v>
      </c>
      <c r="C183" s="418" t="s">
        <v>391</v>
      </c>
      <c r="D183" s="419"/>
      <c r="E183" s="420"/>
    </row>
    <row r="184" spans="1:5" x14ac:dyDescent="0.25">
      <c r="A184" s="410"/>
      <c r="B184" s="416"/>
      <c r="C184" s="415" t="str">
        <f>CONCATENATE([1]TARTALOMJEGYZÉK!A1,". előtti forrás, kiadás")</f>
        <v>2020. előtti forrás, kiadás</v>
      </c>
      <c r="D184" s="415" t="str">
        <f>CONCATENATE([1]TARTALOMJEGYZÉK!A1,". évi eredeti előirányzat")</f>
        <v>2020. évi eredeti előirányzat</v>
      </c>
      <c r="E184" s="415" t="str">
        <f>CONCATENATE([1]TARTALOMJEGYZÉK!A1,". év utáni tervezett forrás, kiadás")</f>
        <v>2020. év utáni tervezett forrás, kiadás</v>
      </c>
    </row>
    <row r="185" spans="1:5" ht="13.8" thickBot="1" x14ac:dyDescent="0.3">
      <c r="A185" s="411"/>
      <c r="B185" s="417"/>
      <c r="C185" s="421"/>
      <c r="D185" s="421"/>
      <c r="E185" s="417"/>
    </row>
    <row r="186" spans="1:5" ht="13.8" thickBot="1" x14ac:dyDescent="0.3">
      <c r="A186" s="234" t="s">
        <v>127</v>
      </c>
      <c r="B186" s="233" t="s">
        <v>390</v>
      </c>
      <c r="C186" s="232" t="s">
        <v>322</v>
      </c>
      <c r="D186" s="231" t="s">
        <v>321</v>
      </c>
      <c r="E186" s="230" t="s">
        <v>366</v>
      </c>
    </row>
    <row r="187" spans="1:5" x14ac:dyDescent="0.25">
      <c r="A187" s="229" t="s">
        <v>389</v>
      </c>
      <c r="B187" s="222">
        <f t="shared" ref="B187:B192" si="8">C187+D187+E187</f>
        <v>0</v>
      </c>
      <c r="C187" s="221"/>
      <c r="D187" s="221"/>
      <c r="E187" s="220"/>
    </row>
    <row r="188" spans="1:5" x14ac:dyDescent="0.25">
      <c r="A188" s="228" t="s">
        <v>388</v>
      </c>
      <c r="B188" s="227">
        <f t="shared" si="8"/>
        <v>0</v>
      </c>
      <c r="C188" s="226"/>
      <c r="D188" s="226"/>
      <c r="E188" s="226"/>
    </row>
    <row r="189" spans="1:5" x14ac:dyDescent="0.25">
      <c r="A189" s="225" t="s">
        <v>387</v>
      </c>
      <c r="B189" s="218">
        <f t="shared" si="8"/>
        <v>0</v>
      </c>
      <c r="C189" s="217"/>
      <c r="D189" s="217"/>
      <c r="E189" s="217"/>
    </row>
    <row r="190" spans="1:5" x14ac:dyDescent="0.25">
      <c r="A190" s="225" t="s">
        <v>386</v>
      </c>
      <c r="B190" s="218">
        <f t="shared" si="8"/>
        <v>0</v>
      </c>
      <c r="C190" s="217"/>
      <c r="D190" s="217"/>
      <c r="E190" s="217"/>
    </row>
    <row r="191" spans="1:5" x14ac:dyDescent="0.25">
      <c r="A191" s="225" t="s">
        <v>385</v>
      </c>
      <c r="B191" s="218">
        <f t="shared" si="8"/>
        <v>0</v>
      </c>
      <c r="C191" s="217"/>
      <c r="D191" s="217"/>
      <c r="E191" s="217"/>
    </row>
    <row r="192" spans="1:5" ht="13.8" thickBot="1" x14ac:dyDescent="0.3">
      <c r="A192" s="225" t="s">
        <v>384</v>
      </c>
      <c r="B192" s="218">
        <f t="shared" si="8"/>
        <v>0</v>
      </c>
      <c r="C192" s="217"/>
      <c r="D192" s="217"/>
      <c r="E192" s="217"/>
    </row>
    <row r="193" spans="1:5" ht="13.8" thickBot="1" x14ac:dyDescent="0.3">
      <c r="A193" s="224" t="s">
        <v>383</v>
      </c>
      <c r="B193" s="211">
        <f>B187+SUM(B189:B192)</f>
        <v>0</v>
      </c>
      <c r="C193" s="211">
        <f>C187+SUM(C189:C192)</f>
        <v>0</v>
      </c>
      <c r="D193" s="211">
        <f>D187+SUM(D189:D192)</f>
        <v>0</v>
      </c>
      <c r="E193" s="210">
        <f>E187+SUM(E189:E192)</f>
        <v>0</v>
      </c>
    </row>
    <row r="194" spans="1:5" x14ac:dyDescent="0.25">
      <c r="A194" s="223" t="s">
        <v>382</v>
      </c>
      <c r="B194" s="222">
        <f>C194+D194+E194</f>
        <v>0</v>
      </c>
      <c r="C194" s="221"/>
      <c r="D194" s="221"/>
      <c r="E194" s="220"/>
    </row>
    <row r="195" spans="1:5" x14ac:dyDescent="0.25">
      <c r="A195" s="219" t="s">
        <v>381</v>
      </c>
      <c r="B195" s="218">
        <f>C195+D195+E195</f>
        <v>0</v>
      </c>
      <c r="C195" s="217"/>
      <c r="D195" s="217"/>
      <c r="E195" s="217"/>
    </row>
    <row r="196" spans="1:5" x14ac:dyDescent="0.25">
      <c r="A196" s="219" t="s">
        <v>380</v>
      </c>
      <c r="B196" s="218">
        <f>C196+D196+E196</f>
        <v>0</v>
      </c>
      <c r="C196" s="217"/>
      <c r="D196" s="217"/>
      <c r="E196" s="217"/>
    </row>
    <row r="197" spans="1:5" x14ac:dyDescent="0.25">
      <c r="A197" s="219" t="s">
        <v>379</v>
      </c>
      <c r="B197" s="218">
        <f>C197+D197+E197</f>
        <v>0</v>
      </c>
      <c r="C197" s="217"/>
      <c r="D197" s="217"/>
      <c r="E197" s="217"/>
    </row>
    <row r="198" spans="1:5" ht="13.8" thickBot="1" x14ac:dyDescent="0.3">
      <c r="A198" s="216"/>
      <c r="B198" s="215">
        <f>C198+D198+E198</f>
        <v>0</v>
      </c>
      <c r="C198" s="214"/>
      <c r="D198" s="214"/>
      <c r="E198" s="213"/>
    </row>
    <row r="199" spans="1:5" ht="13.8" thickBot="1" x14ac:dyDescent="0.3">
      <c r="A199" s="212" t="s">
        <v>378</v>
      </c>
      <c r="B199" s="211">
        <f>SUM(B194:B198)</f>
        <v>0</v>
      </c>
      <c r="C199" s="211">
        <f>SUM(C194:C198)</f>
        <v>0</v>
      </c>
      <c r="D199" s="211">
        <f>SUM(D194:D198)</f>
        <v>0</v>
      </c>
      <c r="E199" s="210">
        <f>SUM(E194:E198)</f>
        <v>0</v>
      </c>
    </row>
    <row r="201" spans="1:5" ht="13.8" x14ac:dyDescent="0.25">
      <c r="A201" s="407" t="s">
        <v>394</v>
      </c>
      <c r="B201" s="407"/>
      <c r="C201" s="408"/>
      <c r="D201" s="408"/>
      <c r="E201" s="408"/>
    </row>
    <row r="202" spans="1:5" ht="14.4" thickBot="1" x14ac:dyDescent="0.3">
      <c r="A202" s="236"/>
      <c r="B202" s="236"/>
      <c r="C202" s="236"/>
      <c r="D202" s="236"/>
      <c r="E202" s="235" t="str">
        <f>$E$3</f>
        <v>forint</v>
      </c>
    </row>
    <row r="203" spans="1:5" ht="13.8" thickBot="1" x14ac:dyDescent="0.3">
      <c r="A203" s="409" t="s">
        <v>393</v>
      </c>
      <c r="B203" s="412" t="s">
        <v>392</v>
      </c>
      <c r="C203" s="413"/>
      <c r="D203" s="413"/>
      <c r="E203" s="414"/>
    </row>
    <row r="204" spans="1:5" ht="13.8" thickBot="1" x14ac:dyDescent="0.3">
      <c r="A204" s="410"/>
      <c r="B204" s="415" t="str">
        <f>B183</f>
        <v>Összes 
 forrás, kiadás</v>
      </c>
      <c r="C204" s="418" t="s">
        <v>391</v>
      </c>
      <c r="D204" s="419"/>
      <c r="E204" s="420"/>
    </row>
    <row r="205" spans="1:5" x14ac:dyDescent="0.25">
      <c r="A205" s="410"/>
      <c r="B205" s="416"/>
      <c r="C205" s="415" t="str">
        <f>CONCATENATE([1]TARTALOMJEGYZÉK!A1,". előtti forrás, kiadás")</f>
        <v>2020. előtti forrás, kiadás</v>
      </c>
      <c r="D205" s="415" t="str">
        <f>CONCATENATE([1]TARTALOMJEGYZÉK!A1,". évi eredeti előirányzat")</f>
        <v>2020. évi eredeti előirányzat</v>
      </c>
      <c r="E205" s="415" t="str">
        <f>CONCATENATE([1]TARTALOMJEGYZÉK!A1,". év utáni tervezett forrás, kiadás")</f>
        <v>2020. év utáni tervezett forrás, kiadás</v>
      </c>
    </row>
    <row r="206" spans="1:5" ht="13.8" thickBot="1" x14ac:dyDescent="0.3">
      <c r="A206" s="411"/>
      <c r="B206" s="417"/>
      <c r="C206" s="421"/>
      <c r="D206" s="421"/>
      <c r="E206" s="417"/>
    </row>
    <row r="207" spans="1:5" ht="13.8" thickBot="1" x14ac:dyDescent="0.3">
      <c r="A207" s="234" t="s">
        <v>127</v>
      </c>
      <c r="B207" s="233" t="s">
        <v>390</v>
      </c>
      <c r="C207" s="232" t="s">
        <v>322</v>
      </c>
      <c r="D207" s="231" t="s">
        <v>321</v>
      </c>
      <c r="E207" s="230" t="s">
        <v>366</v>
      </c>
    </row>
    <row r="208" spans="1:5" x14ac:dyDescent="0.25">
      <c r="A208" s="229" t="s">
        <v>389</v>
      </c>
      <c r="B208" s="222">
        <f t="shared" ref="B208:B213" si="9">C208+D208+E208</f>
        <v>0</v>
      </c>
      <c r="C208" s="221"/>
      <c r="D208" s="221"/>
      <c r="E208" s="220"/>
    </row>
    <row r="209" spans="1:5" x14ac:dyDescent="0.25">
      <c r="A209" s="228" t="s">
        <v>388</v>
      </c>
      <c r="B209" s="227">
        <f t="shared" si="9"/>
        <v>0</v>
      </c>
      <c r="C209" s="226"/>
      <c r="D209" s="226"/>
      <c r="E209" s="226"/>
    </row>
    <row r="210" spans="1:5" x14ac:dyDescent="0.25">
      <c r="A210" s="225" t="s">
        <v>387</v>
      </c>
      <c r="B210" s="218">
        <f t="shared" si="9"/>
        <v>0</v>
      </c>
      <c r="C210" s="217"/>
      <c r="D210" s="217"/>
      <c r="E210" s="217"/>
    </row>
    <row r="211" spans="1:5" x14ac:dyDescent="0.25">
      <c r="A211" s="225" t="s">
        <v>386</v>
      </c>
      <c r="B211" s="218">
        <f t="shared" si="9"/>
        <v>0</v>
      </c>
      <c r="C211" s="217"/>
      <c r="D211" s="217"/>
      <c r="E211" s="217"/>
    </row>
    <row r="212" spans="1:5" x14ac:dyDescent="0.25">
      <c r="A212" s="225" t="s">
        <v>385</v>
      </c>
      <c r="B212" s="218">
        <f t="shared" si="9"/>
        <v>0</v>
      </c>
      <c r="C212" s="217"/>
      <c r="D212" s="217"/>
      <c r="E212" s="217"/>
    </row>
    <row r="213" spans="1:5" ht="13.8" thickBot="1" x14ac:dyDescent="0.3">
      <c r="A213" s="225" t="s">
        <v>384</v>
      </c>
      <c r="B213" s="218">
        <f t="shared" si="9"/>
        <v>0</v>
      </c>
      <c r="C213" s="217"/>
      <c r="D213" s="217"/>
      <c r="E213" s="217"/>
    </row>
    <row r="214" spans="1:5" ht="13.8" thickBot="1" x14ac:dyDescent="0.3">
      <c r="A214" s="224" t="s">
        <v>383</v>
      </c>
      <c r="B214" s="211">
        <f>B208+SUM(B210:B213)</f>
        <v>0</v>
      </c>
      <c r="C214" s="211">
        <f>C208+SUM(C210:C213)</f>
        <v>0</v>
      </c>
      <c r="D214" s="211">
        <f>D208+SUM(D210:D213)</f>
        <v>0</v>
      </c>
      <c r="E214" s="210">
        <f>E208+SUM(E210:E213)</f>
        <v>0</v>
      </c>
    </row>
    <row r="215" spans="1:5" x14ac:dyDescent="0.25">
      <c r="A215" s="223" t="s">
        <v>382</v>
      </c>
      <c r="B215" s="222">
        <f>C215+D215+E215</f>
        <v>0</v>
      </c>
      <c r="C215" s="221"/>
      <c r="D215" s="221"/>
      <c r="E215" s="220"/>
    </row>
    <row r="216" spans="1:5" x14ac:dyDescent="0.25">
      <c r="A216" s="219" t="s">
        <v>381</v>
      </c>
      <c r="B216" s="218">
        <f>C216+D216+E216</f>
        <v>0</v>
      </c>
      <c r="C216" s="217"/>
      <c r="D216" s="217"/>
      <c r="E216" s="217"/>
    </row>
    <row r="217" spans="1:5" x14ac:dyDescent="0.25">
      <c r="A217" s="219" t="s">
        <v>380</v>
      </c>
      <c r="B217" s="218">
        <f>C217+D217+E217</f>
        <v>0</v>
      </c>
      <c r="C217" s="217"/>
      <c r="D217" s="217"/>
      <c r="E217" s="217"/>
    </row>
    <row r="218" spans="1:5" x14ac:dyDescent="0.25">
      <c r="A218" s="219" t="s">
        <v>379</v>
      </c>
      <c r="B218" s="218">
        <f>C218+D218+E218</f>
        <v>0</v>
      </c>
      <c r="C218" s="217"/>
      <c r="D218" s="217"/>
      <c r="E218" s="217"/>
    </row>
    <row r="219" spans="1:5" ht="13.8" thickBot="1" x14ac:dyDescent="0.3">
      <c r="A219" s="216"/>
      <c r="B219" s="215">
        <f>C219+D219+E219</f>
        <v>0</v>
      </c>
      <c r="C219" s="214"/>
      <c r="D219" s="214"/>
      <c r="E219" s="213"/>
    </row>
    <row r="220" spans="1:5" ht="13.8" thickBot="1" x14ac:dyDescent="0.3">
      <c r="A220" s="212" t="s">
        <v>378</v>
      </c>
      <c r="B220" s="211">
        <f>SUM(B215:B219)</f>
        <v>0</v>
      </c>
      <c r="C220" s="211">
        <f>SUM(C215:C219)</f>
        <v>0</v>
      </c>
      <c r="D220" s="211">
        <f>SUM(D215:D219)</f>
        <v>0</v>
      </c>
      <c r="E220" s="210">
        <f>SUM(E215:E219)</f>
        <v>0</v>
      </c>
    </row>
  </sheetData>
  <mergeCells count="99">
    <mergeCell ref="F1:F31"/>
    <mergeCell ref="A2:E2"/>
    <mergeCell ref="A4:D4"/>
    <mergeCell ref="A5:D5"/>
    <mergeCell ref="A6:D6"/>
    <mergeCell ref="A7:D7"/>
    <mergeCell ref="A9:E9"/>
    <mergeCell ref="A10:E10"/>
    <mergeCell ref="A11:B11"/>
    <mergeCell ref="C11:E11"/>
    <mergeCell ref="A13:A16"/>
    <mergeCell ref="B13:E13"/>
    <mergeCell ref="B14:B16"/>
    <mergeCell ref="C14:E14"/>
    <mergeCell ref="C15:C16"/>
    <mergeCell ref="D15:D16"/>
    <mergeCell ref="E15:E16"/>
    <mergeCell ref="A31:E31"/>
    <mergeCell ref="A33:B33"/>
    <mergeCell ref="C33:E33"/>
    <mergeCell ref="A35:A38"/>
    <mergeCell ref="B35:E35"/>
    <mergeCell ref="B36:B38"/>
    <mergeCell ref="C36:E36"/>
    <mergeCell ref="C37:C38"/>
    <mergeCell ref="D37:D38"/>
    <mergeCell ref="E37:E38"/>
    <mergeCell ref="A54:B54"/>
    <mergeCell ref="C54:E54"/>
    <mergeCell ref="A56:A59"/>
    <mergeCell ref="B56:E56"/>
    <mergeCell ref="B57:B59"/>
    <mergeCell ref="C57:E57"/>
    <mergeCell ref="C58:C59"/>
    <mergeCell ref="D58:D59"/>
    <mergeCell ref="E58:E59"/>
    <mergeCell ref="A75:B75"/>
    <mergeCell ref="C75:E75"/>
    <mergeCell ref="A77:A80"/>
    <mergeCell ref="B77:E77"/>
    <mergeCell ref="B78:B80"/>
    <mergeCell ref="C78:E78"/>
    <mergeCell ref="C79:C80"/>
    <mergeCell ref="D79:D80"/>
    <mergeCell ref="E79:E80"/>
    <mergeCell ref="A96:B96"/>
    <mergeCell ref="C96:E96"/>
    <mergeCell ref="A98:A101"/>
    <mergeCell ref="B98:E98"/>
    <mergeCell ref="B99:B101"/>
    <mergeCell ref="C99:E99"/>
    <mergeCell ref="C100:C101"/>
    <mergeCell ref="D100:D101"/>
    <mergeCell ref="E100:E101"/>
    <mergeCell ref="A117:B117"/>
    <mergeCell ref="C117:E117"/>
    <mergeCell ref="A119:A122"/>
    <mergeCell ref="B119:E119"/>
    <mergeCell ref="B120:B122"/>
    <mergeCell ref="C120:E120"/>
    <mergeCell ref="C121:C122"/>
    <mergeCell ref="D121:D122"/>
    <mergeCell ref="E121:E122"/>
    <mergeCell ref="A138:B138"/>
    <mergeCell ref="C138:E138"/>
    <mergeCell ref="A140:A143"/>
    <mergeCell ref="B140:E140"/>
    <mergeCell ref="B141:B143"/>
    <mergeCell ref="C141:E141"/>
    <mergeCell ref="C142:C143"/>
    <mergeCell ref="D142:D143"/>
    <mergeCell ref="E142:E143"/>
    <mergeCell ref="A159:B159"/>
    <mergeCell ref="C159:E159"/>
    <mergeCell ref="A161:A164"/>
    <mergeCell ref="B161:E161"/>
    <mergeCell ref="B162:B164"/>
    <mergeCell ref="C162:E162"/>
    <mergeCell ref="C163:C164"/>
    <mergeCell ref="D163:D164"/>
    <mergeCell ref="E163:E164"/>
    <mergeCell ref="A180:B180"/>
    <mergeCell ref="C180:E180"/>
    <mergeCell ref="A182:A185"/>
    <mergeCell ref="B182:E182"/>
    <mergeCell ref="B183:B185"/>
    <mergeCell ref="C183:E183"/>
    <mergeCell ref="C184:C185"/>
    <mergeCell ref="D184:D185"/>
    <mergeCell ref="E184:E185"/>
    <mergeCell ref="A201:B201"/>
    <mergeCell ref="C201:E201"/>
    <mergeCell ref="A203:A206"/>
    <mergeCell ref="B203:E203"/>
    <mergeCell ref="B204:B206"/>
    <mergeCell ref="C204:E204"/>
    <mergeCell ref="C205:C206"/>
    <mergeCell ref="D205:D206"/>
    <mergeCell ref="E205:E206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/>
  <rowBreaks count="9" manualBreakCount="9">
    <brk id="32" max="16383" man="1"/>
    <brk id="53" max="16383" man="1"/>
    <brk id="74" max="16383" man="1"/>
    <brk id="95" max="16383" man="1"/>
    <brk id="116" max="16383" man="1"/>
    <brk id="137" max="16383" man="1"/>
    <brk id="158" max="16383" man="1"/>
    <brk id="179" max="16383" man="1"/>
    <brk id="20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6F5F5-8BCD-4DBC-B6D3-3FBC0FA17D76}">
  <sheetPr>
    <tabColor rgb="FF92D050"/>
  </sheetPr>
  <dimension ref="A1:K179"/>
  <sheetViews>
    <sheetView zoomScale="73" zoomScaleNormal="73" zoomScaleSheetLayoutView="85" workbookViewId="0">
      <selection activeCell="C1" sqref="C1"/>
    </sheetView>
  </sheetViews>
  <sheetFormatPr defaultColWidth="9.33203125" defaultRowHeight="13.2" x14ac:dyDescent="0.25"/>
  <cols>
    <col min="1" max="1" width="19.44140625" style="251" customWidth="1"/>
    <col min="2" max="2" width="72" style="250" customWidth="1"/>
    <col min="3" max="3" width="25" style="249" customWidth="1"/>
    <col min="4" max="16384" width="9.33203125" style="248"/>
  </cols>
  <sheetData>
    <row r="1" spans="1:3" s="310" customFormat="1" ht="23.25" customHeight="1" thickBot="1" x14ac:dyDescent="0.3">
      <c r="A1" s="313"/>
      <c r="B1" s="312"/>
      <c r="C1" s="311" t="s">
        <v>501</v>
      </c>
    </row>
    <row r="2" spans="1:3" s="303" customFormat="1" ht="21.15" customHeight="1" x14ac:dyDescent="0.25">
      <c r="A2" s="309" t="s">
        <v>323</v>
      </c>
      <c r="B2" s="308" t="str">
        <f>CONCATENATE([1]ALAPADATOK!A3)</f>
        <v>Viss Község Önkormányzata</v>
      </c>
      <c r="C2" s="307" t="s">
        <v>429</v>
      </c>
    </row>
    <row r="3" spans="1:3" s="303" customFormat="1" ht="16.2" thickBot="1" x14ac:dyDescent="0.3">
      <c r="A3" s="306" t="s">
        <v>431</v>
      </c>
      <c r="B3" s="305" t="s">
        <v>430</v>
      </c>
      <c r="C3" s="304" t="s">
        <v>429</v>
      </c>
    </row>
    <row r="4" spans="1:3" s="300" customFormat="1" ht="15.9" customHeight="1" thickBot="1" x14ac:dyDescent="0.3">
      <c r="A4" s="302"/>
      <c r="B4" s="302"/>
      <c r="C4" s="387" t="s">
        <v>265</v>
      </c>
    </row>
    <row r="5" spans="1:3" ht="13.8" thickBot="1" x14ac:dyDescent="0.3">
      <c r="A5" s="299" t="s">
        <v>428</v>
      </c>
      <c r="B5" s="298" t="s">
        <v>427</v>
      </c>
      <c r="C5" s="297" t="s">
        <v>401</v>
      </c>
    </row>
    <row r="6" spans="1:3" s="274" customFormat="1" ht="12.9" customHeight="1" thickBot="1" x14ac:dyDescent="0.3">
      <c r="A6" s="296"/>
      <c r="B6" s="295" t="s">
        <v>127</v>
      </c>
      <c r="C6" s="294" t="s">
        <v>126</v>
      </c>
    </row>
    <row r="7" spans="1:3" s="274" customFormat="1" ht="15.9" customHeight="1" thickBot="1" x14ac:dyDescent="0.3">
      <c r="A7" s="293"/>
      <c r="B7" s="292" t="s">
        <v>325</v>
      </c>
      <c r="C7" s="291"/>
    </row>
    <row r="8" spans="1:3" s="274" customFormat="1" ht="12" customHeight="1" thickBot="1" x14ac:dyDescent="0.3">
      <c r="A8" s="262" t="s">
        <v>125</v>
      </c>
      <c r="B8" s="81" t="s">
        <v>263</v>
      </c>
      <c r="C8" s="3">
        <f>+C9+C10+C11+C12+C13+C14</f>
        <v>65760464</v>
      </c>
    </row>
    <row r="9" spans="1:3" s="282" customFormat="1" ht="12" customHeight="1" x14ac:dyDescent="0.2">
      <c r="A9" s="266" t="s">
        <v>123</v>
      </c>
      <c r="B9" s="72" t="s">
        <v>262</v>
      </c>
      <c r="C9" s="34">
        <v>22763182</v>
      </c>
    </row>
    <row r="10" spans="1:3" s="278" customFormat="1" ht="12" customHeight="1" x14ac:dyDescent="0.2">
      <c r="A10" s="271" t="s">
        <v>121</v>
      </c>
      <c r="B10" s="70" t="s">
        <v>261</v>
      </c>
      <c r="C10" s="33">
        <v>17172600</v>
      </c>
    </row>
    <row r="11" spans="1:3" s="278" customFormat="1" ht="12" customHeight="1" x14ac:dyDescent="0.2">
      <c r="A11" s="271" t="s">
        <v>119</v>
      </c>
      <c r="B11" s="70" t="s">
        <v>260</v>
      </c>
      <c r="C11" s="33">
        <v>24024682</v>
      </c>
    </row>
    <row r="12" spans="1:3" s="278" customFormat="1" ht="12" customHeight="1" x14ac:dyDescent="0.2">
      <c r="A12" s="271" t="s">
        <v>117</v>
      </c>
      <c r="B12" s="70" t="s">
        <v>259</v>
      </c>
      <c r="C12" s="33">
        <v>1800000</v>
      </c>
    </row>
    <row r="13" spans="1:3" s="278" customFormat="1" ht="12" customHeight="1" x14ac:dyDescent="0.2">
      <c r="A13" s="271" t="s">
        <v>258</v>
      </c>
      <c r="B13" s="70" t="s">
        <v>426</v>
      </c>
      <c r="C13" s="33"/>
    </row>
    <row r="14" spans="1:3" s="282" customFormat="1" ht="12" customHeight="1" thickBot="1" x14ac:dyDescent="0.3">
      <c r="A14" s="270" t="s">
        <v>113</v>
      </c>
      <c r="B14" s="87" t="s">
        <v>425</v>
      </c>
      <c r="C14" s="33"/>
    </row>
    <row r="15" spans="1:3" s="282" customFormat="1" ht="12" customHeight="1" thickBot="1" x14ac:dyDescent="0.3">
      <c r="A15" s="262" t="s">
        <v>1</v>
      </c>
      <c r="B15" s="67" t="s">
        <v>255</v>
      </c>
      <c r="C15" s="3">
        <f>+C16+C17+C18+C19+C20</f>
        <v>73683120</v>
      </c>
    </row>
    <row r="16" spans="1:3" s="282" customFormat="1" ht="12" customHeight="1" x14ac:dyDescent="0.2">
      <c r="A16" s="266" t="s">
        <v>84</v>
      </c>
      <c r="B16" s="72" t="s">
        <v>254</v>
      </c>
      <c r="C16" s="34"/>
    </row>
    <row r="17" spans="1:3" s="282" customFormat="1" ht="12" customHeight="1" x14ac:dyDescent="0.2">
      <c r="A17" s="271" t="s">
        <v>82</v>
      </c>
      <c r="B17" s="70" t="s">
        <v>253</v>
      </c>
      <c r="C17" s="33"/>
    </row>
    <row r="18" spans="1:3" s="282" customFormat="1" ht="12" customHeight="1" x14ac:dyDescent="0.2">
      <c r="A18" s="271" t="s">
        <v>80</v>
      </c>
      <c r="B18" s="70" t="s">
        <v>252</v>
      </c>
      <c r="C18" s="33"/>
    </row>
    <row r="19" spans="1:3" s="282" customFormat="1" ht="12" customHeight="1" x14ac:dyDescent="0.2">
      <c r="A19" s="271" t="s">
        <v>78</v>
      </c>
      <c r="B19" s="70" t="s">
        <v>251</v>
      </c>
      <c r="C19" s="33"/>
    </row>
    <row r="20" spans="1:3" s="282" customFormat="1" ht="12" customHeight="1" x14ac:dyDescent="0.2">
      <c r="A20" s="271" t="s">
        <v>76</v>
      </c>
      <c r="B20" s="70" t="s">
        <v>424</v>
      </c>
      <c r="C20" s="33">
        <v>73683120</v>
      </c>
    </row>
    <row r="21" spans="1:3" s="278" customFormat="1" ht="12" customHeight="1" thickBot="1" x14ac:dyDescent="0.3">
      <c r="A21" s="270" t="s">
        <v>74</v>
      </c>
      <c r="B21" s="87" t="s">
        <v>423</v>
      </c>
      <c r="C21" s="43"/>
    </row>
    <row r="22" spans="1:3" s="278" customFormat="1" ht="12" customHeight="1" thickBot="1" x14ac:dyDescent="0.3">
      <c r="A22" s="262" t="s">
        <v>58</v>
      </c>
      <c r="B22" s="81" t="s">
        <v>248</v>
      </c>
      <c r="C22" s="3">
        <f>+C23+C24+C25+C26+C27</f>
        <v>10816355</v>
      </c>
    </row>
    <row r="23" spans="1:3" s="278" customFormat="1" ht="12" customHeight="1" x14ac:dyDescent="0.2">
      <c r="A23" s="266" t="s">
        <v>247</v>
      </c>
      <c r="B23" s="72" t="s">
        <v>246</v>
      </c>
      <c r="C23" s="34"/>
    </row>
    <row r="24" spans="1:3" s="282" customFormat="1" ht="12" customHeight="1" x14ac:dyDescent="0.2">
      <c r="A24" s="271" t="s">
        <v>245</v>
      </c>
      <c r="B24" s="70" t="s">
        <v>244</v>
      </c>
      <c r="C24" s="33"/>
    </row>
    <row r="25" spans="1:3" s="278" customFormat="1" ht="12" customHeight="1" x14ac:dyDescent="0.2">
      <c r="A25" s="271" t="s">
        <v>243</v>
      </c>
      <c r="B25" s="70" t="s">
        <v>242</v>
      </c>
      <c r="C25" s="33"/>
    </row>
    <row r="26" spans="1:3" s="278" customFormat="1" ht="12" customHeight="1" x14ac:dyDescent="0.2">
      <c r="A26" s="271" t="s">
        <v>241</v>
      </c>
      <c r="B26" s="70" t="s">
        <v>240</v>
      </c>
      <c r="C26" s="33"/>
    </row>
    <row r="27" spans="1:3" s="278" customFormat="1" ht="12" customHeight="1" x14ac:dyDescent="0.2">
      <c r="A27" s="271" t="s">
        <v>239</v>
      </c>
      <c r="B27" s="70" t="s">
        <v>238</v>
      </c>
      <c r="C27" s="33">
        <v>10816355</v>
      </c>
    </row>
    <row r="28" spans="1:3" s="278" customFormat="1" ht="12" customHeight="1" thickBot="1" x14ac:dyDescent="0.3">
      <c r="A28" s="270" t="s">
        <v>237</v>
      </c>
      <c r="B28" s="87" t="s">
        <v>236</v>
      </c>
      <c r="C28" s="86"/>
    </row>
    <row r="29" spans="1:3" s="278" customFormat="1" ht="12" customHeight="1" thickBot="1" x14ac:dyDescent="0.3">
      <c r="A29" s="262" t="s">
        <v>235</v>
      </c>
      <c r="B29" s="81" t="s">
        <v>422</v>
      </c>
      <c r="C29" s="27">
        <f>SUM(C30:C36)</f>
        <v>3000000</v>
      </c>
    </row>
    <row r="30" spans="1:3" s="278" customFormat="1" ht="12" customHeight="1" x14ac:dyDescent="0.2">
      <c r="A30" s="266" t="s">
        <v>54</v>
      </c>
      <c r="B30" s="72" t="str">
        <f>'1.1.mell.'!B32</f>
        <v>Építményadó</v>
      </c>
      <c r="C30" s="290"/>
    </row>
    <row r="31" spans="1:3" s="278" customFormat="1" ht="12" customHeight="1" x14ac:dyDescent="0.2">
      <c r="A31" s="271" t="s">
        <v>52</v>
      </c>
      <c r="B31" s="72" t="str">
        <f>'1.1.mell.'!B33</f>
        <v>Idegenforgalmi adó</v>
      </c>
      <c r="C31" s="33"/>
    </row>
    <row r="32" spans="1:3" s="278" customFormat="1" ht="12" customHeight="1" x14ac:dyDescent="0.2">
      <c r="A32" s="271" t="s">
        <v>50</v>
      </c>
      <c r="B32" s="72" t="str">
        <f>'1.1.mell.'!B34</f>
        <v>Iparűzési adó</v>
      </c>
      <c r="C32" s="33">
        <v>2500000</v>
      </c>
    </row>
    <row r="33" spans="1:3" s="278" customFormat="1" ht="12" customHeight="1" x14ac:dyDescent="0.2">
      <c r="A33" s="271" t="s">
        <v>230</v>
      </c>
      <c r="B33" s="72" t="str">
        <f>'1.1.mell.'!B35</f>
        <v xml:space="preserve">Talajterhelési díj </v>
      </c>
      <c r="C33" s="33"/>
    </row>
    <row r="34" spans="1:3" s="278" customFormat="1" ht="12" customHeight="1" x14ac:dyDescent="0.2">
      <c r="A34" s="271" t="s">
        <v>228</v>
      </c>
      <c r="B34" s="72" t="str">
        <f>'1.1.mell.'!B36</f>
        <v>Gépjárműadó</v>
      </c>
      <c r="C34" s="33">
        <v>500000</v>
      </c>
    </row>
    <row r="35" spans="1:3" s="278" customFormat="1" ht="12" customHeight="1" x14ac:dyDescent="0.2">
      <c r="A35" s="271" t="s">
        <v>226</v>
      </c>
      <c r="B35" s="72" t="str">
        <f>'1.1.mell.'!B37</f>
        <v>Telekadó</v>
      </c>
      <c r="C35" s="33"/>
    </row>
    <row r="36" spans="1:3" s="278" customFormat="1" ht="12" customHeight="1" thickBot="1" x14ac:dyDescent="0.25">
      <c r="A36" s="270" t="s">
        <v>224</v>
      </c>
      <c r="B36" s="72" t="str">
        <f>'1.1.mell.'!B38</f>
        <v>Kommunális adó</v>
      </c>
      <c r="C36" s="43"/>
    </row>
    <row r="37" spans="1:3" s="278" customFormat="1" ht="12" customHeight="1" thickBot="1" x14ac:dyDescent="0.3">
      <c r="A37" s="262" t="s">
        <v>48</v>
      </c>
      <c r="B37" s="81" t="s">
        <v>222</v>
      </c>
      <c r="C37" s="3">
        <f>SUM(C38:C48)</f>
        <v>7878000</v>
      </c>
    </row>
    <row r="38" spans="1:3" s="278" customFormat="1" ht="12" customHeight="1" x14ac:dyDescent="0.2">
      <c r="A38" s="266" t="s">
        <v>46</v>
      </c>
      <c r="B38" s="72" t="s">
        <v>221</v>
      </c>
      <c r="C38" s="34">
        <v>4000000</v>
      </c>
    </row>
    <row r="39" spans="1:3" s="278" customFormat="1" ht="12" customHeight="1" x14ac:dyDescent="0.2">
      <c r="A39" s="271" t="s">
        <v>44</v>
      </c>
      <c r="B39" s="70" t="s">
        <v>220</v>
      </c>
      <c r="C39" s="33">
        <v>3450000</v>
      </c>
    </row>
    <row r="40" spans="1:3" s="278" customFormat="1" ht="12" customHeight="1" x14ac:dyDescent="0.2">
      <c r="A40" s="271" t="s">
        <v>42</v>
      </c>
      <c r="B40" s="70" t="s">
        <v>219</v>
      </c>
      <c r="C40" s="33"/>
    </row>
    <row r="41" spans="1:3" s="278" customFormat="1" ht="12" customHeight="1" x14ac:dyDescent="0.2">
      <c r="A41" s="271" t="s">
        <v>40</v>
      </c>
      <c r="B41" s="70" t="s">
        <v>218</v>
      </c>
      <c r="C41" s="33"/>
    </row>
    <row r="42" spans="1:3" s="278" customFormat="1" ht="12" customHeight="1" x14ac:dyDescent="0.2">
      <c r="A42" s="271" t="s">
        <v>38</v>
      </c>
      <c r="B42" s="70" t="s">
        <v>217</v>
      </c>
      <c r="C42" s="33"/>
    </row>
    <row r="43" spans="1:3" s="278" customFormat="1" ht="12" customHeight="1" x14ac:dyDescent="0.2">
      <c r="A43" s="271" t="s">
        <v>36</v>
      </c>
      <c r="B43" s="70" t="s">
        <v>216</v>
      </c>
      <c r="C43" s="33">
        <v>427000</v>
      </c>
    </row>
    <row r="44" spans="1:3" s="278" customFormat="1" ht="12" customHeight="1" x14ac:dyDescent="0.2">
      <c r="A44" s="271" t="s">
        <v>215</v>
      </c>
      <c r="B44" s="70" t="s">
        <v>214</v>
      </c>
      <c r="C44" s="33"/>
    </row>
    <row r="45" spans="1:3" s="278" customFormat="1" ht="12" customHeight="1" x14ac:dyDescent="0.2">
      <c r="A45" s="271" t="s">
        <v>213</v>
      </c>
      <c r="B45" s="70" t="s">
        <v>212</v>
      </c>
      <c r="C45" s="33">
        <v>1000</v>
      </c>
    </row>
    <row r="46" spans="1:3" s="278" customFormat="1" ht="12" customHeight="1" x14ac:dyDescent="0.2">
      <c r="A46" s="271" t="s">
        <v>211</v>
      </c>
      <c r="B46" s="70" t="s">
        <v>210</v>
      </c>
      <c r="C46" s="68"/>
    </row>
    <row r="47" spans="1:3" s="278" customFormat="1" ht="12" customHeight="1" x14ac:dyDescent="0.2">
      <c r="A47" s="270" t="s">
        <v>209</v>
      </c>
      <c r="B47" s="79" t="s">
        <v>208</v>
      </c>
      <c r="C47" s="78"/>
    </row>
    <row r="48" spans="1:3" s="278" customFormat="1" ht="12" customHeight="1" thickBot="1" x14ac:dyDescent="0.3">
      <c r="A48" s="270" t="s">
        <v>207</v>
      </c>
      <c r="B48" s="87" t="s">
        <v>421</v>
      </c>
      <c r="C48" s="289"/>
    </row>
    <row r="49" spans="1:3" s="278" customFormat="1" ht="12" customHeight="1" thickBot="1" x14ac:dyDescent="0.3">
      <c r="A49" s="262" t="s">
        <v>34</v>
      </c>
      <c r="B49" s="81" t="s">
        <v>205</v>
      </c>
      <c r="C49" s="3">
        <f>SUM(C50:C54)</f>
        <v>0</v>
      </c>
    </row>
    <row r="50" spans="1:3" s="278" customFormat="1" ht="12" customHeight="1" x14ac:dyDescent="0.2">
      <c r="A50" s="266" t="s">
        <v>32</v>
      </c>
      <c r="B50" s="72" t="s">
        <v>204</v>
      </c>
      <c r="C50" s="83"/>
    </row>
    <row r="51" spans="1:3" s="278" customFormat="1" ht="12" customHeight="1" x14ac:dyDescent="0.2">
      <c r="A51" s="271" t="s">
        <v>30</v>
      </c>
      <c r="B51" s="70" t="s">
        <v>203</v>
      </c>
      <c r="C51" s="68"/>
    </row>
    <row r="52" spans="1:3" s="278" customFormat="1" ht="12" customHeight="1" x14ac:dyDescent="0.2">
      <c r="A52" s="271" t="s">
        <v>28</v>
      </c>
      <c r="B52" s="70" t="s">
        <v>202</v>
      </c>
      <c r="C52" s="68"/>
    </row>
    <row r="53" spans="1:3" s="278" customFormat="1" ht="12" customHeight="1" x14ac:dyDescent="0.2">
      <c r="A53" s="271" t="s">
        <v>26</v>
      </c>
      <c r="B53" s="70" t="s">
        <v>201</v>
      </c>
      <c r="C53" s="68"/>
    </row>
    <row r="54" spans="1:3" s="278" customFormat="1" ht="12" customHeight="1" thickBot="1" x14ac:dyDescent="0.25">
      <c r="A54" s="270" t="s">
        <v>200</v>
      </c>
      <c r="B54" s="79" t="s">
        <v>199</v>
      </c>
      <c r="C54" s="78"/>
    </row>
    <row r="55" spans="1:3" s="278" customFormat="1" ht="12" customHeight="1" thickBot="1" x14ac:dyDescent="0.3">
      <c r="A55" s="262" t="s">
        <v>198</v>
      </c>
      <c r="B55" s="81" t="s">
        <v>197</v>
      </c>
      <c r="C55" s="3">
        <f>SUM(C56:C58)</f>
        <v>0</v>
      </c>
    </row>
    <row r="56" spans="1:3" s="278" customFormat="1" ht="12" customHeight="1" x14ac:dyDescent="0.2">
      <c r="A56" s="266" t="s">
        <v>22</v>
      </c>
      <c r="B56" s="72" t="s">
        <v>196</v>
      </c>
      <c r="C56" s="34"/>
    </row>
    <row r="57" spans="1:3" s="278" customFormat="1" ht="12" customHeight="1" x14ac:dyDescent="0.2">
      <c r="A57" s="271" t="s">
        <v>20</v>
      </c>
      <c r="B57" s="70" t="s">
        <v>195</v>
      </c>
      <c r="C57" s="33"/>
    </row>
    <row r="58" spans="1:3" s="278" customFormat="1" ht="12" customHeight="1" x14ac:dyDescent="0.2">
      <c r="A58" s="271" t="s">
        <v>18</v>
      </c>
      <c r="B58" s="70" t="s">
        <v>194</v>
      </c>
      <c r="C58" s="33"/>
    </row>
    <row r="59" spans="1:3" s="278" customFormat="1" ht="12" customHeight="1" thickBot="1" x14ac:dyDescent="0.25">
      <c r="A59" s="270" t="s">
        <v>16</v>
      </c>
      <c r="B59" s="79" t="s">
        <v>193</v>
      </c>
      <c r="C59" s="43"/>
    </row>
    <row r="60" spans="1:3" s="278" customFormat="1" ht="12" customHeight="1" thickBot="1" x14ac:dyDescent="0.3">
      <c r="A60" s="262" t="s">
        <v>12</v>
      </c>
      <c r="B60" s="67" t="s">
        <v>192</v>
      </c>
      <c r="C60" s="3">
        <f>SUM(C61:C63)</f>
        <v>0</v>
      </c>
    </row>
    <row r="61" spans="1:3" s="278" customFormat="1" ht="12" customHeight="1" x14ac:dyDescent="0.2">
      <c r="A61" s="266" t="s">
        <v>191</v>
      </c>
      <c r="B61" s="72" t="s">
        <v>190</v>
      </c>
      <c r="C61" s="68"/>
    </row>
    <row r="62" spans="1:3" s="278" customFormat="1" ht="12" customHeight="1" x14ac:dyDescent="0.2">
      <c r="A62" s="271" t="s">
        <v>189</v>
      </c>
      <c r="B62" s="70" t="s">
        <v>188</v>
      </c>
      <c r="C62" s="68"/>
    </row>
    <row r="63" spans="1:3" s="278" customFormat="1" ht="12" customHeight="1" x14ac:dyDescent="0.2">
      <c r="A63" s="271" t="s">
        <v>187</v>
      </c>
      <c r="B63" s="70" t="s">
        <v>186</v>
      </c>
      <c r="C63" s="68"/>
    </row>
    <row r="64" spans="1:3" s="278" customFormat="1" ht="12" customHeight="1" thickBot="1" x14ac:dyDescent="0.25">
      <c r="A64" s="270" t="s">
        <v>185</v>
      </c>
      <c r="B64" s="79" t="s">
        <v>184</v>
      </c>
      <c r="C64" s="68"/>
    </row>
    <row r="65" spans="1:3" s="278" customFormat="1" ht="12" customHeight="1" thickBot="1" x14ac:dyDescent="0.3">
      <c r="A65" s="262" t="s">
        <v>10</v>
      </c>
      <c r="B65" s="81" t="s">
        <v>182</v>
      </c>
      <c r="C65" s="27">
        <f>+C8+C15+C22+C29+C37+C49+C55+C60</f>
        <v>161137939</v>
      </c>
    </row>
    <row r="66" spans="1:3" s="278" customFormat="1" ht="12" customHeight="1" thickBot="1" x14ac:dyDescent="0.25">
      <c r="A66" s="284" t="s">
        <v>420</v>
      </c>
      <c r="B66" s="67" t="s">
        <v>180</v>
      </c>
      <c r="C66" s="3">
        <f>SUM(C67:C69)</f>
        <v>0</v>
      </c>
    </row>
    <row r="67" spans="1:3" s="278" customFormat="1" ht="12" customHeight="1" x14ac:dyDescent="0.2">
      <c r="A67" s="266" t="s">
        <v>179</v>
      </c>
      <c r="B67" s="72" t="s">
        <v>178</v>
      </c>
      <c r="C67" s="68"/>
    </row>
    <row r="68" spans="1:3" s="278" customFormat="1" ht="12" customHeight="1" x14ac:dyDescent="0.2">
      <c r="A68" s="271" t="s">
        <v>177</v>
      </c>
      <c r="B68" s="70" t="s">
        <v>176</v>
      </c>
      <c r="C68" s="68"/>
    </row>
    <row r="69" spans="1:3" s="278" customFormat="1" ht="12" customHeight="1" thickBot="1" x14ac:dyDescent="0.25">
      <c r="A69" s="270" t="s">
        <v>175</v>
      </c>
      <c r="B69" s="288" t="s">
        <v>419</v>
      </c>
      <c r="C69" s="68"/>
    </row>
    <row r="70" spans="1:3" s="278" customFormat="1" ht="12" customHeight="1" thickBot="1" x14ac:dyDescent="0.25">
      <c r="A70" s="284" t="s">
        <v>173</v>
      </c>
      <c r="B70" s="67" t="s">
        <v>172</v>
      </c>
      <c r="C70" s="3">
        <f>SUM(C71:C74)</f>
        <v>0</v>
      </c>
    </row>
    <row r="71" spans="1:3" s="278" customFormat="1" ht="12" customHeight="1" x14ac:dyDescent="0.2">
      <c r="A71" s="266" t="s">
        <v>171</v>
      </c>
      <c r="B71" s="72" t="s">
        <v>170</v>
      </c>
      <c r="C71" s="68"/>
    </row>
    <row r="72" spans="1:3" s="278" customFormat="1" ht="12" customHeight="1" x14ac:dyDescent="0.2">
      <c r="A72" s="271" t="s">
        <v>169</v>
      </c>
      <c r="B72" s="70" t="s">
        <v>168</v>
      </c>
      <c r="C72" s="68"/>
    </row>
    <row r="73" spans="1:3" s="278" customFormat="1" ht="12" customHeight="1" x14ac:dyDescent="0.2">
      <c r="A73" s="271" t="s">
        <v>167</v>
      </c>
      <c r="B73" s="70" t="s">
        <v>166</v>
      </c>
      <c r="C73" s="68"/>
    </row>
    <row r="74" spans="1:3" s="278" customFormat="1" ht="12" customHeight="1" x14ac:dyDescent="0.25">
      <c r="A74" s="271" t="s">
        <v>165</v>
      </c>
      <c r="B74" s="31" t="s">
        <v>164</v>
      </c>
      <c r="C74" s="68"/>
    </row>
    <row r="75" spans="1:3" s="278" customFormat="1" ht="12" customHeight="1" thickBot="1" x14ac:dyDescent="0.25">
      <c r="A75" s="283" t="s">
        <v>163</v>
      </c>
      <c r="B75" s="11" t="s">
        <v>162</v>
      </c>
      <c r="C75" s="36">
        <f>SUM(C76:C77)</f>
        <v>39575775</v>
      </c>
    </row>
    <row r="76" spans="1:3" s="278" customFormat="1" ht="12" customHeight="1" x14ac:dyDescent="0.2">
      <c r="A76" s="266" t="s">
        <v>161</v>
      </c>
      <c r="B76" s="72" t="s">
        <v>160</v>
      </c>
      <c r="C76" s="68">
        <v>39575775</v>
      </c>
    </row>
    <row r="77" spans="1:3" s="278" customFormat="1" ht="12" customHeight="1" thickBot="1" x14ac:dyDescent="0.25">
      <c r="A77" s="270" t="s">
        <v>159</v>
      </c>
      <c r="B77" s="79" t="s">
        <v>158</v>
      </c>
      <c r="C77" s="68"/>
    </row>
    <row r="78" spans="1:3" s="282" customFormat="1" ht="12" customHeight="1" thickBot="1" x14ac:dyDescent="0.25">
      <c r="A78" s="284" t="s">
        <v>157</v>
      </c>
      <c r="B78" s="67" t="s">
        <v>156</v>
      </c>
      <c r="C78" s="3">
        <f>SUM(C79:C81)</f>
        <v>0</v>
      </c>
    </row>
    <row r="79" spans="1:3" s="278" customFormat="1" ht="12" customHeight="1" x14ac:dyDescent="0.2">
      <c r="A79" s="266" t="s">
        <v>155</v>
      </c>
      <c r="B79" s="72" t="s">
        <v>154</v>
      </c>
      <c r="C79" s="68"/>
    </row>
    <row r="80" spans="1:3" s="278" customFormat="1" ht="12" customHeight="1" x14ac:dyDescent="0.2">
      <c r="A80" s="271" t="s">
        <v>153</v>
      </c>
      <c r="B80" s="70" t="s">
        <v>152</v>
      </c>
      <c r="C80" s="68"/>
    </row>
    <row r="81" spans="1:3" s="278" customFormat="1" ht="12" customHeight="1" thickBot="1" x14ac:dyDescent="0.25">
      <c r="A81" s="270" t="s">
        <v>151</v>
      </c>
      <c r="B81" s="79" t="s">
        <v>150</v>
      </c>
      <c r="C81" s="68"/>
    </row>
    <row r="82" spans="1:3" s="278" customFormat="1" ht="12" customHeight="1" thickBot="1" x14ac:dyDescent="0.25">
      <c r="A82" s="284" t="s">
        <v>149</v>
      </c>
      <c r="B82" s="67" t="s">
        <v>148</v>
      </c>
      <c r="C82" s="3">
        <f>SUM(C83:C86)</f>
        <v>0</v>
      </c>
    </row>
    <row r="83" spans="1:3" s="278" customFormat="1" ht="12" customHeight="1" x14ac:dyDescent="0.2">
      <c r="A83" s="287" t="s">
        <v>147</v>
      </c>
      <c r="B83" s="72" t="s">
        <v>146</v>
      </c>
      <c r="C83" s="68"/>
    </row>
    <row r="84" spans="1:3" s="278" customFormat="1" ht="12" customHeight="1" x14ac:dyDescent="0.2">
      <c r="A84" s="286" t="s">
        <v>145</v>
      </c>
      <c r="B84" s="70" t="s">
        <v>144</v>
      </c>
      <c r="C84" s="68"/>
    </row>
    <row r="85" spans="1:3" s="278" customFormat="1" ht="12" customHeight="1" x14ac:dyDescent="0.2">
      <c r="A85" s="286" t="s">
        <v>143</v>
      </c>
      <c r="B85" s="70" t="s">
        <v>142</v>
      </c>
      <c r="C85" s="68"/>
    </row>
    <row r="86" spans="1:3" s="282" customFormat="1" ht="12" customHeight="1" thickBot="1" x14ac:dyDescent="0.25">
      <c r="A86" s="285" t="s">
        <v>141</v>
      </c>
      <c r="B86" s="79" t="s">
        <v>140</v>
      </c>
      <c r="C86" s="68"/>
    </row>
    <row r="87" spans="1:3" s="282" customFormat="1" ht="12" customHeight="1" thickBot="1" x14ac:dyDescent="0.25">
      <c r="A87" s="284" t="s">
        <v>139</v>
      </c>
      <c r="B87" s="67" t="s">
        <v>138</v>
      </c>
      <c r="C87" s="66"/>
    </row>
    <row r="88" spans="1:3" s="282" customFormat="1" ht="12" customHeight="1" thickBot="1" x14ac:dyDescent="0.25">
      <c r="A88" s="284" t="s">
        <v>418</v>
      </c>
      <c r="B88" s="67" t="s">
        <v>136</v>
      </c>
      <c r="C88" s="66"/>
    </row>
    <row r="89" spans="1:3" s="282" customFormat="1" ht="12" customHeight="1" thickBot="1" x14ac:dyDescent="0.25">
      <c r="A89" s="284" t="s">
        <v>417</v>
      </c>
      <c r="B89" s="64" t="s">
        <v>134</v>
      </c>
      <c r="C89" s="27">
        <f>+C66+C70+C75+C78+C82+C88+C87</f>
        <v>39575775</v>
      </c>
    </row>
    <row r="90" spans="1:3" s="282" customFormat="1" ht="12" customHeight="1" thickBot="1" x14ac:dyDescent="0.25">
      <c r="A90" s="283" t="s">
        <v>416</v>
      </c>
      <c r="B90" s="62" t="s">
        <v>415</v>
      </c>
      <c r="C90" s="27">
        <f>+C65+C89</f>
        <v>200713714</v>
      </c>
    </row>
    <row r="91" spans="1:3" s="278" customFormat="1" ht="8.25" customHeight="1" thickBot="1" x14ac:dyDescent="0.3">
      <c r="A91" s="281"/>
      <c r="B91" s="280"/>
      <c r="C91" s="279"/>
    </row>
    <row r="92" spans="1:3" s="274" customFormat="1" ht="16.5" customHeight="1" thickBot="1" x14ac:dyDescent="0.3">
      <c r="A92" s="277"/>
      <c r="B92" s="276" t="s">
        <v>324</v>
      </c>
      <c r="C92" s="275"/>
    </row>
    <row r="93" spans="1:3" s="265" customFormat="1" ht="12" customHeight="1" thickBot="1" x14ac:dyDescent="0.3">
      <c r="A93" s="273" t="s">
        <v>125</v>
      </c>
      <c r="B93" s="52" t="s">
        <v>414</v>
      </c>
      <c r="C93" s="51">
        <f>+C94+C95+C96+C97+C98+C111</f>
        <v>117907643</v>
      </c>
    </row>
    <row r="94" spans="1:3" ht="12" customHeight="1" x14ac:dyDescent="0.25">
      <c r="A94" s="272" t="s">
        <v>123</v>
      </c>
      <c r="B94" s="49" t="s">
        <v>122</v>
      </c>
      <c r="C94" s="48">
        <v>65813122</v>
      </c>
    </row>
    <row r="95" spans="1:3" ht="12" customHeight="1" x14ac:dyDescent="0.25">
      <c r="A95" s="271" t="s">
        <v>121</v>
      </c>
      <c r="B95" s="35" t="s">
        <v>120</v>
      </c>
      <c r="C95" s="33">
        <v>7894005</v>
      </c>
    </row>
    <row r="96" spans="1:3" ht="12" customHeight="1" x14ac:dyDescent="0.25">
      <c r="A96" s="271" t="s">
        <v>119</v>
      </c>
      <c r="B96" s="35" t="s">
        <v>118</v>
      </c>
      <c r="C96" s="43">
        <v>32872101</v>
      </c>
    </row>
    <row r="97" spans="1:3" ht="12" customHeight="1" x14ac:dyDescent="0.25">
      <c r="A97" s="271" t="s">
        <v>117</v>
      </c>
      <c r="B97" s="42" t="s">
        <v>116</v>
      </c>
      <c r="C97" s="43">
        <v>8000000</v>
      </c>
    </row>
    <row r="98" spans="1:3" ht="12" customHeight="1" x14ac:dyDescent="0.25">
      <c r="A98" s="271" t="s">
        <v>115</v>
      </c>
      <c r="B98" s="47" t="s">
        <v>114</v>
      </c>
      <c r="C98" s="43">
        <v>3328415</v>
      </c>
    </row>
    <row r="99" spans="1:3" ht="12" customHeight="1" x14ac:dyDescent="0.25">
      <c r="A99" s="271" t="s">
        <v>113</v>
      </c>
      <c r="B99" s="35" t="s">
        <v>413</v>
      </c>
      <c r="C99" s="43"/>
    </row>
    <row r="100" spans="1:3" ht="12" customHeight="1" x14ac:dyDescent="0.2">
      <c r="A100" s="271" t="s">
        <v>111</v>
      </c>
      <c r="B100" s="46" t="s">
        <v>110</v>
      </c>
      <c r="C100" s="43"/>
    </row>
    <row r="101" spans="1:3" ht="12" customHeight="1" x14ac:dyDescent="0.2">
      <c r="A101" s="271" t="s">
        <v>109</v>
      </c>
      <c r="B101" s="46" t="s">
        <v>108</v>
      </c>
      <c r="C101" s="43"/>
    </row>
    <row r="102" spans="1:3" ht="12" customHeight="1" x14ac:dyDescent="0.2">
      <c r="A102" s="271" t="s">
        <v>107</v>
      </c>
      <c r="B102" s="46" t="s">
        <v>106</v>
      </c>
      <c r="C102" s="43"/>
    </row>
    <row r="103" spans="1:3" ht="12" customHeight="1" x14ac:dyDescent="0.25">
      <c r="A103" s="271" t="s">
        <v>105</v>
      </c>
      <c r="B103" s="29" t="s">
        <v>104</v>
      </c>
      <c r="C103" s="43"/>
    </row>
    <row r="104" spans="1:3" ht="12" customHeight="1" x14ac:dyDescent="0.25">
      <c r="A104" s="271" t="s">
        <v>103</v>
      </c>
      <c r="B104" s="29" t="s">
        <v>69</v>
      </c>
      <c r="C104" s="43"/>
    </row>
    <row r="105" spans="1:3" ht="12" customHeight="1" x14ac:dyDescent="0.2">
      <c r="A105" s="271" t="s">
        <v>102</v>
      </c>
      <c r="B105" s="46" t="s">
        <v>101</v>
      </c>
      <c r="C105" s="43">
        <v>2558415</v>
      </c>
    </row>
    <row r="106" spans="1:3" ht="12" customHeight="1" x14ac:dyDescent="0.2">
      <c r="A106" s="271" t="s">
        <v>100</v>
      </c>
      <c r="B106" s="46" t="s">
        <v>99</v>
      </c>
      <c r="C106" s="43"/>
    </row>
    <row r="107" spans="1:3" ht="12" customHeight="1" x14ac:dyDescent="0.25">
      <c r="A107" s="271" t="s">
        <v>98</v>
      </c>
      <c r="B107" s="29" t="s">
        <v>63</v>
      </c>
      <c r="C107" s="43"/>
    </row>
    <row r="108" spans="1:3" ht="12" customHeight="1" x14ac:dyDescent="0.25">
      <c r="A108" s="264" t="s">
        <v>97</v>
      </c>
      <c r="B108" s="44" t="s">
        <v>96</v>
      </c>
      <c r="C108" s="43"/>
    </row>
    <row r="109" spans="1:3" ht="12" customHeight="1" x14ac:dyDescent="0.25">
      <c r="A109" s="271" t="s">
        <v>95</v>
      </c>
      <c r="B109" s="44" t="s">
        <v>94</v>
      </c>
      <c r="C109" s="43"/>
    </row>
    <row r="110" spans="1:3" ht="12" customHeight="1" x14ac:dyDescent="0.25">
      <c r="A110" s="271" t="s">
        <v>93</v>
      </c>
      <c r="B110" s="29" t="s">
        <v>92</v>
      </c>
      <c r="C110" s="33">
        <v>770000</v>
      </c>
    </row>
    <row r="111" spans="1:3" ht="12" customHeight="1" x14ac:dyDescent="0.25">
      <c r="A111" s="271" t="s">
        <v>91</v>
      </c>
      <c r="B111" s="42" t="s">
        <v>90</v>
      </c>
      <c r="C111" s="33"/>
    </row>
    <row r="112" spans="1:3" ht="12" customHeight="1" x14ac:dyDescent="0.25">
      <c r="A112" s="270" t="s">
        <v>89</v>
      </c>
      <c r="B112" s="35" t="s">
        <v>412</v>
      </c>
      <c r="C112" s="43"/>
    </row>
    <row r="113" spans="1:3" ht="12" customHeight="1" thickBot="1" x14ac:dyDescent="0.3">
      <c r="A113" s="269" t="s">
        <v>87</v>
      </c>
      <c r="B113" s="268" t="s">
        <v>411</v>
      </c>
      <c r="C113" s="39"/>
    </row>
    <row r="114" spans="1:3" ht="12" customHeight="1" thickBot="1" x14ac:dyDescent="0.3">
      <c r="A114" s="262" t="s">
        <v>1</v>
      </c>
      <c r="B114" s="4" t="s">
        <v>85</v>
      </c>
      <c r="C114" s="3">
        <f>+C115+C117+C119</f>
        <v>47809538</v>
      </c>
    </row>
    <row r="115" spans="1:3" ht="12" customHeight="1" x14ac:dyDescent="0.25">
      <c r="A115" s="266" t="s">
        <v>84</v>
      </c>
      <c r="B115" s="35" t="s">
        <v>83</v>
      </c>
      <c r="C115" s="34">
        <v>13816355</v>
      </c>
    </row>
    <row r="116" spans="1:3" ht="12" customHeight="1" x14ac:dyDescent="0.25">
      <c r="A116" s="266" t="s">
        <v>82</v>
      </c>
      <c r="B116" s="28" t="s">
        <v>81</v>
      </c>
      <c r="C116" s="34"/>
    </row>
    <row r="117" spans="1:3" ht="12" customHeight="1" x14ac:dyDescent="0.25">
      <c r="A117" s="266" t="s">
        <v>80</v>
      </c>
      <c r="B117" s="28" t="s">
        <v>79</v>
      </c>
      <c r="C117" s="33">
        <v>33993183</v>
      </c>
    </row>
    <row r="118" spans="1:3" ht="12" customHeight="1" x14ac:dyDescent="0.25">
      <c r="A118" s="266" t="s">
        <v>78</v>
      </c>
      <c r="B118" s="28" t="s">
        <v>77</v>
      </c>
      <c r="C118" s="17"/>
    </row>
    <row r="119" spans="1:3" ht="12" customHeight="1" x14ac:dyDescent="0.25">
      <c r="A119" s="266" t="s">
        <v>76</v>
      </c>
      <c r="B119" s="32" t="s">
        <v>349</v>
      </c>
      <c r="C119" s="17"/>
    </row>
    <row r="120" spans="1:3" ht="12" customHeight="1" x14ac:dyDescent="0.25">
      <c r="A120" s="266" t="s">
        <v>74</v>
      </c>
      <c r="B120" s="31" t="s">
        <v>73</v>
      </c>
      <c r="C120" s="17"/>
    </row>
    <row r="121" spans="1:3" ht="12" customHeight="1" x14ac:dyDescent="0.25">
      <c r="A121" s="266" t="s">
        <v>72</v>
      </c>
      <c r="B121" s="30" t="s">
        <v>71</v>
      </c>
      <c r="C121" s="17"/>
    </row>
    <row r="122" spans="1:3" ht="12" customHeight="1" x14ac:dyDescent="0.25">
      <c r="A122" s="266" t="s">
        <v>70</v>
      </c>
      <c r="B122" s="29" t="s">
        <v>69</v>
      </c>
      <c r="C122" s="17"/>
    </row>
    <row r="123" spans="1:3" ht="12" customHeight="1" x14ac:dyDescent="0.25">
      <c r="A123" s="266" t="s">
        <v>68</v>
      </c>
      <c r="B123" s="29" t="s">
        <v>67</v>
      </c>
      <c r="C123" s="17"/>
    </row>
    <row r="124" spans="1:3" ht="12" customHeight="1" x14ac:dyDescent="0.25">
      <c r="A124" s="266" t="s">
        <v>66</v>
      </c>
      <c r="B124" s="29" t="s">
        <v>65</v>
      </c>
      <c r="C124" s="17"/>
    </row>
    <row r="125" spans="1:3" ht="12" customHeight="1" x14ac:dyDescent="0.25">
      <c r="A125" s="266" t="s">
        <v>64</v>
      </c>
      <c r="B125" s="29" t="s">
        <v>63</v>
      </c>
      <c r="C125" s="17"/>
    </row>
    <row r="126" spans="1:3" ht="12" customHeight="1" x14ac:dyDescent="0.25">
      <c r="A126" s="266" t="s">
        <v>62</v>
      </c>
      <c r="B126" s="29" t="s">
        <v>61</v>
      </c>
      <c r="C126" s="17"/>
    </row>
    <row r="127" spans="1:3" ht="12" customHeight="1" thickBot="1" x14ac:dyDescent="0.3">
      <c r="A127" s="264" t="s">
        <v>60</v>
      </c>
      <c r="B127" s="29" t="s">
        <v>59</v>
      </c>
      <c r="C127" s="24"/>
    </row>
    <row r="128" spans="1:3" ht="12" customHeight="1" thickBot="1" x14ac:dyDescent="0.3">
      <c r="A128" s="262" t="s">
        <v>58</v>
      </c>
      <c r="B128" s="15" t="s">
        <v>57</v>
      </c>
      <c r="C128" s="3">
        <f>+C93+C114</f>
        <v>165717181</v>
      </c>
    </row>
    <row r="129" spans="1:11" ht="12" customHeight="1" thickBot="1" x14ac:dyDescent="0.3">
      <c r="A129" s="262" t="s">
        <v>56</v>
      </c>
      <c r="B129" s="15" t="s">
        <v>55</v>
      </c>
      <c r="C129" s="3">
        <f>+C130+C131+C132</f>
        <v>0</v>
      </c>
    </row>
    <row r="130" spans="1:11" s="265" customFormat="1" ht="12" customHeight="1" x14ac:dyDescent="0.25">
      <c r="A130" s="266" t="s">
        <v>54</v>
      </c>
      <c r="B130" s="18" t="s">
        <v>410</v>
      </c>
      <c r="C130" s="17"/>
    </row>
    <row r="131" spans="1:11" ht="12" customHeight="1" x14ac:dyDescent="0.25">
      <c r="A131" s="266" t="s">
        <v>52</v>
      </c>
      <c r="B131" s="18" t="s">
        <v>51</v>
      </c>
      <c r="C131" s="17"/>
    </row>
    <row r="132" spans="1:11" ht="12" customHeight="1" thickBot="1" x14ac:dyDescent="0.3">
      <c r="A132" s="264" t="s">
        <v>50</v>
      </c>
      <c r="B132" s="25" t="s">
        <v>409</v>
      </c>
      <c r="C132" s="17"/>
    </row>
    <row r="133" spans="1:11" ht="12" customHeight="1" thickBot="1" x14ac:dyDescent="0.3">
      <c r="A133" s="262" t="s">
        <v>48</v>
      </c>
      <c r="B133" s="15" t="s">
        <v>47</v>
      </c>
      <c r="C133" s="3">
        <f>+C134+C135+C136+C137+C138+C139</f>
        <v>0</v>
      </c>
    </row>
    <row r="134" spans="1:11" ht="12" customHeight="1" x14ac:dyDescent="0.25">
      <c r="A134" s="266" t="s">
        <v>46</v>
      </c>
      <c r="B134" s="18" t="s">
        <v>45</v>
      </c>
      <c r="C134" s="17"/>
    </row>
    <row r="135" spans="1:11" ht="12" customHeight="1" x14ac:dyDescent="0.25">
      <c r="A135" s="266" t="s">
        <v>44</v>
      </c>
      <c r="B135" s="18" t="s">
        <v>43</v>
      </c>
      <c r="C135" s="17"/>
    </row>
    <row r="136" spans="1:11" ht="12" customHeight="1" x14ac:dyDescent="0.25">
      <c r="A136" s="266" t="s">
        <v>42</v>
      </c>
      <c r="B136" s="18" t="s">
        <v>41</v>
      </c>
      <c r="C136" s="17"/>
    </row>
    <row r="137" spans="1:11" ht="12" customHeight="1" x14ac:dyDescent="0.25">
      <c r="A137" s="266" t="s">
        <v>40</v>
      </c>
      <c r="B137" s="18" t="s">
        <v>408</v>
      </c>
      <c r="C137" s="17"/>
    </row>
    <row r="138" spans="1:11" ht="12" customHeight="1" x14ac:dyDescent="0.25">
      <c r="A138" s="266" t="s">
        <v>38</v>
      </c>
      <c r="B138" s="18" t="s">
        <v>37</v>
      </c>
      <c r="C138" s="17"/>
    </row>
    <row r="139" spans="1:11" s="265" customFormat="1" ht="12" customHeight="1" thickBot="1" x14ac:dyDescent="0.3">
      <c r="A139" s="264" t="s">
        <v>36</v>
      </c>
      <c r="B139" s="25" t="s">
        <v>35</v>
      </c>
      <c r="C139" s="17"/>
    </row>
    <row r="140" spans="1:11" ht="12" customHeight="1" thickBot="1" x14ac:dyDescent="0.3">
      <c r="A140" s="262" t="s">
        <v>34</v>
      </c>
      <c r="B140" s="15" t="s">
        <v>407</v>
      </c>
      <c r="C140" s="27">
        <f>+C141+C142+C144+C145+C143</f>
        <v>34996533</v>
      </c>
      <c r="K140" s="267"/>
    </row>
    <row r="141" spans="1:11" x14ac:dyDescent="0.25">
      <c r="A141" s="266" t="s">
        <v>32</v>
      </c>
      <c r="B141" s="18" t="s">
        <v>31</v>
      </c>
      <c r="C141" s="17"/>
    </row>
    <row r="142" spans="1:11" ht="12" customHeight="1" x14ac:dyDescent="0.25">
      <c r="A142" s="266" t="s">
        <v>30</v>
      </c>
      <c r="B142" s="18" t="s">
        <v>29</v>
      </c>
      <c r="C142" s="17">
        <v>2630418</v>
      </c>
    </row>
    <row r="143" spans="1:11" ht="12" customHeight="1" x14ac:dyDescent="0.25">
      <c r="A143" s="266" t="s">
        <v>28</v>
      </c>
      <c r="B143" s="18" t="s">
        <v>406</v>
      </c>
      <c r="C143" s="17">
        <v>32366115</v>
      </c>
    </row>
    <row r="144" spans="1:11" s="265" customFormat="1" ht="12" customHeight="1" x14ac:dyDescent="0.25">
      <c r="A144" s="266" t="s">
        <v>26</v>
      </c>
      <c r="B144" s="18" t="s">
        <v>27</v>
      </c>
      <c r="C144" s="17"/>
    </row>
    <row r="145" spans="1:3" s="265" customFormat="1" ht="12" customHeight="1" thickBot="1" x14ac:dyDescent="0.3">
      <c r="A145" s="264" t="s">
        <v>200</v>
      </c>
      <c r="B145" s="25" t="s">
        <v>25</v>
      </c>
      <c r="C145" s="17"/>
    </row>
    <row r="146" spans="1:3" s="265" customFormat="1" ht="12" customHeight="1" thickBot="1" x14ac:dyDescent="0.3">
      <c r="A146" s="262" t="s">
        <v>24</v>
      </c>
      <c r="B146" s="15" t="s">
        <v>23</v>
      </c>
      <c r="C146" s="20">
        <f>+C147+C148+C149+C150+C151</f>
        <v>0</v>
      </c>
    </row>
    <row r="147" spans="1:3" s="265" customFormat="1" ht="12" customHeight="1" x14ac:dyDescent="0.25">
      <c r="A147" s="266" t="s">
        <v>22</v>
      </c>
      <c r="B147" s="18" t="s">
        <v>21</v>
      </c>
      <c r="C147" s="17"/>
    </row>
    <row r="148" spans="1:3" s="265" customFormat="1" ht="12" customHeight="1" x14ac:dyDescent="0.25">
      <c r="A148" s="266" t="s">
        <v>20</v>
      </c>
      <c r="B148" s="18" t="s">
        <v>19</v>
      </c>
      <c r="C148" s="17"/>
    </row>
    <row r="149" spans="1:3" s="265" customFormat="1" ht="12" customHeight="1" x14ac:dyDescent="0.25">
      <c r="A149" s="266" t="s">
        <v>18</v>
      </c>
      <c r="B149" s="18" t="s">
        <v>17</v>
      </c>
      <c r="C149" s="17"/>
    </row>
    <row r="150" spans="1:3" s="265" customFormat="1" ht="12" customHeight="1" x14ac:dyDescent="0.25">
      <c r="A150" s="266" t="s">
        <v>16</v>
      </c>
      <c r="B150" s="18" t="s">
        <v>15</v>
      </c>
      <c r="C150" s="17"/>
    </row>
    <row r="151" spans="1:3" ht="12.75" customHeight="1" thickBot="1" x14ac:dyDescent="0.3">
      <c r="A151" s="264" t="s">
        <v>14</v>
      </c>
      <c r="B151" s="25" t="s">
        <v>13</v>
      </c>
      <c r="C151" s="24"/>
    </row>
    <row r="152" spans="1:3" ht="12.75" customHeight="1" thickBot="1" x14ac:dyDescent="0.3">
      <c r="A152" s="263" t="s">
        <v>12</v>
      </c>
      <c r="B152" s="15" t="s">
        <v>11</v>
      </c>
      <c r="C152" s="20"/>
    </row>
    <row r="153" spans="1:3" ht="12.75" customHeight="1" thickBot="1" x14ac:dyDescent="0.3">
      <c r="A153" s="263" t="s">
        <v>10</v>
      </c>
      <c r="B153" s="15" t="s">
        <v>9</v>
      </c>
      <c r="C153" s="20"/>
    </row>
    <row r="154" spans="1:3" ht="12" customHeight="1" thickBot="1" x14ac:dyDescent="0.3">
      <c r="A154" s="262" t="s">
        <v>8</v>
      </c>
      <c r="B154" s="15" t="s">
        <v>7</v>
      </c>
      <c r="C154" s="259">
        <f>+C129+C133+C140+C146+C152+C153</f>
        <v>34996533</v>
      </c>
    </row>
    <row r="155" spans="1:3" ht="15.15" customHeight="1" thickBot="1" x14ac:dyDescent="0.3">
      <c r="A155" s="261" t="s">
        <v>6</v>
      </c>
      <c r="B155" s="260" t="s">
        <v>5</v>
      </c>
      <c r="C155" s="259">
        <f>+C128+C154</f>
        <v>200713714</v>
      </c>
    </row>
    <row r="156" spans="1:3" ht="13.5" customHeight="1" thickBot="1" x14ac:dyDescent="0.3">
      <c r="C156" s="258">
        <f>C90-C155</f>
        <v>0</v>
      </c>
    </row>
    <row r="157" spans="1:3" ht="15.15" customHeight="1" thickBot="1" x14ac:dyDescent="0.3">
      <c r="A157" s="257" t="s">
        <v>405</v>
      </c>
      <c r="B157" s="256"/>
      <c r="C157" s="255">
        <v>57</v>
      </c>
    </row>
    <row r="158" spans="1:3" ht="14.4" customHeight="1" thickBot="1" x14ac:dyDescent="0.3">
      <c r="A158" s="257" t="s">
        <v>404</v>
      </c>
      <c r="B158" s="256"/>
      <c r="C158" s="255">
        <v>51</v>
      </c>
    </row>
    <row r="159" spans="1:3" x14ac:dyDescent="0.25">
      <c r="A159" s="254"/>
      <c r="B159" s="253"/>
      <c r="C159" s="252"/>
    </row>
    <row r="160" spans="1:3" x14ac:dyDescent="0.25">
      <c r="A160" s="254"/>
      <c r="B160" s="253"/>
    </row>
    <row r="161" spans="1:3" x14ac:dyDescent="0.25">
      <c r="A161" s="254"/>
      <c r="B161" s="253"/>
      <c r="C161" s="252"/>
    </row>
    <row r="162" spans="1:3" x14ac:dyDescent="0.25">
      <c r="A162" s="254"/>
      <c r="B162" s="253"/>
      <c r="C162" s="252"/>
    </row>
    <row r="163" spans="1:3" x14ac:dyDescent="0.25">
      <c r="A163" s="254"/>
      <c r="B163" s="253"/>
      <c r="C163" s="252"/>
    </row>
    <row r="164" spans="1:3" x14ac:dyDescent="0.25">
      <c r="A164" s="254"/>
      <c r="B164" s="253"/>
      <c r="C164" s="252"/>
    </row>
    <row r="165" spans="1:3" x14ac:dyDescent="0.25">
      <c r="A165" s="254"/>
      <c r="B165" s="253"/>
      <c r="C165" s="252"/>
    </row>
    <row r="166" spans="1:3" x14ac:dyDescent="0.25">
      <c r="A166" s="254"/>
      <c r="B166" s="253"/>
      <c r="C166" s="252"/>
    </row>
    <row r="167" spans="1:3" x14ac:dyDescent="0.25">
      <c r="A167" s="254"/>
      <c r="B167" s="253"/>
      <c r="C167" s="252"/>
    </row>
    <row r="168" spans="1:3" x14ac:dyDescent="0.25">
      <c r="A168" s="254"/>
      <c r="B168" s="253"/>
      <c r="C168" s="252"/>
    </row>
    <row r="169" spans="1:3" x14ac:dyDescent="0.25">
      <c r="A169" s="254"/>
      <c r="B169" s="253"/>
      <c r="C169" s="252"/>
    </row>
    <row r="170" spans="1:3" x14ac:dyDescent="0.25">
      <c r="A170" s="254"/>
      <c r="B170" s="253"/>
      <c r="C170" s="252"/>
    </row>
    <row r="171" spans="1:3" x14ac:dyDescent="0.25">
      <c r="A171" s="254"/>
      <c r="B171" s="253"/>
      <c r="C171" s="252"/>
    </row>
    <row r="172" spans="1:3" x14ac:dyDescent="0.25">
      <c r="A172" s="254"/>
      <c r="B172" s="253"/>
      <c r="C172" s="252"/>
    </row>
    <row r="173" spans="1:3" x14ac:dyDescent="0.25">
      <c r="A173" s="254"/>
      <c r="B173" s="253"/>
      <c r="C173" s="252"/>
    </row>
    <row r="174" spans="1:3" x14ac:dyDescent="0.25">
      <c r="A174" s="254"/>
      <c r="B174" s="253"/>
      <c r="C174" s="252"/>
    </row>
    <row r="175" spans="1:3" x14ac:dyDescent="0.25">
      <c r="A175" s="254"/>
      <c r="B175" s="253"/>
      <c r="C175" s="252"/>
    </row>
    <row r="176" spans="1:3" x14ac:dyDescent="0.25">
      <c r="A176" s="254"/>
      <c r="B176" s="253"/>
      <c r="C176" s="252"/>
    </row>
    <row r="177" spans="1:3" x14ac:dyDescent="0.25">
      <c r="A177" s="254"/>
      <c r="B177" s="253"/>
      <c r="C177" s="252"/>
    </row>
    <row r="178" spans="1:3" x14ac:dyDescent="0.25">
      <c r="A178" s="254"/>
      <c r="B178" s="253"/>
      <c r="C178" s="252"/>
    </row>
    <row r="179" spans="1:3" x14ac:dyDescent="0.25">
      <c r="A179" s="254"/>
      <c r="B179" s="253"/>
      <c r="C179" s="25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8</vt:i4>
      </vt:variant>
    </vt:vector>
  </HeadingPairs>
  <TitlesOfParts>
    <vt:vector size="22" baseType="lpstr">
      <vt:lpstr>1.1.mell.</vt:lpstr>
      <vt:lpstr>1.2.mell.</vt:lpstr>
      <vt:lpstr>1.3.mell.</vt:lpstr>
      <vt:lpstr>2.1.mell.</vt:lpstr>
      <vt:lpstr>2.2.mell.</vt:lpstr>
      <vt:lpstr>3.mell.</vt:lpstr>
      <vt:lpstr>4.mell.</vt:lpstr>
      <vt:lpstr>5.mell.</vt:lpstr>
      <vt:lpstr>6.1.mell</vt:lpstr>
      <vt:lpstr>6.1.1.mell</vt:lpstr>
      <vt:lpstr>6.1.2.mell.</vt:lpstr>
      <vt:lpstr>6.2.mell</vt:lpstr>
      <vt:lpstr>6.2.1.mell</vt:lpstr>
      <vt:lpstr>7.mell</vt:lpstr>
      <vt:lpstr>'6.1.1.mell'!Nyomtatási_cím</vt:lpstr>
      <vt:lpstr>'6.1.2.mell.'!Nyomtatási_cím</vt:lpstr>
      <vt:lpstr>'6.1.mell'!Nyomtatási_cím</vt:lpstr>
      <vt:lpstr>'6.2.1.mell'!Nyomtatási_cím</vt:lpstr>
      <vt:lpstr>'6.2.mell'!Nyomtatási_cím</vt:lpstr>
      <vt:lpstr>'1.1.mell.'!Nyomtatási_terület</vt:lpstr>
      <vt:lpstr>'1.2.mell.'!Nyomtatási_terület</vt:lpstr>
      <vt:lpstr>'1.3.mell.'!Nyomtatási_terület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Éva</cp:lastModifiedBy>
  <cp:lastPrinted>2020-02-13T10:24:37Z</cp:lastPrinted>
  <dcterms:created xsi:type="dcterms:W3CDTF">2020-02-08T16:10:59Z</dcterms:created>
  <dcterms:modified xsi:type="dcterms:W3CDTF">2020-02-21T17:03:33Z</dcterms:modified>
</cp:coreProperties>
</file>