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 activeTab="3"/>
  </bookViews>
  <sheets>
    <sheet name="1.1. melléklet" sheetId="1" r:id="rId1"/>
    <sheet name="1.2. melléklet" sheetId="2" r:id="rId2"/>
    <sheet name="1.3. melléklet" sheetId="3" r:id="rId3"/>
    <sheet name="1.4. melléklet" sheetId="4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E152" i="4"/>
  <c r="D152"/>
  <c r="C152"/>
  <c r="E147"/>
  <c r="D147"/>
  <c r="C147"/>
  <c r="E140"/>
  <c r="D140"/>
  <c r="C140"/>
  <c r="E136"/>
  <c r="E160" s="1"/>
  <c r="D136"/>
  <c r="D160" s="1"/>
  <c r="C136"/>
  <c r="C160" s="1"/>
  <c r="E135"/>
  <c r="E161" s="1"/>
  <c r="E121"/>
  <c r="D121"/>
  <c r="C121"/>
  <c r="E100"/>
  <c r="D100"/>
  <c r="D135" s="1"/>
  <c r="C100"/>
  <c r="C135" s="1"/>
  <c r="C161" s="1"/>
  <c r="E98"/>
  <c r="D98"/>
  <c r="C98"/>
  <c r="C97"/>
  <c r="E85"/>
  <c r="D85"/>
  <c r="C85"/>
  <c r="E81"/>
  <c r="D81"/>
  <c r="C81"/>
  <c r="E78"/>
  <c r="D78"/>
  <c r="C78"/>
  <c r="E73"/>
  <c r="D73"/>
  <c r="C73"/>
  <c r="E69"/>
  <c r="E92" s="1"/>
  <c r="E166" s="1"/>
  <c r="D69"/>
  <c r="D92" s="1"/>
  <c r="C69"/>
  <c r="C92" s="1"/>
  <c r="E63"/>
  <c r="D63"/>
  <c r="C63"/>
  <c r="E58"/>
  <c r="D58"/>
  <c r="C58"/>
  <c r="E52"/>
  <c r="D52"/>
  <c r="C52"/>
  <c r="E40"/>
  <c r="D40"/>
  <c r="C40"/>
  <c r="B39"/>
  <c r="B38"/>
  <c r="B37"/>
  <c r="B36"/>
  <c r="B35"/>
  <c r="B34"/>
  <c r="B33"/>
  <c r="E32"/>
  <c r="D32"/>
  <c r="C32"/>
  <c r="E25"/>
  <c r="D25"/>
  <c r="C25"/>
  <c r="E18"/>
  <c r="D18"/>
  <c r="D68" s="1"/>
  <c r="C18"/>
  <c r="E11"/>
  <c r="E68" s="1"/>
  <c r="D11"/>
  <c r="C11"/>
  <c r="C68" s="1"/>
  <c r="C8"/>
  <c r="E7"/>
  <c r="E96" s="1"/>
  <c r="E164" s="1"/>
  <c r="A3"/>
  <c r="A2"/>
  <c r="B1"/>
  <c r="E152" i="3"/>
  <c r="D152"/>
  <c r="C152"/>
  <c r="E147"/>
  <c r="D147"/>
  <c r="C147"/>
  <c r="E140"/>
  <c r="D140"/>
  <c r="C140"/>
  <c r="E136"/>
  <c r="E160" s="1"/>
  <c r="D136"/>
  <c r="D160" s="1"/>
  <c r="C136"/>
  <c r="C160" s="1"/>
  <c r="D135"/>
  <c r="D161" s="1"/>
  <c r="E121"/>
  <c r="D121"/>
  <c r="C121"/>
  <c r="E100"/>
  <c r="E135" s="1"/>
  <c r="E161" s="1"/>
  <c r="D100"/>
  <c r="C100"/>
  <c r="C135" s="1"/>
  <c r="C161" s="1"/>
  <c r="E98"/>
  <c r="D98"/>
  <c r="C98"/>
  <c r="E85"/>
  <c r="D85"/>
  <c r="C85"/>
  <c r="E81"/>
  <c r="D81"/>
  <c r="C81"/>
  <c r="E78"/>
  <c r="D78"/>
  <c r="C78"/>
  <c r="E73"/>
  <c r="E92" s="1"/>
  <c r="D73"/>
  <c r="C73"/>
  <c r="E69"/>
  <c r="D69"/>
  <c r="D92" s="1"/>
  <c r="C69"/>
  <c r="C92" s="1"/>
  <c r="C166" s="1"/>
  <c r="E63"/>
  <c r="D63"/>
  <c r="C63"/>
  <c r="E58"/>
  <c r="D58"/>
  <c r="C58"/>
  <c r="E52"/>
  <c r="D52"/>
  <c r="C52"/>
  <c r="E40"/>
  <c r="D40"/>
  <c r="C40"/>
  <c r="B39"/>
  <c r="B38"/>
  <c r="B37"/>
  <c r="B36"/>
  <c r="B35"/>
  <c r="B34"/>
  <c r="B33"/>
  <c r="E32"/>
  <c r="D32"/>
  <c r="C32"/>
  <c r="E25"/>
  <c r="D25"/>
  <c r="C25"/>
  <c r="E18"/>
  <c r="D18"/>
  <c r="C18"/>
  <c r="E11"/>
  <c r="E68" s="1"/>
  <c r="D11"/>
  <c r="D68" s="1"/>
  <c r="C11"/>
  <c r="C68" s="1"/>
  <c r="C8"/>
  <c r="C97" s="1"/>
  <c r="E7"/>
  <c r="E96" s="1"/>
  <c r="E164" s="1"/>
  <c r="A3"/>
  <c r="A2"/>
  <c r="B1"/>
  <c r="D159" i="2"/>
  <c r="E159" s="1"/>
  <c r="D158"/>
  <c r="E158" s="1"/>
  <c r="D157"/>
  <c r="E157" s="1"/>
  <c r="D156"/>
  <c r="E156" s="1"/>
  <c r="D155"/>
  <c r="E155" s="1"/>
  <c r="D154"/>
  <c r="E154" s="1"/>
  <c r="D153"/>
  <c r="E153" s="1"/>
  <c r="D152"/>
  <c r="C152"/>
  <c r="E151"/>
  <c r="D151"/>
  <c r="E150"/>
  <c r="D150"/>
  <c r="E149"/>
  <c r="D149"/>
  <c r="E148"/>
  <c r="E147" s="1"/>
  <c r="D148"/>
  <c r="D147"/>
  <c r="C147"/>
  <c r="D146"/>
  <c r="E146" s="1"/>
  <c r="D145"/>
  <c r="E145" s="1"/>
  <c r="D144"/>
  <c r="E144" s="1"/>
  <c r="D143"/>
  <c r="E143" s="1"/>
  <c r="D142"/>
  <c r="E142" s="1"/>
  <c r="D141"/>
  <c r="E141" s="1"/>
  <c r="E140" s="1"/>
  <c r="D140"/>
  <c r="C140"/>
  <c r="E139"/>
  <c r="D139"/>
  <c r="E138"/>
  <c r="D138"/>
  <c r="E137"/>
  <c r="E136" s="1"/>
  <c r="D137"/>
  <c r="D136" s="1"/>
  <c r="D160" s="1"/>
  <c r="C136"/>
  <c r="C160" s="1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E124"/>
  <c r="C124"/>
  <c r="C125" s="1"/>
  <c r="E123"/>
  <c r="E122"/>
  <c r="E121" s="1"/>
  <c r="C122"/>
  <c r="C121" s="1"/>
  <c r="D121"/>
  <c r="E120"/>
  <c r="D120"/>
  <c r="E119"/>
  <c r="C118"/>
  <c r="E116"/>
  <c r="D116"/>
  <c r="E115"/>
  <c r="D115"/>
  <c r="E114"/>
  <c r="D113"/>
  <c r="E113" s="1"/>
  <c r="D111"/>
  <c r="E111" s="1"/>
  <c r="D110"/>
  <c r="E110" s="1"/>
  <c r="D109"/>
  <c r="E109" s="1"/>
  <c r="D107"/>
  <c r="E107" s="1"/>
  <c r="E105"/>
  <c r="C105"/>
  <c r="E104"/>
  <c r="E103"/>
  <c r="C103"/>
  <c r="E102"/>
  <c r="C102"/>
  <c r="E101"/>
  <c r="E100" s="1"/>
  <c r="E135" s="1"/>
  <c r="C101"/>
  <c r="D100"/>
  <c r="D135" s="1"/>
  <c r="C100"/>
  <c r="E98"/>
  <c r="D98"/>
  <c r="C98"/>
  <c r="E96"/>
  <c r="E164" s="1"/>
  <c r="E91"/>
  <c r="E90"/>
  <c r="E89"/>
  <c r="E88"/>
  <c r="D88"/>
  <c r="E87"/>
  <c r="D87"/>
  <c r="E86"/>
  <c r="D86"/>
  <c r="E85"/>
  <c r="D85"/>
  <c r="C85"/>
  <c r="E84"/>
  <c r="D84"/>
  <c r="E83"/>
  <c r="D83"/>
  <c r="E82"/>
  <c r="E81"/>
  <c r="D81"/>
  <c r="C81"/>
  <c r="E80"/>
  <c r="D80"/>
  <c r="E79"/>
  <c r="C79"/>
  <c r="E78"/>
  <c r="D78"/>
  <c r="C78"/>
  <c r="E77"/>
  <c r="D77"/>
  <c r="E76"/>
  <c r="E75"/>
  <c r="E74"/>
  <c r="D74"/>
  <c r="E73"/>
  <c r="D73"/>
  <c r="C73"/>
  <c r="E72"/>
  <c r="D72"/>
  <c r="E71"/>
  <c r="D71"/>
  <c r="E70"/>
  <c r="E69"/>
  <c r="E92" s="1"/>
  <c r="D69"/>
  <c r="D92" s="1"/>
  <c r="C69"/>
  <c r="C92" s="1"/>
  <c r="C166" s="1"/>
  <c r="E67"/>
  <c r="D67"/>
  <c r="E66"/>
  <c r="E65"/>
  <c r="E64"/>
  <c r="D64"/>
  <c r="E63"/>
  <c r="D63"/>
  <c r="C63"/>
  <c r="E62"/>
  <c r="E61"/>
  <c r="E60"/>
  <c r="E59"/>
  <c r="E58"/>
  <c r="D58"/>
  <c r="C58"/>
  <c r="E57"/>
  <c r="E56"/>
  <c r="D56"/>
  <c r="E55"/>
  <c r="E54"/>
  <c r="D54"/>
  <c r="E53"/>
  <c r="D53"/>
  <c r="E52"/>
  <c r="D52"/>
  <c r="C52"/>
  <c r="E51"/>
  <c r="E50"/>
  <c r="E49"/>
  <c r="E48"/>
  <c r="E47"/>
  <c r="E46"/>
  <c r="D46"/>
  <c r="E45"/>
  <c r="D45"/>
  <c r="E44"/>
  <c r="D44"/>
  <c r="E43"/>
  <c r="D43"/>
  <c r="E42"/>
  <c r="D42" s="1"/>
  <c r="D40" s="1"/>
  <c r="E41"/>
  <c r="D41"/>
  <c r="E40"/>
  <c r="C40"/>
  <c r="E39"/>
  <c r="E38"/>
  <c r="D38"/>
  <c r="E37"/>
  <c r="E36"/>
  <c r="D36"/>
  <c r="E35"/>
  <c r="E34"/>
  <c r="E33"/>
  <c r="E32"/>
  <c r="D32"/>
  <c r="C32"/>
  <c r="E31"/>
  <c r="D31"/>
  <c r="E30"/>
  <c r="E29"/>
  <c r="E28"/>
  <c r="D28"/>
  <c r="E27"/>
  <c r="D27"/>
  <c r="E26"/>
  <c r="E25" s="1"/>
  <c r="D25"/>
  <c r="C25"/>
  <c r="E24"/>
  <c r="D24"/>
  <c r="E23"/>
  <c r="E22"/>
  <c r="E21"/>
  <c r="D21"/>
  <c r="E20"/>
  <c r="E19"/>
  <c r="E18" s="1"/>
  <c r="D19"/>
  <c r="D18"/>
  <c r="C18"/>
  <c r="E17"/>
  <c r="E16"/>
  <c r="E15"/>
  <c r="E14"/>
  <c r="E13"/>
  <c r="E12"/>
  <c r="E11"/>
  <c r="D11"/>
  <c r="C11"/>
  <c r="C68" s="1"/>
  <c r="C8"/>
  <c r="C97" s="1"/>
  <c r="A3"/>
  <c r="A2"/>
  <c r="B1"/>
  <c r="D159" i="1"/>
  <c r="E159" s="1"/>
  <c r="D158"/>
  <c r="E158" s="1"/>
  <c r="D157"/>
  <c r="E157" s="1"/>
  <c r="D156"/>
  <c r="E156" s="1"/>
  <c r="D155"/>
  <c r="E155" s="1"/>
  <c r="D154"/>
  <c r="E154" s="1"/>
  <c r="D153"/>
  <c r="E153" s="1"/>
  <c r="D152"/>
  <c r="C152"/>
  <c r="E151"/>
  <c r="D151"/>
  <c r="E150"/>
  <c r="D150"/>
  <c r="E149"/>
  <c r="D149"/>
  <c r="E148"/>
  <c r="E147" s="1"/>
  <c r="D148"/>
  <c r="D147"/>
  <c r="C147"/>
  <c r="D146"/>
  <c r="E146" s="1"/>
  <c r="D145"/>
  <c r="E145" s="1"/>
  <c r="D144"/>
  <c r="E144" s="1"/>
  <c r="D143"/>
  <c r="E143" s="1"/>
  <c r="D142"/>
  <c r="E142" s="1"/>
  <c r="D141"/>
  <c r="E141" s="1"/>
  <c r="E140" s="1"/>
  <c r="C140"/>
  <c r="E139"/>
  <c r="D139"/>
  <c r="E138"/>
  <c r="D138"/>
  <c r="E137"/>
  <c r="E136" s="1"/>
  <c r="D137"/>
  <c r="D136" s="1"/>
  <c r="C136"/>
  <c r="C160" s="1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E124"/>
  <c r="C124"/>
  <c r="C125" s="1"/>
  <c r="E123"/>
  <c r="E122"/>
  <c r="E121" s="1"/>
  <c r="C122"/>
  <c r="D121"/>
  <c r="C121"/>
  <c r="E120"/>
  <c r="D120"/>
  <c r="E119"/>
  <c r="C118"/>
  <c r="E116"/>
  <c r="D116"/>
  <c r="D115"/>
  <c r="E115" s="1"/>
  <c r="E114"/>
  <c r="D113"/>
  <c r="E113" s="1"/>
  <c r="D111"/>
  <c r="E111" s="1"/>
  <c r="D110"/>
  <c r="E110" s="1"/>
  <c r="D109"/>
  <c r="E109" s="1"/>
  <c r="D107"/>
  <c r="E107" s="1"/>
  <c r="E105"/>
  <c r="C105"/>
  <c r="E104"/>
  <c r="E103"/>
  <c r="C103"/>
  <c r="E102"/>
  <c r="C102"/>
  <c r="E101"/>
  <c r="E100" s="1"/>
  <c r="E135" s="1"/>
  <c r="C101"/>
  <c r="D100"/>
  <c r="D135" s="1"/>
  <c r="C100"/>
  <c r="C135" s="1"/>
  <c r="E98"/>
  <c r="D98"/>
  <c r="C98"/>
  <c r="E96"/>
  <c r="E164" s="1"/>
  <c r="E91"/>
  <c r="E90"/>
  <c r="E89"/>
  <c r="E88"/>
  <c r="D88"/>
  <c r="E87"/>
  <c r="D87"/>
  <c r="E86"/>
  <c r="D86"/>
  <c r="E85"/>
  <c r="D85"/>
  <c r="C85"/>
  <c r="E84"/>
  <c r="D84"/>
  <c r="E83"/>
  <c r="D83"/>
  <c r="D81" s="1"/>
  <c r="E82"/>
  <c r="E81"/>
  <c r="C81"/>
  <c r="E80"/>
  <c r="D80"/>
  <c r="E79"/>
  <c r="E78" s="1"/>
  <c r="C79"/>
  <c r="C78" s="1"/>
  <c r="D78"/>
  <c r="E77"/>
  <c r="D77"/>
  <c r="E76"/>
  <c r="E75"/>
  <c r="E74"/>
  <c r="D74"/>
  <c r="E73"/>
  <c r="D73"/>
  <c r="C73"/>
  <c r="E72"/>
  <c r="D72"/>
  <c r="E71"/>
  <c r="D71"/>
  <c r="D69" s="1"/>
  <c r="E70"/>
  <c r="E69"/>
  <c r="C69"/>
  <c r="C92" s="1"/>
  <c r="E67"/>
  <c r="D67"/>
  <c r="E66"/>
  <c r="E65"/>
  <c r="E64"/>
  <c r="D64"/>
  <c r="E63"/>
  <c r="D63"/>
  <c r="C63"/>
  <c r="E62"/>
  <c r="E61"/>
  <c r="E60"/>
  <c r="E59"/>
  <c r="E58"/>
  <c r="D58"/>
  <c r="C58"/>
  <c r="E57"/>
  <c r="E56"/>
  <c r="D56"/>
  <c r="E55"/>
  <c r="E54"/>
  <c r="D54"/>
  <c r="E53"/>
  <c r="D53"/>
  <c r="E52"/>
  <c r="D52"/>
  <c r="C52"/>
  <c r="E51"/>
  <c r="E50"/>
  <c r="E49"/>
  <c r="E48"/>
  <c r="E47"/>
  <c r="E46"/>
  <c r="D46"/>
  <c r="E45"/>
  <c r="D45"/>
  <c r="E44"/>
  <c r="D44"/>
  <c r="E43"/>
  <c r="D43"/>
  <c r="E42"/>
  <c r="D42" s="1"/>
  <c r="E41"/>
  <c r="D41"/>
  <c r="E40"/>
  <c r="C40"/>
  <c r="E39"/>
  <c r="E38"/>
  <c r="D38"/>
  <c r="E37"/>
  <c r="E36"/>
  <c r="D36"/>
  <c r="E35"/>
  <c r="E34"/>
  <c r="E33"/>
  <c r="E32" s="1"/>
  <c r="D32"/>
  <c r="C32"/>
  <c r="E31"/>
  <c r="D31"/>
  <c r="E30"/>
  <c r="E29"/>
  <c r="E28"/>
  <c r="D28"/>
  <c r="E27"/>
  <c r="D27"/>
  <c r="E26"/>
  <c r="E25" s="1"/>
  <c r="D25"/>
  <c r="C25"/>
  <c r="E24"/>
  <c r="D24"/>
  <c r="E23"/>
  <c r="E22"/>
  <c r="E21"/>
  <c r="D21"/>
  <c r="E20"/>
  <c r="E19"/>
  <c r="E18" s="1"/>
  <c r="D19"/>
  <c r="D18"/>
  <c r="C18"/>
  <c r="E17"/>
  <c r="E16"/>
  <c r="E15"/>
  <c r="E14"/>
  <c r="E13"/>
  <c r="E12"/>
  <c r="E11"/>
  <c r="D11"/>
  <c r="C11"/>
  <c r="C68" s="1"/>
  <c r="C8"/>
  <c r="C97" s="1"/>
  <c r="A3"/>
  <c r="A2"/>
  <c r="B1"/>
  <c r="C165" i="4" l="1"/>
  <c r="C93"/>
  <c r="C162" s="1"/>
  <c r="D93"/>
  <c r="D165"/>
  <c r="D166"/>
  <c r="C166"/>
  <c r="D161"/>
  <c r="E93"/>
  <c r="E165"/>
  <c r="E165" i="3"/>
  <c r="E93"/>
  <c r="D93"/>
  <c r="D162" s="1"/>
  <c r="D165"/>
  <c r="C93"/>
  <c r="C162" s="1"/>
  <c r="C165"/>
  <c r="D166"/>
  <c r="E166"/>
  <c r="E68" i="2"/>
  <c r="D68"/>
  <c r="D166"/>
  <c r="D161"/>
  <c r="E152"/>
  <c r="C93"/>
  <c r="C135"/>
  <c r="C161" s="1"/>
  <c r="E160"/>
  <c r="E161" s="1"/>
  <c r="C165" i="1"/>
  <c r="C93"/>
  <c r="D40"/>
  <c r="E92"/>
  <c r="D68"/>
  <c r="C166"/>
  <c r="C161"/>
  <c r="E160"/>
  <c r="E161" s="1"/>
  <c r="E152"/>
  <c r="E68"/>
  <c r="D92"/>
  <c r="D160"/>
  <c r="D161" s="1"/>
  <c r="D140"/>
  <c r="D162" i="4" l="1"/>
  <c r="E165" i="2"/>
  <c r="E93"/>
  <c r="E162" s="1"/>
  <c r="D165"/>
  <c r="D93"/>
  <c r="D162" s="1"/>
  <c r="E166"/>
  <c r="C165"/>
  <c r="C162"/>
  <c r="D165" i="1"/>
  <c r="D93"/>
  <c r="D162" s="1"/>
  <c r="C162"/>
  <c r="E165"/>
  <c r="E93"/>
  <c r="E162" s="1"/>
  <c r="D166"/>
  <c r="E166"/>
</calcChain>
</file>

<file path=xl/sharedStrings.xml><?xml version="1.0" encoding="utf-8"?>
<sst xmlns="http://schemas.openxmlformats.org/spreadsheetml/2006/main" count="1254" uniqueCount="277">
  <si>
    <t>BEVÉTELEK, KIADÁSOK ÖSSZEVONT MÉRLEGE</t>
  </si>
  <si>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</si>
  <si>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</si>
  <si>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</si>
  <si>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</si>
  <si>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</si>
  <si>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</si>
  <si>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Összes módosítás</t>
  </si>
  <si>
    <t>Módosított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</si>
  <si>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</si>
  <si>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</si>
  <si>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</si>
  <si>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</si>
  <si>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</si>
  <si>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</si>
  <si>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</si>
  <si>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</si>
  <si>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</si>
  <si>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</si>
  <si>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</si>
  <si>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</si>
  <si>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</si>
  <si>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</si>
  <si>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</si>
  <si>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</si>
  <si>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</si>
  <si>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</si>
  <si>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</si>
  <si>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</si>
  <si>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</si>
  <si>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</si>
  <si>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</si>
  <si>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</si>
  <si>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</si>
  <si>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</si>
  <si>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</si>
  <si>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</si>
  <si>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</si>
  <si>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</si>
  <si>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</si>
  <si>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</si>
  <si>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</si>
  <si>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</si>
  <si>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</si>
  <si>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</si>
  <si>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</si>
  <si>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</si>
  <si>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</si>
  <si>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</si>
  <si>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</si>
  <si>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</si>
  <si>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</si>
  <si>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</si>
  <si>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</si>
  <si>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</si>
  <si>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</si>
  <si>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</si>
  <si>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</si>
  <si>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</si>
  <si>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</si>
  <si>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</si>
  <si>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</si>
  <si>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</si>
  <si>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</si>
  <si>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</si>
  <si>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 xml:space="preserve">Talajterhelési díj </t>
  </si>
  <si>
    <t>4.5.</t>
  </si>
  <si>
    <t>Gépjárműadó</t>
  </si>
  <si>
    <t>4.6.</t>
  </si>
  <si>
    <t>Telekadó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</si>
  <si>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</si>
  <si>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</si>
  <si>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</si>
  <si>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</si>
  <si>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</si>
  <si>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</si>
  <si>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</si>
  <si>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</si>
  <si>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</si>
  <si>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</si>
  <si>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</si>
  <si>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</si>
  <si>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</si>
  <si>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</si>
  <si>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</si>
  <si>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</si>
  <si>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</si>
  <si>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</si>
  <si>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</si>
  <si>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</si>
  <si>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</si>
  <si>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</si>
  <si>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</si>
  <si>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</si>
  <si>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</si>
  <si>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</si>
  <si>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</si>
  <si>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</si>
  <si>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</si>
  <si>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</si>
  <si>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</si>
  <si>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</si>
  <si>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</si>
  <si>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</si>
  <si>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</si>
  <si>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</si>
  <si>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</si>
  <si>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</si>
  <si>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</si>
  <si>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</si>
  <si>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</si>
  <si>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</si>
  <si>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</si>
  <si>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</si>
  <si>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</si>
  <si>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</si>
  <si>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</si>
  <si>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</si>
  <si>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</si>
  <si>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</si>
  <si>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</si>
  <si>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</si>
  <si>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</si>
  <si>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</si>
  <si>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</si>
  <si>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</si>
  <si>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</si>
  <si>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</si>
  <si>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</si>
  <si>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</si>
  <si>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</si>
  <si>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</si>
  <si>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</si>
  <si>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</si>
  <si>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</si>
  <si>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</si>
  <si>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</si>
  <si>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</si>
  <si>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</si>
  <si>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</si>
  <si>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</si>
  <si>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</si>
  <si>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</si>
  <si>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</si>
  <si>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</si>
  <si>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</si>
  <si>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</si>
  <si>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</si>
  <si>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</si>
  <si>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</si>
  <si>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</si>
  <si>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</si>
  <si>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</si>
  <si>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</si>
  <si>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</si>
  <si>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</si>
  <si>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</si>
  <si>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</si>
  <si>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</si>
  <si>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</si>
  <si>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</si>
  <si>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</si>
  <si>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</si>
  <si>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</si>
  <si>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</si>
  <si>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</si>
  <si>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</si>
  <si>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</si>
  <si>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</si>
  <si>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</si>
  <si>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</si>
  <si>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</si>
  <si>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</si>
  <si>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</si>
  <si>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</si>
  <si>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</si>
  <si>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</si>
  <si>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</si>
  <si>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</si>
  <si>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</si>
  <si>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</si>
  <si>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</si>
  <si>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</si>
  <si>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</si>
  <si>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</si>
  <si>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</si>
  <si>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</si>
  <si>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</si>
  <si>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</si>
  <si>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</si>
  <si>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</si>
  <si>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</si>
  <si>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</si>
  <si>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</si>
  <si>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</si>
  <si>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</si>
  <si>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</si>
  <si>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</si>
  <si>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</si>
  <si>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</si>
  <si>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</si>
  <si>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</si>
  <si>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</si>
  <si>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</si>
  <si>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</si>
  <si>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</si>
  <si>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</si>
  <si>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</si>
  <si>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</si>
  <si>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</si>
  <si>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</si>
  <si>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</si>
  <si>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</si>
  <si>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</si>
  <si>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</si>
  <si>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</si>
  <si>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</si>
  <si>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</si>
  <si>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</si>
  <si>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</si>
  <si>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</si>
  <si>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</si>
  <si>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</si>
  <si>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</si>
  <si>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</si>
  <si>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</si>
  <si>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</si>
  <si>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</si>
  <si>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</si>
  <si>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</si>
  <si>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</si>
  <si>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</si>
  <si>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</si>
  <si>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</si>
  <si>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</si>
  <si>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</si>
  <si>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</si>
  <si>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</si>
  <si>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</si>
  <si>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</si>
  <si>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</si>
  <si>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</si>
  <si>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</si>
  <si>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</si>
  <si>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</si>
  <si>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</si>
  <si>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</si>
  <si>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</si>
  <si>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</si>
  <si>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</si>
  <si>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</si>
  <si>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</si>
  <si>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</si>
  <si>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</si>
  <si>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</si>
  <si>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</si>
  <si>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</si>
  <si>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</si>
  <si>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</si>
  <si>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</si>
  <si>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</si>
  <si>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</si>
  <si>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</si>
  <si>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</si>
  <si>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</si>
  <si>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</si>
  <si>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</si>
  <si>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</si>
  <si>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</si>
  <si>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</si>
  <si>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</si>
  <si>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</si>
  <si>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</si>
  <si>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</si>
  <si>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Önkormányzatok kulturális feladatainak támogatása</t>
  </si>
  <si>
    <t xml:space="preserve">Működési célú kvi támogatások és kiegészítő támogatások </t>
  </si>
  <si>
    <t>KÖLTSÉGVETÉSI ÉS FINANSZÍROZÁSI BEVÉTELEK ÖSSZESEN: (9+17)</t>
  </si>
</sst>
</file>

<file path=xl/styles.xml><?xml version="1.0" encoding="utf-8"?>
<styleSheet xmlns="http://schemas.openxmlformats.org/spreadsheetml/2006/main">
  <numFmts count="1">
    <numFmt numFmtId="164" formatCode="#,###"/>
  </numFmts>
  <fonts count="1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/>
    <xf numFmtId="0" fontId="3" fillId="0" borderId="0" xfId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0" xfId="1" applyFont="1"/>
    <xf numFmtId="0" fontId="9" fillId="0" borderId="12" xfId="1" applyFont="1" applyBorder="1" applyAlignment="1">
      <alignment horizontal="left" vertical="center" wrapText="1" indent="1"/>
    </xf>
    <xf numFmtId="0" fontId="9" fillId="0" borderId="13" xfId="1" applyFont="1" applyBorder="1" applyAlignment="1">
      <alignment horizontal="left" vertical="center" wrapText="1" indent="1"/>
    </xf>
    <xf numFmtId="164" fontId="9" fillId="0" borderId="13" xfId="1" applyNumberFormat="1" applyFont="1" applyBorder="1" applyAlignment="1">
      <alignment horizontal="right" vertical="center" wrapText="1" indent="1"/>
    </xf>
    <xf numFmtId="0" fontId="11" fillId="0" borderId="0" xfId="1" applyFont="1"/>
    <xf numFmtId="164" fontId="11" fillId="0" borderId="0" xfId="1" applyNumberFormat="1" applyFont="1"/>
    <xf numFmtId="49" fontId="10" fillId="0" borderId="14" xfId="1" applyNumberFormat="1" applyFont="1" applyBorder="1" applyAlignment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8" xfId="1" applyNumberFormat="1" applyFont="1" applyBorder="1" applyAlignment="1">
      <alignment horizontal="left" vertical="center" wrapText="1" indent="1"/>
    </xf>
    <xf numFmtId="0" fontId="12" fillId="0" borderId="19" xfId="0" applyFont="1" applyBorder="1" applyAlignment="1" applyProtection="1">
      <alignment horizontal="left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49" fontId="10" fillId="0" borderId="21" xfId="1" applyNumberFormat="1" applyFont="1" applyBorder="1" applyAlignment="1">
      <alignment horizontal="left" vertical="center" wrapText="1" indent="1"/>
    </xf>
    <xf numFmtId="0" fontId="12" fillId="0" borderId="22" xfId="0" applyFont="1" applyBorder="1" applyAlignment="1" applyProtection="1">
      <alignment horizontal="left" wrapText="1" indent="1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wrapText="1" indent="1"/>
      <protection locked="0"/>
    </xf>
    <xf numFmtId="0" fontId="12" fillId="0" borderId="19" xfId="0" applyFont="1" applyBorder="1" applyAlignment="1" applyProtection="1">
      <alignment horizontal="left" wrapText="1" indent="1"/>
      <protection locked="0"/>
    </xf>
    <xf numFmtId="164" fontId="10" fillId="0" borderId="19" xfId="1" applyNumberFormat="1" applyFont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indent="1"/>
      <protection locked="0"/>
    </xf>
    <xf numFmtId="164" fontId="10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 applyProtection="1">
      <alignment wrapText="1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>
      <alignment horizontal="left" wrapText="1" indent="1"/>
    </xf>
    <xf numFmtId="0" fontId="12" fillId="0" borderId="28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8" fillId="0" borderId="2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vertical="center" wrapText="1"/>
    </xf>
    <xf numFmtId="164" fontId="9" fillId="0" borderId="3" xfId="1" applyNumberFormat="1" applyFont="1" applyBorder="1" applyAlignment="1">
      <alignment horizontal="right" vertical="center" wrapText="1" indent="1"/>
    </xf>
    <xf numFmtId="164" fontId="9" fillId="0" borderId="30" xfId="1" applyNumberFormat="1" applyFont="1" applyBorder="1" applyAlignment="1">
      <alignment horizontal="right" vertical="center" wrapText="1" indent="1"/>
    </xf>
    <xf numFmtId="49" fontId="10" fillId="0" borderId="31" xfId="1" applyNumberFormat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wrapText="1" indent="1"/>
    </xf>
    <xf numFmtId="164" fontId="10" fillId="0" borderId="5" xfId="1" applyNumberFormat="1" applyFont="1" applyBorder="1" applyAlignment="1" applyProtection="1">
      <alignment horizontal="right" vertical="center" wrapText="1" indent="1"/>
      <protection locked="0"/>
    </xf>
    <xf numFmtId="0" fontId="10" fillId="0" borderId="19" xfId="1" applyFont="1" applyBorder="1" applyAlignment="1">
      <alignment horizontal="left" vertical="center" wrapText="1" indent="1"/>
    </xf>
    <xf numFmtId="0" fontId="10" fillId="0" borderId="27" xfId="1" applyFont="1" applyBorder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10" fillId="0" borderId="22" xfId="1" applyFont="1" applyBorder="1" applyAlignment="1">
      <alignment horizontal="left" vertical="center" wrapText="1" indent="6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1" applyFont="1" applyBorder="1" applyAlignment="1">
      <alignment horizontal="left" indent="6"/>
    </xf>
    <xf numFmtId="0" fontId="10" fillId="0" borderId="19" xfId="1" applyFont="1" applyBorder="1" applyAlignment="1">
      <alignment horizontal="left" vertical="center" wrapText="1" indent="6"/>
    </xf>
    <xf numFmtId="164" fontId="1" fillId="0" borderId="0" xfId="1" applyNumberFormat="1"/>
    <xf numFmtId="49" fontId="10" fillId="0" borderId="33" xfId="1" applyNumberFormat="1" applyFont="1" applyBorder="1" applyAlignment="1">
      <alignment horizontal="left" vertical="center" wrapText="1" indent="1"/>
    </xf>
    <xf numFmtId="49" fontId="10" fillId="0" borderId="34" xfId="1" applyNumberFormat="1" applyFont="1" applyBorder="1" applyAlignment="1">
      <alignment horizontal="left" vertical="center" wrapText="1" indent="1"/>
    </xf>
    <xf numFmtId="0" fontId="10" fillId="0" borderId="10" xfId="1" applyFont="1" applyBorder="1" applyAlignment="1">
      <alignment horizontal="left" vertical="center" wrapText="1" indent="7"/>
    </xf>
    <xf numFmtId="164" fontId="10" fillId="0" borderId="10" xfId="1" applyNumberFormat="1" applyFont="1" applyBorder="1" applyAlignment="1" applyProtection="1">
      <alignment horizontal="right" vertical="center" wrapText="1" indent="1"/>
      <protection locked="0"/>
    </xf>
    <xf numFmtId="0" fontId="9" fillId="0" borderId="7" xfId="1" applyFont="1" applyBorder="1" applyAlignment="1">
      <alignment horizontal="left" vertical="center" wrapText="1" indent="1"/>
    </xf>
    <xf numFmtId="0" fontId="9" fillId="0" borderId="8" xfId="1" applyFont="1" applyBorder="1" applyAlignment="1">
      <alignment vertical="center" wrapTex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35" xfId="1" applyNumberFormat="1" applyFont="1" applyBorder="1" applyAlignment="1">
      <alignment horizontal="right" vertical="center" wrapText="1" indent="1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164" fontId="10" fillId="0" borderId="27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>
      <alignment horizontal="left" vertical="center" wrapText="1" indent="1"/>
    </xf>
    <xf numFmtId="0" fontId="10" fillId="0" borderId="15" xfId="1" applyFont="1" applyBorder="1" applyAlignment="1">
      <alignment horizontal="left" vertical="center" wrapText="1" indent="6"/>
    </xf>
    <xf numFmtId="164" fontId="10" fillId="0" borderId="37" xfId="1" applyNumberFormat="1" applyFont="1" applyBorder="1" applyAlignment="1" applyProtection="1">
      <alignment horizontal="right" vertical="center" wrapText="1" indent="1"/>
      <protection locked="0"/>
    </xf>
    <xf numFmtId="0" fontId="14" fillId="0" borderId="13" xfId="1" applyFont="1" applyBorder="1" applyAlignment="1">
      <alignment horizontal="left" vertical="center" wrapText="1" indent="1"/>
    </xf>
    <xf numFmtId="164" fontId="9" fillId="0" borderId="23" xfId="1" applyNumberFormat="1" applyFont="1" applyBorder="1" applyAlignment="1">
      <alignment horizontal="right" vertical="center" wrapText="1" indent="1"/>
    </xf>
    <xf numFmtId="164" fontId="9" fillId="0" borderId="38" xfId="1" applyNumberFormat="1" applyFont="1" applyBorder="1" applyAlignment="1">
      <alignment horizontal="right" vertical="center" wrapText="1" indent="1"/>
    </xf>
    <xf numFmtId="164" fontId="10" fillId="0" borderId="39" xfId="1" applyNumberFormat="1" applyFont="1" applyBorder="1" applyAlignment="1" applyProtection="1">
      <alignment horizontal="right" vertical="center" wrapText="1" indent="1"/>
      <protection locked="0"/>
    </xf>
    <xf numFmtId="0" fontId="10" fillId="0" borderId="15" xfId="1" applyFont="1" applyBorder="1" applyAlignment="1">
      <alignment horizontal="left" vertical="center" wrapText="1" indent="1"/>
    </xf>
    <xf numFmtId="0" fontId="10" fillId="0" borderId="10" xfId="1" applyFont="1" applyBorder="1" applyAlignment="1">
      <alignment horizontal="left" vertical="center" wrapText="1" indent="1"/>
    </xf>
    <xf numFmtId="164" fontId="10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Border="1" applyAlignment="1">
      <alignment horizontal="right" vertical="center" wrapText="1" indent="1"/>
    </xf>
    <xf numFmtId="164" fontId="14" fillId="0" borderId="23" xfId="1" applyNumberFormat="1" applyFont="1" applyBorder="1" applyAlignment="1">
      <alignment horizontal="right" vertical="center" wrapText="1" indent="1"/>
    </xf>
    <xf numFmtId="164" fontId="14" fillId="0" borderId="38" xfId="1" applyNumberFormat="1" applyFont="1" applyBorder="1" applyAlignment="1">
      <alignment horizontal="right" vertical="center" wrapText="1" indent="1"/>
    </xf>
    <xf numFmtId="0" fontId="10" fillId="0" borderId="28" xfId="1" applyFont="1" applyBorder="1" applyAlignment="1">
      <alignment horizontal="lef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164" fontId="13" fillId="0" borderId="23" xfId="0" applyNumberFormat="1" applyFont="1" applyBorder="1" applyAlignment="1">
      <alignment horizontal="right" vertical="center" wrapText="1" indent="1"/>
    </xf>
    <xf numFmtId="164" fontId="13" fillId="0" borderId="38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3" xfId="0" quotePrefix="1" applyNumberFormat="1" applyFont="1" applyBorder="1" applyAlignment="1">
      <alignment horizontal="right" vertical="center" wrapText="1" indent="1"/>
    </xf>
    <xf numFmtId="164" fontId="16" fillId="0" borderId="23" xfId="0" quotePrefix="1" applyNumberFormat="1" applyFont="1" applyBorder="1" applyAlignment="1">
      <alignment horizontal="right" vertical="center" wrapText="1" indent="1"/>
    </xf>
    <xf numFmtId="164" fontId="16" fillId="0" borderId="38" xfId="0" quotePrefix="1" applyNumberFormat="1" applyFont="1" applyBorder="1" applyAlignment="1">
      <alignment horizontal="right" vertical="center" wrapText="1" indent="1"/>
    </xf>
    <xf numFmtId="0" fontId="17" fillId="0" borderId="0" xfId="1" applyFont="1"/>
    <xf numFmtId="0" fontId="3" fillId="0" borderId="0" xfId="1" applyFont="1"/>
    <xf numFmtId="0" fontId="13" fillId="0" borderId="7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vertical="center" wrapText="1" indent="1"/>
    </xf>
    <xf numFmtId="164" fontId="18" fillId="0" borderId="0" xfId="1" applyNumberFormat="1" applyFont="1" applyAlignment="1">
      <alignment horizontal="right" vertical="center" indent="1"/>
    </xf>
    <xf numFmtId="0" fontId="3" fillId="0" borderId="0" xfId="1" applyFont="1" applyAlignment="1">
      <alignment horizont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9" fillId="0" borderId="13" xfId="1" applyFont="1" applyBorder="1" applyAlignment="1">
      <alignment vertical="center" wrapText="1"/>
    </xf>
    <xf numFmtId="164" fontId="9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1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11" fillId="0" borderId="0" xfId="1" applyFont="1" applyFill="1" applyProtection="1"/>
    <xf numFmtId="164" fontId="11" fillId="0" borderId="0" xfId="1" applyNumberFormat="1" applyFont="1" applyFill="1" applyProtection="1"/>
    <xf numFmtId="0" fontId="1" fillId="0" borderId="0" xfId="1" applyFill="1" applyAlignment="1" applyProtection="1"/>
    <xf numFmtId="164" fontId="10" fillId="0" borderId="0" xfId="1" applyNumberFormat="1" applyFont="1" applyFill="1" applyProtection="1"/>
    <xf numFmtId="164" fontId="1" fillId="0" borderId="0" xfId="1" applyNumberFormat="1" applyFill="1" applyProtection="1"/>
    <xf numFmtId="0" fontId="17" fillId="0" borderId="0" xfId="1" applyFont="1" applyFill="1" applyProtection="1"/>
    <xf numFmtId="0" fontId="3" fillId="0" borderId="0" xfId="1" applyFont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164" fontId="9" fillId="0" borderId="38" xfId="1" applyNumberFormat="1" applyFont="1" applyFill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49" fontId="10" fillId="0" borderId="18" xfId="1" applyNumberFormat="1" applyFont="1" applyFill="1" applyBorder="1" applyAlignment="1" applyProtection="1">
      <alignment horizontal="lef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</xf>
    <xf numFmtId="49" fontId="10" fillId="0" borderId="21" xfId="1" applyNumberFormat="1" applyFont="1" applyFill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164" fontId="10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1" applyNumberFormat="1" applyFont="1" applyFill="1" applyBorder="1" applyAlignment="1" applyProtection="1">
      <alignment horizontal="right" vertical="center" wrapText="1" indent="1"/>
    </xf>
    <xf numFmtId="0" fontId="12" fillId="0" borderId="22" xfId="0" applyFont="1" applyBorder="1" applyAlignment="1" applyProtection="1">
      <alignment horizontal="left" indent="1"/>
    </xf>
    <xf numFmtId="164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0" fontId="12" fillId="0" borderId="21" xfId="0" applyFont="1" applyBorder="1" applyAlignment="1" applyProtection="1">
      <alignment wrapText="1"/>
    </xf>
    <xf numFmtId="16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7" xfId="0" applyFont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19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6"/>
    </xf>
    <xf numFmtId="0" fontId="10" fillId="0" borderId="19" xfId="1" applyFont="1" applyFill="1" applyBorder="1" applyAlignment="1" applyProtection="1">
      <alignment horizontal="left" indent="6"/>
    </xf>
    <xf numFmtId="0" fontId="10" fillId="0" borderId="19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left" vertical="center" wrapText="1" indent="1"/>
    </xf>
    <xf numFmtId="49" fontId="10" fillId="0" borderId="34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164" fontId="10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164" fontId="10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1" applyFont="1" applyFill="1" applyBorder="1" applyAlignment="1" applyProtection="1">
      <alignment horizontal="lef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Border="1" applyAlignment="1" applyProtection="1">
      <alignment horizontal="right" vertical="center" wrapText="1" indent="1"/>
    </xf>
    <xf numFmtId="164" fontId="13" fillId="0" borderId="23" xfId="0" applyNumberFormat="1" applyFont="1" applyBorder="1" applyAlignment="1" applyProtection="1">
      <alignment horizontal="right" vertical="center" wrapText="1" indent="1"/>
    </xf>
    <xf numFmtId="164" fontId="13" fillId="0" borderId="38" xfId="0" applyNumberFormat="1" applyFont="1" applyBorder="1" applyAlignment="1" applyProtection="1">
      <alignment horizontal="right" vertical="center" wrapText="1" indent="1"/>
    </xf>
    <xf numFmtId="164" fontId="16" fillId="0" borderId="13" xfId="0" quotePrefix="1" applyNumberFormat="1" applyFont="1" applyBorder="1" applyAlignment="1" applyProtection="1">
      <alignment horizontal="right" vertical="center" wrapText="1" indent="1"/>
    </xf>
    <xf numFmtId="164" fontId="16" fillId="0" borderId="23" xfId="0" quotePrefix="1" applyNumberFormat="1" applyFont="1" applyBorder="1" applyAlignment="1" applyProtection="1">
      <alignment horizontal="right" vertical="center" wrapText="1" indent="1"/>
    </xf>
    <xf numFmtId="164" fontId="16" fillId="0" borderId="38" xfId="0" quotePrefix="1" applyNumberFormat="1" applyFont="1" applyBorder="1" applyAlignment="1" applyProtection="1">
      <alignment horizontal="right" vertical="center" wrapText="1" indent="1"/>
    </xf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3" xfId="1" applyFont="1" applyFill="1" applyBorder="1" applyAlignment="1" applyProtection="1">
      <alignment vertical="center" wrapText="1"/>
    </xf>
    <xf numFmtId="164" fontId="9" fillId="0" borderId="40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9a7bf346869928b/Dokumentumok/Ful&#243;k&#233;rcs/2020m&#243;d&#246;nk/kit&#246;lt&#246;tt/RENDMODfk&#246;n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1">
          <cell r="D1">
            <v>2020</v>
          </cell>
        </row>
        <row r="3">
          <cell r="A3" t="str">
            <v>FULÓKÉRCS KÖZSÉG ÖNKORMÁNYZATA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  <row r="9">
          <cell r="A9">
            <v>2</v>
          </cell>
        </row>
      </sheetData>
      <sheetData sheetId="2"/>
      <sheetData sheetId="3">
        <row r="3">
          <cell r="A3" t="str">
            <v>2 SZ. MÓDOSÍTÁS UTÁNI KÖLTSÉGVETÉS ELŐIRÁNYZATAINAK ALAKULÁSÁRÓL</v>
          </cell>
        </row>
        <row r="33">
          <cell r="B33" t="str">
            <v>Kommunális 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</sheetData>
      <sheetData sheetId="4">
        <row r="7">
          <cell r="E7" t="str">
            <v xml:space="preserve"> Forintban!</v>
          </cell>
        </row>
      </sheetData>
      <sheetData sheetId="5">
        <row r="7">
          <cell r="E7" t="str">
            <v xml:space="preserve"> Forintban!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E9">
            <v>14358331</v>
          </cell>
        </row>
        <row r="10">
          <cell r="E10">
            <v>40940958</v>
          </cell>
        </row>
        <row r="11">
          <cell r="E11">
            <v>21501149</v>
          </cell>
        </row>
        <row r="12">
          <cell r="E12">
            <v>21067299</v>
          </cell>
        </row>
        <row r="13">
          <cell r="E13">
            <v>2000000</v>
          </cell>
        </row>
        <row r="14">
          <cell r="E14">
            <v>3143250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95383846</v>
          </cell>
        </row>
        <row r="21">
          <cell r="E21">
            <v>50454461</v>
          </cell>
        </row>
        <row r="23">
          <cell r="E23">
            <v>0</v>
          </cell>
        </row>
        <row r="27">
          <cell r="E27">
            <v>47352436</v>
          </cell>
        </row>
        <row r="28">
          <cell r="E28">
            <v>167251300</v>
          </cell>
        </row>
        <row r="30">
          <cell r="E30">
            <v>32644</v>
          </cell>
        </row>
        <row r="31">
          <cell r="E31">
            <v>0</v>
          </cell>
        </row>
        <row r="32">
          <cell r="E32">
            <v>1277413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1000000</v>
          </cell>
        </row>
        <row r="39">
          <cell r="E39">
            <v>3000000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50000</v>
          </cell>
        </row>
        <row r="56">
          <cell r="E56">
            <v>0</v>
          </cell>
        </row>
        <row r="57">
          <cell r="E57">
            <v>50000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6">
          <cell r="C76">
            <v>42048896</v>
          </cell>
        </row>
        <row r="77">
          <cell r="E77">
            <v>0</v>
          </cell>
        </row>
        <row r="78">
          <cell r="E78">
            <v>4509115</v>
          </cell>
        </row>
        <row r="79">
          <cell r="E79">
            <v>4509115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94">
          <cell r="E94">
            <v>90390291</v>
          </cell>
        </row>
        <row r="95">
          <cell r="E95">
            <v>11013721</v>
          </cell>
        </row>
        <row r="96">
          <cell r="E96">
            <v>51699076</v>
          </cell>
        </row>
        <row r="97">
          <cell r="E97">
            <v>7858565</v>
          </cell>
        </row>
        <row r="98">
          <cell r="E98">
            <v>45488188</v>
          </cell>
        </row>
        <row r="115">
          <cell r="E115">
            <v>31414892</v>
          </cell>
        </row>
        <row r="116">
          <cell r="E116">
            <v>31414892</v>
          </cell>
        </row>
        <row r="117">
          <cell r="E117">
            <v>14985209</v>
          </cell>
        </row>
        <row r="118">
          <cell r="E118">
            <v>14985209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E10">
            <v>774922</v>
          </cell>
        </row>
        <row r="16">
          <cell r="E16">
            <v>18</v>
          </cell>
        </row>
        <row r="38">
          <cell r="C38">
            <v>194371</v>
          </cell>
        </row>
        <row r="46">
          <cell r="E46">
            <v>11746371</v>
          </cell>
        </row>
        <row r="47">
          <cell r="E47">
            <v>1825788</v>
          </cell>
        </row>
        <row r="48">
          <cell r="E48">
            <v>7637771</v>
          </cell>
        </row>
        <row r="49">
          <cell r="E49">
            <v>0</v>
          </cell>
        </row>
        <row r="50">
          <cell r="E50">
            <v>0</v>
          </cell>
        </row>
        <row r="52">
          <cell r="E52">
            <v>99000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beru"/>
      <sheetName val="RM_4.sz.mell.feluj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 refreshError="1"/>
      <sheetData sheetId="1" refreshError="1"/>
      <sheetData sheetId="2" refreshError="1"/>
      <sheetData sheetId="3" refreshError="1">
        <row r="107">
          <cell r="K107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3">
          <cell r="K113">
            <v>0</v>
          </cell>
        </row>
        <row r="115">
          <cell r="K115">
            <v>0</v>
          </cell>
        </row>
        <row r="116">
          <cell r="K116">
            <v>0</v>
          </cell>
        </row>
        <row r="120">
          <cell r="K120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K131">
            <v>0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K158">
            <v>0</v>
          </cell>
        </row>
        <row r="159">
          <cell r="K15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6">
          <cell r="K16">
            <v>0</v>
          </cell>
        </row>
        <row r="19">
          <cell r="K19">
            <v>0</v>
          </cell>
        </row>
        <row r="21">
          <cell r="K21">
            <v>0</v>
          </cell>
        </row>
        <row r="24">
          <cell r="K24">
            <v>0</v>
          </cell>
        </row>
        <row r="27">
          <cell r="K27">
            <v>0</v>
          </cell>
        </row>
        <row r="28">
          <cell r="K28">
            <v>0</v>
          </cell>
        </row>
        <row r="31">
          <cell r="K31">
            <v>0</v>
          </cell>
        </row>
        <row r="36">
          <cell r="K36">
            <v>0</v>
          </cell>
        </row>
        <row r="38">
          <cell r="K38">
            <v>0</v>
          </cell>
        </row>
        <row r="41">
          <cell r="K41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53">
          <cell r="K53">
            <v>0</v>
          </cell>
        </row>
        <row r="54">
          <cell r="K54">
            <v>0</v>
          </cell>
        </row>
        <row r="56">
          <cell r="K56">
            <v>0</v>
          </cell>
        </row>
        <row r="64">
          <cell r="K64">
            <v>0</v>
          </cell>
        </row>
        <row r="67">
          <cell r="K67">
            <v>0</v>
          </cell>
        </row>
        <row r="71">
          <cell r="K71">
            <v>0</v>
          </cell>
        </row>
        <row r="72">
          <cell r="K72">
            <v>0</v>
          </cell>
        </row>
        <row r="74">
          <cell r="K74">
            <v>0</v>
          </cell>
        </row>
        <row r="77">
          <cell r="K77">
            <v>0</v>
          </cell>
        </row>
        <row r="80">
          <cell r="K80">
            <v>0</v>
          </cell>
        </row>
        <row r="83">
          <cell r="K83">
            <v>0</v>
          </cell>
        </row>
        <row r="84">
          <cell r="K84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7"/>
  <sheetViews>
    <sheetView workbookViewId="0">
      <selection activeCell="B38" sqref="B38"/>
    </sheetView>
  </sheetViews>
  <sheetFormatPr defaultRowHeight="15.75"/>
  <cols>
    <col min="1" max="1" width="8" style="4" customWidth="1"/>
    <col min="2" max="2" width="56.42578125" style="4" customWidth="1"/>
    <col min="3" max="3" width="15.28515625" style="148" customWidth="1"/>
    <col min="4" max="5" width="15.28515625" style="4" customWidth="1"/>
    <col min="6" max="6" width="8.5703125" style="4" bestFit="1" customWidth="1"/>
    <col min="7" max="7" width="10.5703125" style="4" customWidth="1"/>
    <col min="8" max="8" width="10.42578125" style="4" bestFit="1" customWidth="1"/>
    <col min="9" max="256" width="9.140625" style="4"/>
    <col min="257" max="257" width="8" style="4" customWidth="1"/>
    <col min="258" max="258" width="56.42578125" style="4" customWidth="1"/>
    <col min="259" max="261" width="15.28515625" style="4" customWidth="1"/>
    <col min="262" max="262" width="8.5703125" style="4" bestFit="1" customWidth="1"/>
    <col min="263" max="263" width="10.5703125" style="4" customWidth="1"/>
    <col min="264" max="264" width="10.42578125" style="4" bestFit="1" customWidth="1"/>
    <col min="265" max="512" width="9.140625" style="4"/>
    <col min="513" max="513" width="8" style="4" customWidth="1"/>
    <col min="514" max="514" width="56.42578125" style="4" customWidth="1"/>
    <col min="515" max="517" width="15.28515625" style="4" customWidth="1"/>
    <col min="518" max="518" width="8.5703125" style="4" bestFit="1" customWidth="1"/>
    <col min="519" max="519" width="10.5703125" style="4" customWidth="1"/>
    <col min="520" max="520" width="10.42578125" style="4" bestFit="1" customWidth="1"/>
    <col min="521" max="768" width="9.140625" style="4"/>
    <col min="769" max="769" width="8" style="4" customWidth="1"/>
    <col min="770" max="770" width="56.42578125" style="4" customWidth="1"/>
    <col min="771" max="773" width="15.28515625" style="4" customWidth="1"/>
    <col min="774" max="774" width="8.5703125" style="4" bestFit="1" customWidth="1"/>
    <col min="775" max="775" width="10.5703125" style="4" customWidth="1"/>
    <col min="776" max="776" width="10.42578125" style="4" bestFit="1" customWidth="1"/>
    <col min="777" max="1024" width="9.140625" style="4"/>
    <col min="1025" max="1025" width="8" style="4" customWidth="1"/>
    <col min="1026" max="1026" width="56.42578125" style="4" customWidth="1"/>
    <col min="1027" max="1029" width="15.28515625" style="4" customWidth="1"/>
    <col min="1030" max="1030" width="8.5703125" style="4" bestFit="1" customWidth="1"/>
    <col min="1031" max="1031" width="10.5703125" style="4" customWidth="1"/>
    <col min="1032" max="1032" width="10.42578125" style="4" bestFit="1" customWidth="1"/>
    <col min="1033" max="1280" width="9.140625" style="4"/>
    <col min="1281" max="1281" width="8" style="4" customWidth="1"/>
    <col min="1282" max="1282" width="56.42578125" style="4" customWidth="1"/>
    <col min="1283" max="1285" width="15.28515625" style="4" customWidth="1"/>
    <col min="1286" max="1286" width="8.5703125" style="4" bestFit="1" customWidth="1"/>
    <col min="1287" max="1287" width="10.5703125" style="4" customWidth="1"/>
    <col min="1288" max="1288" width="10.42578125" style="4" bestFit="1" customWidth="1"/>
    <col min="1289" max="1536" width="9.140625" style="4"/>
    <col min="1537" max="1537" width="8" style="4" customWidth="1"/>
    <col min="1538" max="1538" width="56.42578125" style="4" customWidth="1"/>
    <col min="1539" max="1541" width="15.28515625" style="4" customWidth="1"/>
    <col min="1542" max="1542" width="8.5703125" style="4" bestFit="1" customWidth="1"/>
    <col min="1543" max="1543" width="10.5703125" style="4" customWidth="1"/>
    <col min="1544" max="1544" width="10.42578125" style="4" bestFit="1" customWidth="1"/>
    <col min="1545" max="1792" width="9.140625" style="4"/>
    <col min="1793" max="1793" width="8" style="4" customWidth="1"/>
    <col min="1794" max="1794" width="56.42578125" style="4" customWidth="1"/>
    <col min="1795" max="1797" width="15.28515625" style="4" customWidth="1"/>
    <col min="1798" max="1798" width="8.5703125" style="4" bestFit="1" customWidth="1"/>
    <col min="1799" max="1799" width="10.5703125" style="4" customWidth="1"/>
    <col min="1800" max="1800" width="10.42578125" style="4" bestFit="1" customWidth="1"/>
    <col min="1801" max="2048" width="9.140625" style="4"/>
    <col min="2049" max="2049" width="8" style="4" customWidth="1"/>
    <col min="2050" max="2050" width="56.42578125" style="4" customWidth="1"/>
    <col min="2051" max="2053" width="15.28515625" style="4" customWidth="1"/>
    <col min="2054" max="2054" width="8.5703125" style="4" bestFit="1" customWidth="1"/>
    <col min="2055" max="2055" width="10.5703125" style="4" customWidth="1"/>
    <col min="2056" max="2056" width="10.42578125" style="4" bestFit="1" customWidth="1"/>
    <col min="2057" max="2304" width="9.140625" style="4"/>
    <col min="2305" max="2305" width="8" style="4" customWidth="1"/>
    <col min="2306" max="2306" width="56.42578125" style="4" customWidth="1"/>
    <col min="2307" max="2309" width="15.28515625" style="4" customWidth="1"/>
    <col min="2310" max="2310" width="8.5703125" style="4" bestFit="1" customWidth="1"/>
    <col min="2311" max="2311" width="10.5703125" style="4" customWidth="1"/>
    <col min="2312" max="2312" width="10.42578125" style="4" bestFit="1" customWidth="1"/>
    <col min="2313" max="2560" width="9.140625" style="4"/>
    <col min="2561" max="2561" width="8" style="4" customWidth="1"/>
    <col min="2562" max="2562" width="56.42578125" style="4" customWidth="1"/>
    <col min="2563" max="2565" width="15.28515625" style="4" customWidth="1"/>
    <col min="2566" max="2566" width="8.5703125" style="4" bestFit="1" customWidth="1"/>
    <col min="2567" max="2567" width="10.5703125" style="4" customWidth="1"/>
    <col min="2568" max="2568" width="10.42578125" style="4" bestFit="1" customWidth="1"/>
    <col min="2569" max="2816" width="9.140625" style="4"/>
    <col min="2817" max="2817" width="8" style="4" customWidth="1"/>
    <col min="2818" max="2818" width="56.42578125" style="4" customWidth="1"/>
    <col min="2819" max="2821" width="15.28515625" style="4" customWidth="1"/>
    <col min="2822" max="2822" width="8.5703125" style="4" bestFit="1" customWidth="1"/>
    <col min="2823" max="2823" width="10.5703125" style="4" customWidth="1"/>
    <col min="2824" max="2824" width="10.42578125" style="4" bestFit="1" customWidth="1"/>
    <col min="2825" max="3072" width="9.140625" style="4"/>
    <col min="3073" max="3073" width="8" style="4" customWidth="1"/>
    <col min="3074" max="3074" width="56.42578125" style="4" customWidth="1"/>
    <col min="3075" max="3077" width="15.28515625" style="4" customWidth="1"/>
    <col min="3078" max="3078" width="8.5703125" style="4" bestFit="1" customWidth="1"/>
    <col min="3079" max="3079" width="10.5703125" style="4" customWidth="1"/>
    <col min="3080" max="3080" width="10.42578125" style="4" bestFit="1" customWidth="1"/>
    <col min="3081" max="3328" width="9.140625" style="4"/>
    <col min="3329" max="3329" width="8" style="4" customWidth="1"/>
    <col min="3330" max="3330" width="56.42578125" style="4" customWidth="1"/>
    <col min="3331" max="3333" width="15.28515625" style="4" customWidth="1"/>
    <col min="3334" max="3334" width="8.5703125" style="4" bestFit="1" customWidth="1"/>
    <col min="3335" max="3335" width="10.5703125" style="4" customWidth="1"/>
    <col min="3336" max="3336" width="10.42578125" style="4" bestFit="1" customWidth="1"/>
    <col min="3337" max="3584" width="9.140625" style="4"/>
    <col min="3585" max="3585" width="8" style="4" customWidth="1"/>
    <col min="3586" max="3586" width="56.42578125" style="4" customWidth="1"/>
    <col min="3587" max="3589" width="15.28515625" style="4" customWidth="1"/>
    <col min="3590" max="3590" width="8.5703125" style="4" bestFit="1" customWidth="1"/>
    <col min="3591" max="3591" width="10.5703125" style="4" customWidth="1"/>
    <col min="3592" max="3592" width="10.42578125" style="4" bestFit="1" customWidth="1"/>
    <col min="3593" max="3840" width="9.140625" style="4"/>
    <col min="3841" max="3841" width="8" style="4" customWidth="1"/>
    <col min="3842" max="3842" width="56.42578125" style="4" customWidth="1"/>
    <col min="3843" max="3845" width="15.28515625" style="4" customWidth="1"/>
    <col min="3846" max="3846" width="8.5703125" style="4" bestFit="1" customWidth="1"/>
    <col min="3847" max="3847" width="10.5703125" style="4" customWidth="1"/>
    <col min="3848" max="3848" width="10.42578125" style="4" bestFit="1" customWidth="1"/>
    <col min="3849" max="4096" width="9.140625" style="4"/>
    <col min="4097" max="4097" width="8" style="4" customWidth="1"/>
    <col min="4098" max="4098" width="56.42578125" style="4" customWidth="1"/>
    <col min="4099" max="4101" width="15.28515625" style="4" customWidth="1"/>
    <col min="4102" max="4102" width="8.5703125" style="4" bestFit="1" customWidth="1"/>
    <col min="4103" max="4103" width="10.5703125" style="4" customWidth="1"/>
    <col min="4104" max="4104" width="10.42578125" style="4" bestFit="1" customWidth="1"/>
    <col min="4105" max="4352" width="9.140625" style="4"/>
    <col min="4353" max="4353" width="8" style="4" customWidth="1"/>
    <col min="4354" max="4354" width="56.42578125" style="4" customWidth="1"/>
    <col min="4355" max="4357" width="15.28515625" style="4" customWidth="1"/>
    <col min="4358" max="4358" width="8.5703125" style="4" bestFit="1" customWidth="1"/>
    <col min="4359" max="4359" width="10.5703125" style="4" customWidth="1"/>
    <col min="4360" max="4360" width="10.42578125" style="4" bestFit="1" customWidth="1"/>
    <col min="4361" max="4608" width="9.140625" style="4"/>
    <col min="4609" max="4609" width="8" style="4" customWidth="1"/>
    <col min="4610" max="4610" width="56.42578125" style="4" customWidth="1"/>
    <col min="4611" max="4613" width="15.28515625" style="4" customWidth="1"/>
    <col min="4614" max="4614" width="8.5703125" style="4" bestFit="1" customWidth="1"/>
    <col min="4615" max="4615" width="10.5703125" style="4" customWidth="1"/>
    <col min="4616" max="4616" width="10.42578125" style="4" bestFit="1" customWidth="1"/>
    <col min="4617" max="4864" width="9.140625" style="4"/>
    <col min="4865" max="4865" width="8" style="4" customWidth="1"/>
    <col min="4866" max="4866" width="56.42578125" style="4" customWidth="1"/>
    <col min="4867" max="4869" width="15.28515625" style="4" customWidth="1"/>
    <col min="4870" max="4870" width="8.5703125" style="4" bestFit="1" customWidth="1"/>
    <col min="4871" max="4871" width="10.5703125" style="4" customWidth="1"/>
    <col min="4872" max="4872" width="10.42578125" style="4" bestFit="1" customWidth="1"/>
    <col min="4873" max="5120" width="9.140625" style="4"/>
    <col min="5121" max="5121" width="8" style="4" customWidth="1"/>
    <col min="5122" max="5122" width="56.42578125" style="4" customWidth="1"/>
    <col min="5123" max="5125" width="15.28515625" style="4" customWidth="1"/>
    <col min="5126" max="5126" width="8.5703125" style="4" bestFit="1" customWidth="1"/>
    <col min="5127" max="5127" width="10.5703125" style="4" customWidth="1"/>
    <col min="5128" max="5128" width="10.42578125" style="4" bestFit="1" customWidth="1"/>
    <col min="5129" max="5376" width="9.140625" style="4"/>
    <col min="5377" max="5377" width="8" style="4" customWidth="1"/>
    <col min="5378" max="5378" width="56.42578125" style="4" customWidth="1"/>
    <col min="5379" max="5381" width="15.28515625" style="4" customWidth="1"/>
    <col min="5382" max="5382" width="8.5703125" style="4" bestFit="1" customWidth="1"/>
    <col min="5383" max="5383" width="10.5703125" style="4" customWidth="1"/>
    <col min="5384" max="5384" width="10.42578125" style="4" bestFit="1" customWidth="1"/>
    <col min="5385" max="5632" width="9.140625" style="4"/>
    <col min="5633" max="5633" width="8" style="4" customWidth="1"/>
    <col min="5634" max="5634" width="56.42578125" style="4" customWidth="1"/>
    <col min="5635" max="5637" width="15.28515625" style="4" customWidth="1"/>
    <col min="5638" max="5638" width="8.5703125" style="4" bestFit="1" customWidth="1"/>
    <col min="5639" max="5639" width="10.5703125" style="4" customWidth="1"/>
    <col min="5640" max="5640" width="10.42578125" style="4" bestFit="1" customWidth="1"/>
    <col min="5641" max="5888" width="9.140625" style="4"/>
    <col min="5889" max="5889" width="8" style="4" customWidth="1"/>
    <col min="5890" max="5890" width="56.42578125" style="4" customWidth="1"/>
    <col min="5891" max="5893" width="15.28515625" style="4" customWidth="1"/>
    <col min="5894" max="5894" width="8.5703125" style="4" bestFit="1" customWidth="1"/>
    <col min="5895" max="5895" width="10.5703125" style="4" customWidth="1"/>
    <col min="5896" max="5896" width="10.42578125" style="4" bestFit="1" customWidth="1"/>
    <col min="5897" max="6144" width="9.140625" style="4"/>
    <col min="6145" max="6145" width="8" style="4" customWidth="1"/>
    <col min="6146" max="6146" width="56.42578125" style="4" customWidth="1"/>
    <col min="6147" max="6149" width="15.28515625" style="4" customWidth="1"/>
    <col min="6150" max="6150" width="8.5703125" style="4" bestFit="1" customWidth="1"/>
    <col min="6151" max="6151" width="10.5703125" style="4" customWidth="1"/>
    <col min="6152" max="6152" width="10.42578125" style="4" bestFit="1" customWidth="1"/>
    <col min="6153" max="6400" width="9.140625" style="4"/>
    <col min="6401" max="6401" width="8" style="4" customWidth="1"/>
    <col min="6402" max="6402" width="56.42578125" style="4" customWidth="1"/>
    <col min="6403" max="6405" width="15.28515625" style="4" customWidth="1"/>
    <col min="6406" max="6406" width="8.5703125" style="4" bestFit="1" customWidth="1"/>
    <col min="6407" max="6407" width="10.5703125" style="4" customWidth="1"/>
    <col min="6408" max="6408" width="10.42578125" style="4" bestFit="1" customWidth="1"/>
    <col min="6409" max="6656" width="9.140625" style="4"/>
    <col min="6657" max="6657" width="8" style="4" customWidth="1"/>
    <col min="6658" max="6658" width="56.42578125" style="4" customWidth="1"/>
    <col min="6659" max="6661" width="15.28515625" style="4" customWidth="1"/>
    <col min="6662" max="6662" width="8.5703125" style="4" bestFit="1" customWidth="1"/>
    <col min="6663" max="6663" width="10.5703125" style="4" customWidth="1"/>
    <col min="6664" max="6664" width="10.42578125" style="4" bestFit="1" customWidth="1"/>
    <col min="6665" max="6912" width="9.140625" style="4"/>
    <col min="6913" max="6913" width="8" style="4" customWidth="1"/>
    <col min="6914" max="6914" width="56.42578125" style="4" customWidth="1"/>
    <col min="6915" max="6917" width="15.28515625" style="4" customWidth="1"/>
    <col min="6918" max="6918" width="8.5703125" style="4" bestFit="1" customWidth="1"/>
    <col min="6919" max="6919" width="10.5703125" style="4" customWidth="1"/>
    <col min="6920" max="6920" width="10.42578125" style="4" bestFit="1" customWidth="1"/>
    <col min="6921" max="7168" width="9.140625" style="4"/>
    <col min="7169" max="7169" width="8" style="4" customWidth="1"/>
    <col min="7170" max="7170" width="56.42578125" style="4" customWidth="1"/>
    <col min="7171" max="7173" width="15.28515625" style="4" customWidth="1"/>
    <col min="7174" max="7174" width="8.5703125" style="4" bestFit="1" customWidth="1"/>
    <col min="7175" max="7175" width="10.5703125" style="4" customWidth="1"/>
    <col min="7176" max="7176" width="10.42578125" style="4" bestFit="1" customWidth="1"/>
    <col min="7177" max="7424" width="9.140625" style="4"/>
    <col min="7425" max="7425" width="8" style="4" customWidth="1"/>
    <col min="7426" max="7426" width="56.42578125" style="4" customWidth="1"/>
    <col min="7427" max="7429" width="15.28515625" style="4" customWidth="1"/>
    <col min="7430" max="7430" width="8.5703125" style="4" bestFit="1" customWidth="1"/>
    <col min="7431" max="7431" width="10.5703125" style="4" customWidth="1"/>
    <col min="7432" max="7432" width="10.42578125" style="4" bestFit="1" customWidth="1"/>
    <col min="7433" max="7680" width="9.140625" style="4"/>
    <col min="7681" max="7681" width="8" style="4" customWidth="1"/>
    <col min="7682" max="7682" width="56.42578125" style="4" customWidth="1"/>
    <col min="7683" max="7685" width="15.28515625" style="4" customWidth="1"/>
    <col min="7686" max="7686" width="8.5703125" style="4" bestFit="1" customWidth="1"/>
    <col min="7687" max="7687" width="10.5703125" style="4" customWidth="1"/>
    <col min="7688" max="7688" width="10.42578125" style="4" bestFit="1" customWidth="1"/>
    <col min="7689" max="7936" width="9.140625" style="4"/>
    <col min="7937" max="7937" width="8" style="4" customWidth="1"/>
    <col min="7938" max="7938" width="56.42578125" style="4" customWidth="1"/>
    <col min="7939" max="7941" width="15.28515625" style="4" customWidth="1"/>
    <col min="7942" max="7942" width="8.5703125" style="4" bestFit="1" customWidth="1"/>
    <col min="7943" max="7943" width="10.5703125" style="4" customWidth="1"/>
    <col min="7944" max="7944" width="10.42578125" style="4" bestFit="1" customWidth="1"/>
    <col min="7945" max="8192" width="9.140625" style="4"/>
    <col min="8193" max="8193" width="8" style="4" customWidth="1"/>
    <col min="8194" max="8194" width="56.42578125" style="4" customWidth="1"/>
    <col min="8195" max="8197" width="15.28515625" style="4" customWidth="1"/>
    <col min="8198" max="8198" width="8.5703125" style="4" bestFit="1" customWidth="1"/>
    <col min="8199" max="8199" width="10.5703125" style="4" customWidth="1"/>
    <col min="8200" max="8200" width="10.42578125" style="4" bestFit="1" customWidth="1"/>
    <col min="8201" max="8448" width="9.140625" style="4"/>
    <col min="8449" max="8449" width="8" style="4" customWidth="1"/>
    <col min="8450" max="8450" width="56.42578125" style="4" customWidth="1"/>
    <col min="8451" max="8453" width="15.28515625" style="4" customWidth="1"/>
    <col min="8454" max="8454" width="8.5703125" style="4" bestFit="1" customWidth="1"/>
    <col min="8455" max="8455" width="10.5703125" style="4" customWidth="1"/>
    <col min="8456" max="8456" width="10.42578125" style="4" bestFit="1" customWidth="1"/>
    <col min="8457" max="8704" width="9.140625" style="4"/>
    <col min="8705" max="8705" width="8" style="4" customWidth="1"/>
    <col min="8706" max="8706" width="56.42578125" style="4" customWidth="1"/>
    <col min="8707" max="8709" width="15.28515625" style="4" customWidth="1"/>
    <col min="8710" max="8710" width="8.5703125" style="4" bestFit="1" customWidth="1"/>
    <col min="8711" max="8711" width="10.5703125" style="4" customWidth="1"/>
    <col min="8712" max="8712" width="10.42578125" style="4" bestFit="1" customWidth="1"/>
    <col min="8713" max="8960" width="9.140625" style="4"/>
    <col min="8961" max="8961" width="8" style="4" customWidth="1"/>
    <col min="8962" max="8962" width="56.42578125" style="4" customWidth="1"/>
    <col min="8963" max="8965" width="15.28515625" style="4" customWidth="1"/>
    <col min="8966" max="8966" width="8.5703125" style="4" bestFit="1" customWidth="1"/>
    <col min="8967" max="8967" width="10.5703125" style="4" customWidth="1"/>
    <col min="8968" max="8968" width="10.42578125" style="4" bestFit="1" customWidth="1"/>
    <col min="8969" max="9216" width="9.140625" style="4"/>
    <col min="9217" max="9217" width="8" style="4" customWidth="1"/>
    <col min="9218" max="9218" width="56.42578125" style="4" customWidth="1"/>
    <col min="9219" max="9221" width="15.28515625" style="4" customWidth="1"/>
    <col min="9222" max="9222" width="8.5703125" style="4" bestFit="1" customWidth="1"/>
    <col min="9223" max="9223" width="10.5703125" style="4" customWidth="1"/>
    <col min="9224" max="9224" width="10.42578125" style="4" bestFit="1" customWidth="1"/>
    <col min="9225" max="9472" width="9.140625" style="4"/>
    <col min="9473" max="9473" width="8" style="4" customWidth="1"/>
    <col min="9474" max="9474" width="56.42578125" style="4" customWidth="1"/>
    <col min="9475" max="9477" width="15.28515625" style="4" customWidth="1"/>
    <col min="9478" max="9478" width="8.5703125" style="4" bestFit="1" customWidth="1"/>
    <col min="9479" max="9479" width="10.5703125" style="4" customWidth="1"/>
    <col min="9480" max="9480" width="10.42578125" style="4" bestFit="1" customWidth="1"/>
    <col min="9481" max="9728" width="9.140625" style="4"/>
    <col min="9729" max="9729" width="8" style="4" customWidth="1"/>
    <col min="9730" max="9730" width="56.42578125" style="4" customWidth="1"/>
    <col min="9731" max="9733" width="15.28515625" style="4" customWidth="1"/>
    <col min="9734" max="9734" width="8.5703125" style="4" bestFit="1" customWidth="1"/>
    <col min="9735" max="9735" width="10.5703125" style="4" customWidth="1"/>
    <col min="9736" max="9736" width="10.42578125" style="4" bestFit="1" customWidth="1"/>
    <col min="9737" max="9984" width="9.140625" style="4"/>
    <col min="9985" max="9985" width="8" style="4" customWidth="1"/>
    <col min="9986" max="9986" width="56.42578125" style="4" customWidth="1"/>
    <col min="9987" max="9989" width="15.28515625" style="4" customWidth="1"/>
    <col min="9990" max="9990" width="8.5703125" style="4" bestFit="1" customWidth="1"/>
    <col min="9991" max="9991" width="10.5703125" style="4" customWidth="1"/>
    <col min="9992" max="9992" width="10.42578125" style="4" bestFit="1" customWidth="1"/>
    <col min="9993" max="10240" width="9.140625" style="4"/>
    <col min="10241" max="10241" width="8" style="4" customWidth="1"/>
    <col min="10242" max="10242" width="56.42578125" style="4" customWidth="1"/>
    <col min="10243" max="10245" width="15.28515625" style="4" customWidth="1"/>
    <col min="10246" max="10246" width="8.5703125" style="4" bestFit="1" customWidth="1"/>
    <col min="10247" max="10247" width="10.5703125" style="4" customWidth="1"/>
    <col min="10248" max="10248" width="10.42578125" style="4" bestFit="1" customWidth="1"/>
    <col min="10249" max="10496" width="9.140625" style="4"/>
    <col min="10497" max="10497" width="8" style="4" customWidth="1"/>
    <col min="10498" max="10498" width="56.42578125" style="4" customWidth="1"/>
    <col min="10499" max="10501" width="15.28515625" style="4" customWidth="1"/>
    <col min="10502" max="10502" width="8.5703125" style="4" bestFit="1" customWidth="1"/>
    <col min="10503" max="10503" width="10.5703125" style="4" customWidth="1"/>
    <col min="10504" max="10504" width="10.42578125" style="4" bestFit="1" customWidth="1"/>
    <col min="10505" max="10752" width="9.140625" style="4"/>
    <col min="10753" max="10753" width="8" style="4" customWidth="1"/>
    <col min="10754" max="10754" width="56.42578125" style="4" customWidth="1"/>
    <col min="10755" max="10757" width="15.28515625" style="4" customWidth="1"/>
    <col min="10758" max="10758" width="8.5703125" style="4" bestFit="1" customWidth="1"/>
    <col min="10759" max="10759" width="10.5703125" style="4" customWidth="1"/>
    <col min="10760" max="10760" width="10.42578125" style="4" bestFit="1" customWidth="1"/>
    <col min="10761" max="11008" width="9.140625" style="4"/>
    <col min="11009" max="11009" width="8" style="4" customWidth="1"/>
    <col min="11010" max="11010" width="56.42578125" style="4" customWidth="1"/>
    <col min="11011" max="11013" width="15.28515625" style="4" customWidth="1"/>
    <col min="11014" max="11014" width="8.5703125" style="4" bestFit="1" customWidth="1"/>
    <col min="11015" max="11015" width="10.5703125" style="4" customWidth="1"/>
    <col min="11016" max="11016" width="10.42578125" style="4" bestFit="1" customWidth="1"/>
    <col min="11017" max="11264" width="9.140625" style="4"/>
    <col min="11265" max="11265" width="8" style="4" customWidth="1"/>
    <col min="11266" max="11266" width="56.42578125" style="4" customWidth="1"/>
    <col min="11267" max="11269" width="15.28515625" style="4" customWidth="1"/>
    <col min="11270" max="11270" width="8.5703125" style="4" bestFit="1" customWidth="1"/>
    <col min="11271" max="11271" width="10.5703125" style="4" customWidth="1"/>
    <col min="11272" max="11272" width="10.42578125" style="4" bestFit="1" customWidth="1"/>
    <col min="11273" max="11520" width="9.140625" style="4"/>
    <col min="11521" max="11521" width="8" style="4" customWidth="1"/>
    <col min="11522" max="11522" width="56.42578125" style="4" customWidth="1"/>
    <col min="11523" max="11525" width="15.28515625" style="4" customWidth="1"/>
    <col min="11526" max="11526" width="8.5703125" style="4" bestFit="1" customWidth="1"/>
    <col min="11527" max="11527" width="10.5703125" style="4" customWidth="1"/>
    <col min="11528" max="11528" width="10.42578125" style="4" bestFit="1" customWidth="1"/>
    <col min="11529" max="11776" width="9.140625" style="4"/>
    <col min="11777" max="11777" width="8" style="4" customWidth="1"/>
    <col min="11778" max="11778" width="56.42578125" style="4" customWidth="1"/>
    <col min="11779" max="11781" width="15.28515625" style="4" customWidth="1"/>
    <col min="11782" max="11782" width="8.5703125" style="4" bestFit="1" customWidth="1"/>
    <col min="11783" max="11783" width="10.5703125" style="4" customWidth="1"/>
    <col min="11784" max="11784" width="10.42578125" style="4" bestFit="1" customWidth="1"/>
    <col min="11785" max="12032" width="9.140625" style="4"/>
    <col min="12033" max="12033" width="8" style="4" customWidth="1"/>
    <col min="12034" max="12034" width="56.42578125" style="4" customWidth="1"/>
    <col min="12035" max="12037" width="15.28515625" style="4" customWidth="1"/>
    <col min="12038" max="12038" width="8.5703125" style="4" bestFit="1" customWidth="1"/>
    <col min="12039" max="12039" width="10.5703125" style="4" customWidth="1"/>
    <col min="12040" max="12040" width="10.42578125" style="4" bestFit="1" customWidth="1"/>
    <col min="12041" max="12288" width="9.140625" style="4"/>
    <col min="12289" max="12289" width="8" style="4" customWidth="1"/>
    <col min="12290" max="12290" width="56.42578125" style="4" customWidth="1"/>
    <col min="12291" max="12293" width="15.28515625" style="4" customWidth="1"/>
    <col min="12294" max="12294" width="8.5703125" style="4" bestFit="1" customWidth="1"/>
    <col min="12295" max="12295" width="10.5703125" style="4" customWidth="1"/>
    <col min="12296" max="12296" width="10.42578125" style="4" bestFit="1" customWidth="1"/>
    <col min="12297" max="12544" width="9.140625" style="4"/>
    <col min="12545" max="12545" width="8" style="4" customWidth="1"/>
    <col min="12546" max="12546" width="56.42578125" style="4" customWidth="1"/>
    <col min="12547" max="12549" width="15.28515625" style="4" customWidth="1"/>
    <col min="12550" max="12550" width="8.5703125" style="4" bestFit="1" customWidth="1"/>
    <col min="12551" max="12551" width="10.5703125" style="4" customWidth="1"/>
    <col min="12552" max="12552" width="10.42578125" style="4" bestFit="1" customWidth="1"/>
    <col min="12553" max="12800" width="9.140625" style="4"/>
    <col min="12801" max="12801" width="8" style="4" customWidth="1"/>
    <col min="12802" max="12802" width="56.42578125" style="4" customWidth="1"/>
    <col min="12803" max="12805" width="15.28515625" style="4" customWidth="1"/>
    <col min="12806" max="12806" width="8.5703125" style="4" bestFit="1" customWidth="1"/>
    <col min="12807" max="12807" width="10.5703125" style="4" customWidth="1"/>
    <col min="12808" max="12808" width="10.42578125" style="4" bestFit="1" customWidth="1"/>
    <col min="12809" max="13056" width="9.140625" style="4"/>
    <col min="13057" max="13057" width="8" style="4" customWidth="1"/>
    <col min="13058" max="13058" width="56.42578125" style="4" customWidth="1"/>
    <col min="13059" max="13061" width="15.28515625" style="4" customWidth="1"/>
    <col min="13062" max="13062" width="8.5703125" style="4" bestFit="1" customWidth="1"/>
    <col min="13063" max="13063" width="10.5703125" style="4" customWidth="1"/>
    <col min="13064" max="13064" width="10.42578125" style="4" bestFit="1" customWidth="1"/>
    <col min="13065" max="13312" width="9.140625" style="4"/>
    <col min="13313" max="13313" width="8" style="4" customWidth="1"/>
    <col min="13314" max="13314" width="56.42578125" style="4" customWidth="1"/>
    <col min="13315" max="13317" width="15.28515625" style="4" customWidth="1"/>
    <col min="13318" max="13318" width="8.5703125" style="4" bestFit="1" customWidth="1"/>
    <col min="13319" max="13319" width="10.5703125" style="4" customWidth="1"/>
    <col min="13320" max="13320" width="10.42578125" style="4" bestFit="1" customWidth="1"/>
    <col min="13321" max="13568" width="9.140625" style="4"/>
    <col min="13569" max="13569" width="8" style="4" customWidth="1"/>
    <col min="13570" max="13570" width="56.42578125" style="4" customWidth="1"/>
    <col min="13571" max="13573" width="15.28515625" style="4" customWidth="1"/>
    <col min="13574" max="13574" width="8.5703125" style="4" bestFit="1" customWidth="1"/>
    <col min="13575" max="13575" width="10.5703125" style="4" customWidth="1"/>
    <col min="13576" max="13576" width="10.42578125" style="4" bestFit="1" customWidth="1"/>
    <col min="13577" max="13824" width="9.140625" style="4"/>
    <col min="13825" max="13825" width="8" style="4" customWidth="1"/>
    <col min="13826" max="13826" width="56.42578125" style="4" customWidth="1"/>
    <col min="13827" max="13829" width="15.28515625" style="4" customWidth="1"/>
    <col min="13830" max="13830" width="8.5703125" style="4" bestFit="1" customWidth="1"/>
    <col min="13831" max="13831" width="10.5703125" style="4" customWidth="1"/>
    <col min="13832" max="13832" width="10.42578125" style="4" bestFit="1" customWidth="1"/>
    <col min="13833" max="14080" width="9.140625" style="4"/>
    <col min="14081" max="14081" width="8" style="4" customWidth="1"/>
    <col min="14082" max="14082" width="56.42578125" style="4" customWidth="1"/>
    <col min="14083" max="14085" width="15.28515625" style="4" customWidth="1"/>
    <col min="14086" max="14086" width="8.5703125" style="4" bestFit="1" customWidth="1"/>
    <col min="14087" max="14087" width="10.5703125" style="4" customWidth="1"/>
    <col min="14088" max="14088" width="10.42578125" style="4" bestFit="1" customWidth="1"/>
    <col min="14089" max="14336" width="9.140625" style="4"/>
    <col min="14337" max="14337" width="8" style="4" customWidth="1"/>
    <col min="14338" max="14338" width="56.42578125" style="4" customWidth="1"/>
    <col min="14339" max="14341" width="15.28515625" style="4" customWidth="1"/>
    <col min="14342" max="14342" width="8.5703125" style="4" bestFit="1" customWidth="1"/>
    <col min="14343" max="14343" width="10.5703125" style="4" customWidth="1"/>
    <col min="14344" max="14344" width="10.42578125" style="4" bestFit="1" customWidth="1"/>
    <col min="14345" max="14592" width="9.140625" style="4"/>
    <col min="14593" max="14593" width="8" style="4" customWidth="1"/>
    <col min="14594" max="14594" width="56.42578125" style="4" customWidth="1"/>
    <col min="14595" max="14597" width="15.28515625" style="4" customWidth="1"/>
    <col min="14598" max="14598" width="8.5703125" style="4" bestFit="1" customWidth="1"/>
    <col min="14599" max="14599" width="10.5703125" style="4" customWidth="1"/>
    <col min="14600" max="14600" width="10.42578125" style="4" bestFit="1" customWidth="1"/>
    <col min="14601" max="14848" width="9.140625" style="4"/>
    <col min="14849" max="14849" width="8" style="4" customWidth="1"/>
    <col min="14850" max="14850" width="56.42578125" style="4" customWidth="1"/>
    <col min="14851" max="14853" width="15.28515625" style="4" customWidth="1"/>
    <col min="14854" max="14854" width="8.5703125" style="4" bestFit="1" customWidth="1"/>
    <col min="14855" max="14855" width="10.5703125" style="4" customWidth="1"/>
    <col min="14856" max="14856" width="10.42578125" style="4" bestFit="1" customWidth="1"/>
    <col min="14857" max="15104" width="9.140625" style="4"/>
    <col min="15105" max="15105" width="8" style="4" customWidth="1"/>
    <col min="15106" max="15106" width="56.42578125" style="4" customWidth="1"/>
    <col min="15107" max="15109" width="15.28515625" style="4" customWidth="1"/>
    <col min="15110" max="15110" width="8.5703125" style="4" bestFit="1" customWidth="1"/>
    <col min="15111" max="15111" width="10.5703125" style="4" customWidth="1"/>
    <col min="15112" max="15112" width="10.42578125" style="4" bestFit="1" customWidth="1"/>
    <col min="15113" max="15360" width="9.140625" style="4"/>
    <col min="15361" max="15361" width="8" style="4" customWidth="1"/>
    <col min="15362" max="15362" width="56.42578125" style="4" customWidth="1"/>
    <col min="15363" max="15365" width="15.28515625" style="4" customWidth="1"/>
    <col min="15366" max="15366" width="8.5703125" style="4" bestFit="1" customWidth="1"/>
    <col min="15367" max="15367" width="10.5703125" style="4" customWidth="1"/>
    <col min="15368" max="15368" width="10.42578125" style="4" bestFit="1" customWidth="1"/>
    <col min="15369" max="15616" width="9.140625" style="4"/>
    <col min="15617" max="15617" width="8" style="4" customWidth="1"/>
    <col min="15618" max="15618" width="56.42578125" style="4" customWidth="1"/>
    <col min="15619" max="15621" width="15.28515625" style="4" customWidth="1"/>
    <col min="15622" max="15622" width="8.5703125" style="4" bestFit="1" customWidth="1"/>
    <col min="15623" max="15623" width="10.5703125" style="4" customWidth="1"/>
    <col min="15624" max="15624" width="10.42578125" style="4" bestFit="1" customWidth="1"/>
    <col min="15625" max="15872" width="9.140625" style="4"/>
    <col min="15873" max="15873" width="8" style="4" customWidth="1"/>
    <col min="15874" max="15874" width="56.42578125" style="4" customWidth="1"/>
    <col min="15875" max="15877" width="15.28515625" style="4" customWidth="1"/>
    <col min="15878" max="15878" width="8.5703125" style="4" bestFit="1" customWidth="1"/>
    <col min="15879" max="15879" width="10.5703125" style="4" customWidth="1"/>
    <col min="15880" max="15880" width="10.42578125" style="4" bestFit="1" customWidth="1"/>
    <col min="15881" max="16128" width="9.140625" style="4"/>
    <col min="16129" max="16129" width="8" style="4" customWidth="1"/>
    <col min="16130" max="16130" width="56.42578125" style="4" customWidth="1"/>
    <col min="16131" max="16133" width="15.28515625" style="4" customWidth="1"/>
    <col min="16134" max="16134" width="8.5703125" style="4" bestFit="1" customWidth="1"/>
    <col min="16135" max="16135" width="10.5703125" style="4" customWidth="1"/>
    <col min="16136" max="16136" width="10.42578125" style="4" bestFit="1" customWidth="1"/>
    <col min="16137" max="16384" width="9.140625" style="4"/>
  </cols>
  <sheetData>
    <row r="1" spans="1:7">
      <c r="A1" s="1"/>
      <c r="B1" s="2" t="str">
        <f>CONCATENATE("1.1. melléklet ",[1]KVI_MOD_ALAPADATOK!A7," ",[1]KVI_MOD_ALAPADATOK!B7," ",[1]KVI_MOD_ALAPADATOK!C7," ",[1]KVI_MOD_ALAPADATOK!D7," ",[1]KVI_MOD_ALAPADATOK!E7," ",[1]KVI_MOD_ALAPADATOK!F7," ",[1]KVI_MOD_ALAPADATOK!G7," ",[1]KVI_MOD_ALAPADATOK!H7," ",[1]KVI_MOD_ALAPADATOK!E7," ",[1]KVI_MOD_ALAPADATOK!F7," ",[1]KVI_MOD_ALAPADATOK!G7," ",[1]KVI_MOD_ALAPADATOK!H7)</f>
        <v>1.1. melléklet a 3 / 2021. ( III.8. ) önkormányzati rendelethez ( III.8. ) önkormányzati rendelethez</v>
      </c>
      <c r="C1" s="3"/>
      <c r="D1" s="3"/>
      <c r="E1" s="3"/>
    </row>
    <row r="2" spans="1:7">
      <c r="A2" s="5" t="str">
        <f>CONCATENATE([1]KVI_MOD_ALAPADATOK!A3)</f>
        <v>FULÓKÉRCS KÖZSÉG ÖNKORMÁNYZATA</v>
      </c>
      <c r="B2" s="6"/>
      <c r="C2" s="6"/>
      <c r="D2" s="6"/>
      <c r="E2" s="6"/>
    </row>
    <row r="3" spans="1:7">
      <c r="A3" s="5" t="str">
        <f>CONCATENATE([1]KVI_MOD_ALAPADATOK!A9," SZ. MÓDOSÍTÁS UTÁNI KÖLTSÉGVETÉS ELŐIRÁNYZATAINAK ALAKULÁSÁRÓL")</f>
        <v>2 SZ. MÓDOSÍTÁS UTÁNI KÖLTSÉGVETÉS ELŐIRÁNYZATAINAK ALAKULÁSÁRÓL</v>
      </c>
      <c r="B3" s="5"/>
      <c r="C3" s="7"/>
      <c r="D3" s="5"/>
      <c r="E3" s="5"/>
    </row>
    <row r="4" spans="1:7">
      <c r="A4" s="5" t="s">
        <v>0</v>
      </c>
      <c r="B4" s="5"/>
      <c r="C4" s="7"/>
      <c r="D4" s="5"/>
      <c r="E4" s="5"/>
    </row>
    <row r="5" spans="1:7">
      <c r="A5" s="1"/>
      <c r="B5" s="1"/>
      <c r="C5" s="8"/>
      <c r="D5" s="1"/>
      <c r="E5" s="1"/>
    </row>
    <row r="6" spans="1:7" ht="15.95" customHeight="1">
      <c r="A6" s="9" t="s">
        <v>1</v>
      </c>
      <c r="B6" s="9"/>
      <c r="C6" s="9"/>
      <c r="D6" s="9"/>
      <c r="E6" s="9"/>
    </row>
    <row r="7" spans="1:7" ht="15.95" customHeight="1" thickBot="1">
      <c r="A7" s="10" t="s">
        <v>2</v>
      </c>
      <c r="B7" s="10"/>
      <c r="C7" s="11"/>
      <c r="D7" s="1"/>
      <c r="E7" s="11" t="s">
        <v>3</v>
      </c>
    </row>
    <row r="8" spans="1:7">
      <c r="A8" s="12" t="s">
        <v>4</v>
      </c>
      <c r="B8" s="13" t="s">
        <v>5</v>
      </c>
      <c r="C8" s="14" t="str">
        <f>+CONCATENATE([1]KVI_MOD_ALAPADATOK!D1,". évi")</f>
        <v>2020. évi</v>
      </c>
      <c r="D8" s="15"/>
      <c r="E8" s="16"/>
    </row>
    <row r="9" spans="1:7" ht="24.75" thickBot="1">
      <c r="A9" s="17"/>
      <c r="B9" s="18"/>
      <c r="C9" s="19" t="s">
        <v>6</v>
      </c>
      <c r="D9" s="20" t="s">
        <v>7</v>
      </c>
      <c r="E9" s="21" t="s">
        <v>8</v>
      </c>
    </row>
    <row r="10" spans="1:7" s="24" customFormat="1" ht="12" customHeight="1" thickBot="1">
      <c r="A10" s="22" t="s">
        <v>9</v>
      </c>
      <c r="B10" s="23" t="s">
        <v>10</v>
      </c>
      <c r="C10" s="23" t="s">
        <v>11</v>
      </c>
      <c r="D10" s="23" t="s">
        <v>12</v>
      </c>
      <c r="E10" s="23" t="s">
        <v>13</v>
      </c>
    </row>
    <row r="11" spans="1:7" s="28" customFormat="1" ht="12" customHeight="1" thickBot="1">
      <c r="A11" s="25" t="s">
        <v>14</v>
      </c>
      <c r="B11" s="26" t="s">
        <v>15</v>
      </c>
      <c r="C11" s="27">
        <f>+C12+C13+C14+C15+C16+C17</f>
        <v>85011434</v>
      </c>
      <c r="D11" s="27">
        <f>+D12+D13+D14+D15+D16+D17</f>
        <v>17999553</v>
      </c>
      <c r="E11" s="27">
        <f>+E12+E13+E14+E15+E16+E17</f>
        <v>103010987</v>
      </c>
      <c r="G11" s="29"/>
    </row>
    <row r="12" spans="1:7" s="28" customFormat="1" ht="12" customHeight="1" thickBot="1">
      <c r="A12" s="30" t="s">
        <v>16</v>
      </c>
      <c r="B12" s="31" t="s">
        <v>17</v>
      </c>
      <c r="C12" s="32">
        <v>14358331</v>
      </c>
      <c r="D12" s="33">
        <v>0</v>
      </c>
      <c r="E12" s="33">
        <f>[1]KVI_MOD_9.1.sz.mell!E9</f>
        <v>14358331</v>
      </c>
      <c r="G12" s="29"/>
    </row>
    <row r="13" spans="1:7" s="28" customFormat="1" ht="12" customHeight="1" thickBot="1">
      <c r="A13" s="34" t="s">
        <v>18</v>
      </c>
      <c r="B13" s="35" t="s">
        <v>19</v>
      </c>
      <c r="C13" s="36">
        <v>34608180</v>
      </c>
      <c r="D13" s="33">
        <v>6332778</v>
      </c>
      <c r="E13" s="33">
        <f>[1]KVI_MOD_9.1.sz.mell!E10</f>
        <v>40940958</v>
      </c>
      <c r="G13" s="29"/>
    </row>
    <row r="14" spans="1:7" s="28" customFormat="1" ht="12" customHeight="1" thickBot="1">
      <c r="A14" s="34" t="s">
        <v>20</v>
      </c>
      <c r="B14" s="35" t="s">
        <v>21</v>
      </c>
      <c r="C14" s="36">
        <v>20688800</v>
      </c>
      <c r="D14" s="33">
        <v>812349</v>
      </c>
      <c r="E14" s="33">
        <f>[1]KVI_MOD_9.1.sz.mell!E11</f>
        <v>21501149</v>
      </c>
      <c r="G14" s="29"/>
    </row>
    <row r="15" spans="1:7" s="28" customFormat="1" ht="12" customHeight="1" thickBot="1">
      <c r="A15" s="34" t="s">
        <v>22</v>
      </c>
      <c r="B15" s="35" t="s">
        <v>23</v>
      </c>
      <c r="C15" s="36">
        <v>13556123</v>
      </c>
      <c r="D15" s="33">
        <v>7511176</v>
      </c>
      <c r="E15" s="33">
        <f>[1]KVI_MOD_9.1.sz.mell!E12</f>
        <v>21067299</v>
      </c>
      <c r="G15" s="29"/>
    </row>
    <row r="16" spans="1:7" s="28" customFormat="1" ht="12" customHeight="1" thickBot="1">
      <c r="A16" s="34" t="s">
        <v>24</v>
      </c>
      <c r="B16" s="35" t="s">
        <v>25</v>
      </c>
      <c r="C16" s="36">
        <v>1800000</v>
      </c>
      <c r="D16" s="33">
        <v>200000</v>
      </c>
      <c r="E16" s="33">
        <f>[1]KVI_MOD_9.1.sz.mell!E13</f>
        <v>2000000</v>
      </c>
      <c r="G16" s="29"/>
    </row>
    <row r="17" spans="1:7" s="28" customFormat="1" ht="12" customHeight="1" thickBot="1">
      <c r="A17" s="37" t="s">
        <v>26</v>
      </c>
      <c r="B17" s="38" t="s">
        <v>27</v>
      </c>
      <c r="C17" s="39"/>
      <c r="D17" s="33">
        <v>3143250</v>
      </c>
      <c r="E17" s="33">
        <f>[1]KVI_MOD_9.1.sz.mell!E14</f>
        <v>3143250</v>
      </c>
      <c r="G17" s="29"/>
    </row>
    <row r="18" spans="1:7" s="28" customFormat="1" ht="12" customHeight="1" thickBot="1">
      <c r="A18" s="25" t="s">
        <v>28</v>
      </c>
      <c r="B18" s="40" t="s">
        <v>29</v>
      </c>
      <c r="C18" s="41">
        <f>+C19+C20+C21+C22+C23</f>
        <v>90761718</v>
      </c>
      <c r="D18" s="42">
        <f>+D19+D20+D21+D22+D23</f>
        <v>4622128</v>
      </c>
      <c r="E18" s="42">
        <f>+E19+E20+E21+E22+E23</f>
        <v>95383846</v>
      </c>
      <c r="G18" s="29"/>
    </row>
    <row r="19" spans="1:7" s="28" customFormat="1" ht="12" customHeight="1" thickBot="1">
      <c r="A19" s="30" t="s">
        <v>30</v>
      </c>
      <c r="B19" s="31" t="s">
        <v>31</v>
      </c>
      <c r="C19" s="43"/>
      <c r="D19" s="33">
        <f>[2]RM_6.1.sz.mell!K19</f>
        <v>0</v>
      </c>
      <c r="E19" s="33">
        <f>[1]KVI_MOD_9.1.sz.mell!E16</f>
        <v>0</v>
      </c>
      <c r="G19" s="29"/>
    </row>
    <row r="20" spans="1:7" s="28" customFormat="1" ht="12" customHeight="1" thickBot="1">
      <c r="A20" s="34" t="s">
        <v>32</v>
      </c>
      <c r="B20" s="35" t="s">
        <v>33</v>
      </c>
      <c r="C20" s="44"/>
      <c r="D20" s="33"/>
      <c r="E20" s="33">
        <f>[1]KVI_MOD_9.1.sz.mell!E17</f>
        <v>0</v>
      </c>
      <c r="G20" s="29"/>
    </row>
    <row r="21" spans="1:7" s="28" customFormat="1" ht="12" customHeight="1" thickBot="1">
      <c r="A21" s="34" t="s">
        <v>34</v>
      </c>
      <c r="B21" s="35" t="s">
        <v>35</v>
      </c>
      <c r="C21" s="44"/>
      <c r="D21" s="33">
        <f>[2]RM_6.1.sz.mell!K21</f>
        <v>0</v>
      </c>
      <c r="E21" s="33">
        <f>[1]KVI_MOD_9.1.sz.mell!E18</f>
        <v>0</v>
      </c>
      <c r="G21" s="29"/>
    </row>
    <row r="22" spans="1:7" s="28" customFormat="1" ht="12" customHeight="1" thickBot="1">
      <c r="A22" s="34" t="s">
        <v>36</v>
      </c>
      <c r="B22" s="35" t="s">
        <v>37</v>
      </c>
      <c r="C22" s="44"/>
      <c r="D22" s="33"/>
      <c r="E22" s="33">
        <f>[1]KVI_MOD_9.1.sz.mell!E19</f>
        <v>0</v>
      </c>
      <c r="G22" s="29"/>
    </row>
    <row r="23" spans="1:7" s="28" customFormat="1" ht="12" customHeight="1" thickBot="1">
      <c r="A23" s="34" t="s">
        <v>38</v>
      </c>
      <c r="B23" s="35" t="s">
        <v>39</v>
      </c>
      <c r="C23" s="44">
        <v>90761718</v>
      </c>
      <c r="D23" s="33">
        <v>4622128</v>
      </c>
      <c r="E23" s="33">
        <f>[1]KVI_MOD_9.1.sz.mell!E20</f>
        <v>95383846</v>
      </c>
      <c r="G23" s="29"/>
    </row>
    <row r="24" spans="1:7" s="28" customFormat="1" ht="12" customHeight="1" thickBot="1">
      <c r="A24" s="37" t="s">
        <v>40</v>
      </c>
      <c r="B24" s="38" t="s">
        <v>41</v>
      </c>
      <c r="C24" s="45">
        <v>50454461</v>
      </c>
      <c r="D24" s="33">
        <f>[2]RM_6.1.sz.mell!K24</f>
        <v>0</v>
      </c>
      <c r="E24" s="33">
        <f>[1]KVI_MOD_9.1.sz.mell!E21</f>
        <v>50454461</v>
      </c>
      <c r="G24" s="29"/>
    </row>
    <row r="25" spans="1:7" s="28" customFormat="1" ht="12" customHeight="1" thickBot="1">
      <c r="A25" s="25" t="s">
        <v>42</v>
      </c>
      <c r="B25" s="46" t="s">
        <v>43</v>
      </c>
      <c r="C25" s="41">
        <f>+C26+C27+C28+C29+C30</f>
        <v>189219886</v>
      </c>
      <c r="D25" s="47">
        <f>+D26+D27+D28+D29+D30</f>
        <v>-141867450</v>
      </c>
      <c r="E25" s="48">
        <f>+E26+E27+E28+E29+E30</f>
        <v>47352436</v>
      </c>
      <c r="G25" s="29"/>
    </row>
    <row r="26" spans="1:7" s="28" customFormat="1" ht="12" customHeight="1" thickBot="1">
      <c r="A26" s="30" t="s">
        <v>44</v>
      </c>
      <c r="B26" s="31" t="s">
        <v>45</v>
      </c>
      <c r="C26" s="32"/>
      <c r="D26" s="33"/>
      <c r="E26" s="33">
        <f>[1]KVI_MOD_9.1.sz.mell!E23</f>
        <v>0</v>
      </c>
      <c r="G26" s="29"/>
    </row>
    <row r="27" spans="1:7" s="28" customFormat="1" ht="12" customHeight="1" thickBot="1">
      <c r="A27" s="34" t="s">
        <v>46</v>
      </c>
      <c r="B27" s="35" t="s">
        <v>47</v>
      </c>
      <c r="C27" s="44"/>
      <c r="D27" s="33">
        <f>[2]RM_6.1.sz.mell!K27</f>
        <v>0</v>
      </c>
      <c r="E27" s="33">
        <f>[1]KVI_MOD_9.1.sz.mell!E24</f>
        <v>0</v>
      </c>
      <c r="G27" s="29"/>
    </row>
    <row r="28" spans="1:7" s="28" customFormat="1" ht="12" customHeight="1" thickBot="1">
      <c r="A28" s="34" t="s">
        <v>48</v>
      </c>
      <c r="B28" s="35" t="s">
        <v>49</v>
      </c>
      <c r="C28" s="44"/>
      <c r="D28" s="33">
        <f>[2]RM_6.1.sz.mell!K28</f>
        <v>0</v>
      </c>
      <c r="E28" s="33">
        <f>[1]KVI_MOD_9.1.sz.mell!E25</f>
        <v>0</v>
      </c>
      <c r="G28" s="29"/>
    </row>
    <row r="29" spans="1:7" s="28" customFormat="1" ht="12" customHeight="1" thickBot="1">
      <c r="A29" s="34" t="s">
        <v>50</v>
      </c>
      <c r="B29" s="35" t="s">
        <v>51</v>
      </c>
      <c r="C29" s="44"/>
      <c r="D29" s="33"/>
      <c r="E29" s="33">
        <f>[1]KVI_MOD_9.1.sz.mell!E26</f>
        <v>0</v>
      </c>
      <c r="G29" s="29"/>
    </row>
    <row r="30" spans="1:7" s="28" customFormat="1" ht="12" customHeight="1" thickBot="1">
      <c r="A30" s="34" t="s">
        <v>52</v>
      </c>
      <c r="B30" s="35" t="s">
        <v>53</v>
      </c>
      <c r="C30" s="36">
        <v>189219886</v>
      </c>
      <c r="D30" s="33">
        <v>-141867450</v>
      </c>
      <c r="E30" s="33">
        <f>[1]KVI_MOD_9.1.sz.mell!E27</f>
        <v>47352436</v>
      </c>
      <c r="G30" s="29"/>
    </row>
    <row r="31" spans="1:7" s="28" customFormat="1" ht="12" customHeight="1" thickBot="1">
      <c r="A31" s="37" t="s">
        <v>54</v>
      </c>
      <c r="B31" s="38" t="s">
        <v>55</v>
      </c>
      <c r="C31" s="49">
        <v>167251300</v>
      </c>
      <c r="D31" s="33">
        <f>[2]RM_6.1.sz.mell!K31</f>
        <v>0</v>
      </c>
      <c r="E31" s="33">
        <f>[1]KVI_MOD_9.1.sz.mell!E28</f>
        <v>167251300</v>
      </c>
      <c r="G31" s="29"/>
    </row>
    <row r="32" spans="1:7" s="28" customFormat="1" ht="12" customHeight="1" thickBot="1">
      <c r="A32" s="25" t="s">
        <v>56</v>
      </c>
      <c r="B32" s="46" t="s">
        <v>57</v>
      </c>
      <c r="C32" s="50">
        <f>SUM(C33:C39)</f>
        <v>1500000</v>
      </c>
      <c r="D32" s="50">
        <f>SUM(D33:D39)</f>
        <v>-189943</v>
      </c>
      <c r="E32" s="50">
        <f>SUM(E33:E39)</f>
        <v>1310057</v>
      </c>
      <c r="G32" s="29"/>
    </row>
    <row r="33" spans="1:7" s="28" customFormat="1" ht="12" customHeight="1" thickBot="1">
      <c r="A33" s="30" t="s">
        <v>58</v>
      </c>
      <c r="B33" s="51" t="s">
        <v>59</v>
      </c>
      <c r="C33" s="32">
        <v>200000</v>
      </c>
      <c r="D33" s="33">
        <v>-167356</v>
      </c>
      <c r="E33" s="33">
        <f>[1]KVI_MOD_9.1.sz.mell!E30</f>
        <v>32644</v>
      </c>
      <c r="G33" s="29"/>
    </row>
    <row r="34" spans="1:7" s="28" customFormat="1" ht="12" customHeight="1" thickBot="1">
      <c r="A34" s="34" t="s">
        <v>60</v>
      </c>
      <c r="B34" s="52" t="s">
        <v>61</v>
      </c>
      <c r="C34" s="36"/>
      <c r="D34" s="33"/>
      <c r="E34" s="33">
        <f>[1]KVI_MOD_9.1.sz.mell!E31</f>
        <v>0</v>
      </c>
      <c r="G34" s="29"/>
    </row>
    <row r="35" spans="1:7" s="28" customFormat="1" ht="12" customHeight="1" thickBot="1">
      <c r="A35" s="34" t="s">
        <v>62</v>
      </c>
      <c r="B35" s="52" t="s">
        <v>63</v>
      </c>
      <c r="C35" s="36">
        <v>1100000</v>
      </c>
      <c r="D35" s="33">
        <v>177413</v>
      </c>
      <c r="E35" s="33">
        <f>[1]KVI_MOD_9.1.sz.mell!E32</f>
        <v>1277413</v>
      </c>
      <c r="G35" s="29"/>
    </row>
    <row r="36" spans="1:7" s="28" customFormat="1" ht="12" customHeight="1" thickBot="1">
      <c r="A36" s="34" t="s">
        <v>64</v>
      </c>
      <c r="B36" s="52" t="s">
        <v>65</v>
      </c>
      <c r="C36" s="36"/>
      <c r="D36" s="33">
        <f>[2]RM_6.1.sz.mell!K36</f>
        <v>0</v>
      </c>
      <c r="E36" s="33">
        <f>[1]KVI_MOD_9.1.sz.mell!E33</f>
        <v>0</v>
      </c>
      <c r="G36" s="29"/>
    </row>
    <row r="37" spans="1:7" s="28" customFormat="1" ht="12" customHeight="1" thickBot="1">
      <c r="A37" s="34" t="s">
        <v>66</v>
      </c>
      <c r="B37" s="52" t="s">
        <v>67</v>
      </c>
      <c r="C37" s="36">
        <v>200000</v>
      </c>
      <c r="D37" s="33">
        <v>-200000</v>
      </c>
      <c r="E37" s="33">
        <f>[1]KVI_MOD_9.1.sz.mell!E34</f>
        <v>0</v>
      </c>
      <c r="G37" s="29"/>
    </row>
    <row r="38" spans="1:7" s="28" customFormat="1" ht="12" customHeight="1" thickBot="1">
      <c r="A38" s="34" t="s">
        <v>68</v>
      </c>
      <c r="B38" s="52" t="s">
        <v>69</v>
      </c>
      <c r="C38" s="53"/>
      <c r="D38" s="33">
        <f>[2]RM_6.1.sz.mell!K38</f>
        <v>0</v>
      </c>
      <c r="E38" s="33">
        <f>[1]KVI_MOD_9.1.sz.mell!E35</f>
        <v>0</v>
      </c>
      <c r="G38" s="29"/>
    </row>
    <row r="39" spans="1:7" s="28" customFormat="1" ht="12" customHeight="1" thickBot="1">
      <c r="A39" s="37" t="s">
        <v>70</v>
      </c>
      <c r="B39" s="54"/>
      <c r="C39" s="55"/>
      <c r="D39" s="43"/>
      <c r="E39" s="43">
        <f>[1]KVI_MOD_9.1.sz.mell!E36</f>
        <v>0</v>
      </c>
      <c r="G39" s="29"/>
    </row>
    <row r="40" spans="1:7" s="28" customFormat="1" ht="12" customHeight="1" thickBot="1">
      <c r="A40" s="25" t="s">
        <v>71</v>
      </c>
      <c r="B40" s="46" t="s">
        <v>72</v>
      </c>
      <c r="C40" s="41">
        <f>SUM(C41:C51)</f>
        <v>2000000</v>
      </c>
      <c r="D40" s="47">
        <f>SUM(D41:D51)</f>
        <v>2774940</v>
      </c>
      <c r="E40" s="47">
        <f>SUM(E41:E51)</f>
        <v>4774940</v>
      </c>
      <c r="G40" s="29"/>
    </row>
    <row r="41" spans="1:7" s="28" customFormat="1" ht="12" customHeight="1">
      <c r="A41" s="30" t="s">
        <v>73</v>
      </c>
      <c r="B41" s="31" t="s">
        <v>74</v>
      </c>
      <c r="C41" s="43">
        <v>1000000</v>
      </c>
      <c r="D41" s="56">
        <f>[2]RM_6.1.sz.mell!K41</f>
        <v>0</v>
      </c>
      <c r="E41" s="56">
        <f>[1]KVI_MOD_9.1.sz.mell!E38</f>
        <v>1000000</v>
      </c>
      <c r="G41" s="29"/>
    </row>
    <row r="42" spans="1:7" s="28" customFormat="1" ht="12" customHeight="1">
      <c r="A42" s="34" t="s">
        <v>75</v>
      </c>
      <c r="B42" s="35" t="s">
        <v>76</v>
      </c>
      <c r="C42" s="44">
        <v>1000000</v>
      </c>
      <c r="D42" s="56">
        <f>E42-C42</f>
        <v>2774922</v>
      </c>
      <c r="E42" s="56">
        <f>[1]KVI_MOD_9.1.sz.mell!E39+[1]KVI_MOD_9.3.sz.mell!E10</f>
        <v>3774922</v>
      </c>
      <c r="G42" s="29"/>
    </row>
    <row r="43" spans="1:7" s="28" customFormat="1" ht="12" customHeight="1">
      <c r="A43" s="34" t="s">
        <v>77</v>
      </c>
      <c r="B43" s="35" t="s">
        <v>78</v>
      </c>
      <c r="C43" s="44"/>
      <c r="D43" s="56">
        <f>[2]RM_6.1.sz.mell!K43</f>
        <v>0</v>
      </c>
      <c r="E43" s="56">
        <f>[1]KVI_MOD_9.1.sz.mell!E40</f>
        <v>0</v>
      </c>
      <c r="G43" s="29"/>
    </row>
    <row r="44" spans="1:7" s="28" customFormat="1" ht="12" customHeight="1">
      <c r="A44" s="34" t="s">
        <v>79</v>
      </c>
      <c r="B44" s="35" t="s">
        <v>80</v>
      </c>
      <c r="C44" s="44"/>
      <c r="D44" s="56">
        <f>[2]RM_6.1.sz.mell!K44</f>
        <v>0</v>
      </c>
      <c r="E44" s="56">
        <f>[1]KVI_MOD_9.1.sz.mell!E41</f>
        <v>0</v>
      </c>
      <c r="G44" s="29"/>
    </row>
    <row r="45" spans="1:7" s="28" customFormat="1" ht="12" customHeight="1">
      <c r="A45" s="34" t="s">
        <v>81</v>
      </c>
      <c r="B45" s="35" t="s">
        <v>82</v>
      </c>
      <c r="C45" s="44"/>
      <c r="D45" s="56">
        <f>[2]RM_6.1.sz.mell!K45</f>
        <v>0</v>
      </c>
      <c r="E45" s="56">
        <f>[1]KVI_MOD_9.1.sz.mell!E42</f>
        <v>0</v>
      </c>
      <c r="G45" s="29"/>
    </row>
    <row r="46" spans="1:7" s="28" customFormat="1" ht="12" customHeight="1">
      <c r="A46" s="34" t="s">
        <v>83</v>
      </c>
      <c r="B46" s="35" t="s">
        <v>84</v>
      </c>
      <c r="C46" s="44"/>
      <c r="D46" s="56">
        <f>[2]RM_6.1.sz.mell!K46</f>
        <v>0</v>
      </c>
      <c r="E46" s="56">
        <f>[1]KVI_MOD_9.1.sz.mell!E43</f>
        <v>0</v>
      </c>
      <c r="G46" s="29"/>
    </row>
    <row r="47" spans="1:7" s="28" customFormat="1" ht="12" customHeight="1">
      <c r="A47" s="34" t="s">
        <v>85</v>
      </c>
      <c r="B47" s="35" t="s">
        <v>86</v>
      </c>
      <c r="C47" s="44"/>
      <c r="D47" s="56"/>
      <c r="E47" s="56">
        <f>[1]KVI_MOD_9.1.sz.mell!E44</f>
        <v>0</v>
      </c>
      <c r="G47" s="29"/>
    </row>
    <row r="48" spans="1:7" s="28" customFormat="1" ht="12" customHeight="1">
      <c r="A48" s="34" t="s">
        <v>87</v>
      </c>
      <c r="B48" s="35" t="s">
        <v>88</v>
      </c>
      <c r="C48" s="44"/>
      <c r="D48" s="56">
        <v>18</v>
      </c>
      <c r="E48" s="56">
        <f>[1]KVI_MOD_9.3.sz.mell!E16</f>
        <v>18</v>
      </c>
      <c r="G48" s="29"/>
    </row>
    <row r="49" spans="1:7" s="28" customFormat="1" ht="12" customHeight="1">
      <c r="A49" s="34" t="s">
        <v>89</v>
      </c>
      <c r="B49" s="35" t="s">
        <v>90</v>
      </c>
      <c r="C49" s="57"/>
      <c r="D49" s="56"/>
      <c r="E49" s="56">
        <f>[1]KVI_MOD_9.1.sz.mell!E46</f>
        <v>0</v>
      </c>
      <c r="G49" s="29"/>
    </row>
    <row r="50" spans="1:7" s="28" customFormat="1" ht="12" customHeight="1">
      <c r="A50" s="37" t="s">
        <v>91</v>
      </c>
      <c r="B50" s="38" t="s">
        <v>92</v>
      </c>
      <c r="C50" s="58"/>
      <c r="D50" s="56"/>
      <c r="E50" s="56">
        <f>[1]KVI_MOD_9.1.sz.mell!E47</f>
        <v>0</v>
      </c>
      <c r="G50" s="29"/>
    </row>
    <row r="51" spans="1:7" s="28" customFormat="1" ht="12" customHeight="1" thickBot="1">
      <c r="A51" s="37" t="s">
        <v>93</v>
      </c>
      <c r="B51" s="38" t="s">
        <v>94</v>
      </c>
      <c r="C51" s="58"/>
      <c r="D51" s="56"/>
      <c r="E51" s="56">
        <f>[1]KVI_MOD_9.1.sz.mell!E48</f>
        <v>0</v>
      </c>
      <c r="G51" s="29"/>
    </row>
    <row r="52" spans="1:7" s="28" customFormat="1" ht="12" customHeight="1" thickBot="1">
      <c r="A52" s="25" t="s">
        <v>95</v>
      </c>
      <c r="B52" s="46" t="s">
        <v>96</v>
      </c>
      <c r="C52" s="41">
        <f>SUM(C53:C57)</f>
        <v>0</v>
      </c>
      <c r="D52" s="47">
        <f>SUM(D53:D57)</f>
        <v>0</v>
      </c>
      <c r="E52" s="47">
        <f>SUM(E53:E57)</f>
        <v>0</v>
      </c>
      <c r="G52" s="29"/>
    </row>
    <row r="53" spans="1:7" s="28" customFormat="1" ht="12" customHeight="1">
      <c r="A53" s="30" t="s">
        <v>97</v>
      </c>
      <c r="B53" s="31" t="s">
        <v>98</v>
      </c>
      <c r="C53" s="32"/>
      <c r="D53" s="59">
        <f>[2]RM_6.1.sz.mell!K53</f>
        <v>0</v>
      </c>
      <c r="E53" s="59">
        <f>[1]KVI_MOD_9.1.sz.mell!E50</f>
        <v>0</v>
      </c>
      <c r="G53" s="29"/>
    </row>
    <row r="54" spans="1:7" s="28" customFormat="1" ht="12" customHeight="1">
      <c r="A54" s="34" t="s">
        <v>99</v>
      </c>
      <c r="B54" s="35" t="s">
        <v>100</v>
      </c>
      <c r="C54" s="57"/>
      <c r="D54" s="59">
        <f>[2]RM_6.1.sz.mell!K54</f>
        <v>0</v>
      </c>
      <c r="E54" s="59">
        <f>[1]KVI_MOD_9.1.sz.mell!E51</f>
        <v>0</v>
      </c>
      <c r="G54" s="29"/>
    </row>
    <row r="55" spans="1:7" s="28" customFormat="1" ht="12" customHeight="1">
      <c r="A55" s="34" t="s">
        <v>101</v>
      </c>
      <c r="B55" s="35" t="s">
        <v>102</v>
      </c>
      <c r="C55" s="57"/>
      <c r="D55" s="59"/>
      <c r="E55" s="59">
        <f>[1]KVI_MOD_9.1.sz.mell!E52</f>
        <v>0</v>
      </c>
      <c r="G55" s="29"/>
    </row>
    <row r="56" spans="1:7" s="28" customFormat="1" ht="12" customHeight="1">
      <c r="A56" s="34" t="s">
        <v>103</v>
      </c>
      <c r="B56" s="35" t="s">
        <v>104</v>
      </c>
      <c r="C56" s="57"/>
      <c r="D56" s="59">
        <f>[2]RM_6.1.sz.mell!K56</f>
        <v>0</v>
      </c>
      <c r="E56" s="59">
        <f>[1]KVI_MOD_9.1.sz.mell!E53</f>
        <v>0</v>
      </c>
      <c r="G56" s="29"/>
    </row>
    <row r="57" spans="1:7" s="28" customFormat="1" ht="12" customHeight="1" thickBot="1">
      <c r="A57" s="37" t="s">
        <v>105</v>
      </c>
      <c r="B57" s="38" t="s">
        <v>106</v>
      </c>
      <c r="C57" s="58"/>
      <c r="D57" s="59"/>
      <c r="E57" s="59">
        <f>[1]KVI_MOD_9.1.sz.mell!E54</f>
        <v>0</v>
      </c>
      <c r="G57" s="29"/>
    </row>
    <row r="58" spans="1:7" s="28" customFormat="1" ht="12" customHeight="1" thickBot="1">
      <c r="A58" s="25" t="s">
        <v>107</v>
      </c>
      <c r="B58" s="46" t="s">
        <v>108</v>
      </c>
      <c r="C58" s="41">
        <f>SUM(C59:C61)</f>
        <v>0</v>
      </c>
      <c r="D58" s="41">
        <f>SUM(D59:D61)</f>
        <v>50000</v>
      </c>
      <c r="E58" s="41">
        <f>[1]KVI_MOD_9.1.sz.mell!E55</f>
        <v>50000</v>
      </c>
      <c r="G58" s="29"/>
    </row>
    <row r="59" spans="1:7" s="28" customFormat="1" ht="12" customHeight="1" thickBot="1">
      <c r="A59" s="30" t="s">
        <v>109</v>
      </c>
      <c r="B59" s="31" t="s">
        <v>110</v>
      </c>
      <c r="C59" s="32"/>
      <c r="D59" s="56"/>
      <c r="E59" s="56">
        <f>[1]KVI_MOD_9.1.sz.mell!E56</f>
        <v>0</v>
      </c>
      <c r="G59" s="29"/>
    </row>
    <row r="60" spans="1:7" s="28" customFormat="1" ht="12" customHeight="1" thickBot="1">
      <c r="A60" s="34" t="s">
        <v>111</v>
      </c>
      <c r="B60" s="35" t="s">
        <v>112</v>
      </c>
      <c r="C60" s="36"/>
      <c r="D60" s="33">
        <v>50000</v>
      </c>
      <c r="E60" s="33">
        <f>[1]KVI_MOD_9.1.sz.mell!E57</f>
        <v>50000</v>
      </c>
      <c r="G60" s="29"/>
    </row>
    <row r="61" spans="1:7" s="28" customFormat="1" ht="12" customHeight="1" thickBot="1">
      <c r="A61" s="34" t="s">
        <v>113</v>
      </c>
      <c r="B61" s="35" t="s">
        <v>114</v>
      </c>
      <c r="C61" s="36"/>
      <c r="D61" s="33"/>
      <c r="E61" s="33">
        <f>[1]KVI_MOD_9.1.sz.mell!E58</f>
        <v>0</v>
      </c>
      <c r="G61" s="29"/>
    </row>
    <row r="62" spans="1:7" s="28" customFormat="1" ht="12" customHeight="1" thickBot="1">
      <c r="A62" s="37" t="s">
        <v>115</v>
      </c>
      <c r="B62" s="38" t="s">
        <v>116</v>
      </c>
      <c r="C62" s="49"/>
      <c r="D62" s="33"/>
      <c r="E62" s="33">
        <f>[1]KVI_MOD_9.1.sz.mell!E59</f>
        <v>0</v>
      </c>
      <c r="G62" s="29"/>
    </row>
    <row r="63" spans="1:7" s="28" customFormat="1" ht="12" customHeight="1" thickBot="1">
      <c r="A63" s="25" t="s">
        <v>117</v>
      </c>
      <c r="B63" s="40" t="s">
        <v>118</v>
      </c>
      <c r="C63" s="41">
        <f>SUM(C64:C66)</f>
        <v>0</v>
      </c>
      <c r="D63" s="41">
        <f>SUM(D64:D66)</f>
        <v>0</v>
      </c>
      <c r="E63" s="41">
        <f>[1]KVI_MOD_9.1.sz.mell!E60</f>
        <v>0</v>
      </c>
      <c r="G63" s="29"/>
    </row>
    <row r="64" spans="1:7" s="28" customFormat="1" ht="12" customHeight="1" thickBot="1">
      <c r="A64" s="30" t="s">
        <v>119</v>
      </c>
      <c r="B64" s="31" t="s">
        <v>120</v>
      </c>
      <c r="C64" s="60"/>
      <c r="D64" s="61">
        <f>[2]RM_6.1.sz.mell!K64</f>
        <v>0</v>
      </c>
      <c r="E64" s="61">
        <f>[1]KVI_MOD_9.1.sz.mell!E61</f>
        <v>0</v>
      </c>
      <c r="G64" s="29"/>
    </row>
    <row r="65" spans="1:7" s="28" customFormat="1" ht="12" customHeight="1" thickBot="1">
      <c r="A65" s="34" t="s">
        <v>121</v>
      </c>
      <c r="B65" s="35" t="s">
        <v>122</v>
      </c>
      <c r="C65" s="60"/>
      <c r="D65" s="61"/>
      <c r="E65" s="61">
        <f>[1]KVI_MOD_9.1.sz.mell!E62</f>
        <v>0</v>
      </c>
      <c r="G65" s="29"/>
    </row>
    <row r="66" spans="1:7" s="28" customFormat="1" ht="12" customHeight="1" thickBot="1">
      <c r="A66" s="34" t="s">
        <v>123</v>
      </c>
      <c r="B66" s="35" t="s">
        <v>124</v>
      </c>
      <c r="C66" s="60"/>
      <c r="D66" s="61"/>
      <c r="E66" s="61">
        <f>[1]KVI_MOD_9.1.sz.mell!E63</f>
        <v>0</v>
      </c>
      <c r="G66" s="29"/>
    </row>
    <row r="67" spans="1:7" s="28" customFormat="1" ht="12" customHeight="1" thickBot="1">
      <c r="A67" s="37" t="s">
        <v>125</v>
      </c>
      <c r="B67" s="38" t="s">
        <v>126</v>
      </c>
      <c r="C67" s="60"/>
      <c r="D67" s="61">
        <f>[2]RM_6.1.sz.mell!K67</f>
        <v>0</v>
      </c>
      <c r="E67" s="61">
        <f>[1]KVI_MOD_9.1.sz.mell!E64</f>
        <v>0</v>
      </c>
      <c r="G67" s="29"/>
    </row>
    <row r="68" spans="1:7" s="28" customFormat="1" ht="12" customHeight="1" thickBot="1">
      <c r="A68" s="62" t="s">
        <v>127</v>
      </c>
      <c r="B68" s="46" t="s">
        <v>128</v>
      </c>
      <c r="C68" s="50">
        <f>+C11+C18+C25+C32+C40+C52+C58+C63</f>
        <v>368493038</v>
      </c>
      <c r="D68" s="50">
        <f>+D11+D18+D25+D32+D40+D52+D58+D63</f>
        <v>-116610772</v>
      </c>
      <c r="E68" s="50">
        <f>+E11+E18+E25+E32+E40+E52+E58+E63</f>
        <v>251882266</v>
      </c>
      <c r="G68" s="29"/>
    </row>
    <row r="69" spans="1:7" s="28" customFormat="1" ht="12" customHeight="1" thickBot="1">
      <c r="A69" s="63" t="s">
        <v>129</v>
      </c>
      <c r="B69" s="40" t="s">
        <v>130</v>
      </c>
      <c r="C69" s="41">
        <f>SUM(C70:C72)</f>
        <v>0</v>
      </c>
      <c r="D69" s="41">
        <f>SUM(D70:D72)</f>
        <v>0</v>
      </c>
      <c r="E69" s="41">
        <f>[1]KVI_MOD_9.1.sz.mell!E66</f>
        <v>0</v>
      </c>
      <c r="G69" s="29"/>
    </row>
    <row r="70" spans="1:7" s="28" customFormat="1" ht="12" customHeight="1">
      <c r="A70" s="30" t="s">
        <v>131</v>
      </c>
      <c r="B70" s="31" t="s">
        <v>132</v>
      </c>
      <c r="C70" s="57"/>
      <c r="D70" s="64"/>
      <c r="E70" s="64">
        <f>[1]KVI_MOD_9.1.sz.mell!E67</f>
        <v>0</v>
      </c>
      <c r="G70" s="29"/>
    </row>
    <row r="71" spans="1:7" s="28" customFormat="1" ht="12" customHeight="1">
      <c r="A71" s="34" t="s">
        <v>133</v>
      </c>
      <c r="B71" s="35" t="s">
        <v>134</v>
      </c>
      <c r="C71" s="57"/>
      <c r="D71" s="64">
        <f>[2]RM_6.1.sz.mell!K71</f>
        <v>0</v>
      </c>
      <c r="E71" s="64">
        <f>[1]KVI_MOD_9.1.sz.mell!E68</f>
        <v>0</v>
      </c>
      <c r="G71" s="29"/>
    </row>
    <row r="72" spans="1:7" s="28" customFormat="1" ht="12" customHeight="1" thickBot="1">
      <c r="A72" s="37" t="s">
        <v>135</v>
      </c>
      <c r="B72" s="65" t="s">
        <v>136</v>
      </c>
      <c r="C72" s="66"/>
      <c r="D72" s="64">
        <f>[2]RM_6.1.sz.mell!K72</f>
        <v>0</v>
      </c>
      <c r="E72" s="64">
        <f>[1]KVI_MOD_9.1.sz.mell!E69</f>
        <v>0</v>
      </c>
      <c r="G72" s="29"/>
    </row>
    <row r="73" spans="1:7" s="28" customFormat="1" ht="12" customHeight="1" thickBot="1">
      <c r="A73" s="63" t="s">
        <v>137</v>
      </c>
      <c r="B73" s="40" t="s">
        <v>138</v>
      </c>
      <c r="C73" s="41">
        <f>SUM(C74:C77)</f>
        <v>0</v>
      </c>
      <c r="D73" s="41">
        <f>SUM(D74:D77)</f>
        <v>0</v>
      </c>
      <c r="E73" s="41">
        <f>[1]KVI_MOD_9.1.sz.mell!E70</f>
        <v>0</v>
      </c>
      <c r="G73" s="29"/>
    </row>
    <row r="74" spans="1:7" s="28" customFormat="1" ht="12" customHeight="1">
      <c r="A74" s="30" t="s">
        <v>139</v>
      </c>
      <c r="B74" s="67" t="s">
        <v>140</v>
      </c>
      <c r="C74" s="57"/>
      <c r="D74" s="57">
        <f>[2]RM_6.1.sz.mell!K74</f>
        <v>0</v>
      </c>
      <c r="E74" s="57">
        <f>[1]KVI_MOD_9.1.sz.mell!E71</f>
        <v>0</v>
      </c>
      <c r="G74" s="29"/>
    </row>
    <row r="75" spans="1:7" s="28" customFormat="1" ht="12" customHeight="1">
      <c r="A75" s="34" t="s">
        <v>141</v>
      </c>
      <c r="B75" s="67" t="s">
        <v>142</v>
      </c>
      <c r="C75" s="57"/>
      <c r="D75" s="57"/>
      <c r="E75" s="57">
        <f>[1]KVI_MOD_9.1.sz.mell!E72</f>
        <v>0</v>
      </c>
      <c r="G75" s="29"/>
    </row>
    <row r="76" spans="1:7" s="28" customFormat="1" ht="12" customHeight="1">
      <c r="A76" s="34" t="s">
        <v>143</v>
      </c>
      <c r="B76" s="67" t="s">
        <v>144</v>
      </c>
      <c r="C76" s="57"/>
      <c r="D76" s="57"/>
      <c r="E76" s="57">
        <f>[1]KVI_MOD_9.1.sz.mell!E73</f>
        <v>0</v>
      </c>
      <c r="G76" s="29"/>
    </row>
    <row r="77" spans="1:7" s="28" customFormat="1" ht="12" customHeight="1" thickBot="1">
      <c r="A77" s="37" t="s">
        <v>145</v>
      </c>
      <c r="B77" s="68" t="s">
        <v>146</v>
      </c>
      <c r="C77" s="57"/>
      <c r="D77" s="57">
        <f>[2]RM_6.1.sz.mell!K77</f>
        <v>0</v>
      </c>
      <c r="E77" s="57">
        <f>[1]KVI_MOD_9.1.sz.mell!E74</f>
        <v>0</v>
      </c>
      <c r="G77" s="29"/>
    </row>
    <row r="78" spans="1:7" s="28" customFormat="1" ht="12" customHeight="1" thickBot="1">
      <c r="A78" s="63" t="s">
        <v>147</v>
      </c>
      <c r="B78" s="40" t="s">
        <v>148</v>
      </c>
      <c r="C78" s="41">
        <f>SUM(C79:C80)</f>
        <v>42243267</v>
      </c>
      <c r="D78" s="41">
        <f>SUM(D79:D80)</f>
        <v>4350000</v>
      </c>
      <c r="E78" s="41">
        <f>SUM(E79:E80)</f>
        <v>46593267</v>
      </c>
      <c r="G78" s="29"/>
    </row>
    <row r="79" spans="1:7" s="28" customFormat="1" ht="12" customHeight="1" thickBot="1">
      <c r="A79" s="30" t="s">
        <v>149</v>
      </c>
      <c r="B79" s="31" t="s">
        <v>150</v>
      </c>
      <c r="C79" s="60">
        <f>[1]KVI_MOD_9.1.sz.mell!C76+[1]KVI_MOD_9.3.sz.mell!C38</f>
        <v>42243267</v>
      </c>
      <c r="D79" s="61">
        <v>4350000</v>
      </c>
      <c r="E79" s="61">
        <f>46398896+194371</f>
        <v>46593267</v>
      </c>
      <c r="G79" s="29"/>
    </row>
    <row r="80" spans="1:7" s="28" customFormat="1" ht="12" customHeight="1" thickBot="1">
      <c r="A80" s="37" t="s">
        <v>151</v>
      </c>
      <c r="B80" s="38" t="s">
        <v>152</v>
      </c>
      <c r="C80" s="57"/>
      <c r="D80" s="57">
        <f>[2]RM_6.1.sz.mell!K80</f>
        <v>0</v>
      </c>
      <c r="E80" s="57">
        <f>[1]KVI_MOD_9.1.sz.mell!E77</f>
        <v>0</v>
      </c>
      <c r="G80" s="29"/>
    </row>
    <row r="81" spans="1:8" s="28" customFormat="1" ht="12" customHeight="1" thickBot="1">
      <c r="A81" s="63" t="s">
        <v>153</v>
      </c>
      <c r="B81" s="40" t="s">
        <v>154</v>
      </c>
      <c r="C81" s="41">
        <f>SUM(C82:C84)</f>
        <v>0</v>
      </c>
      <c r="D81" s="41">
        <f>SUM(D82:D84)</f>
        <v>4509115</v>
      </c>
      <c r="E81" s="41">
        <f>[1]KVI_MOD_9.1.sz.mell!E78</f>
        <v>4509115</v>
      </c>
      <c r="G81" s="29"/>
    </row>
    <row r="82" spans="1:8" s="28" customFormat="1" ht="12" customHeight="1">
      <c r="A82" s="30" t="s">
        <v>155</v>
      </c>
      <c r="B82" s="31" t="s">
        <v>156</v>
      </c>
      <c r="C82" s="57"/>
      <c r="D82" s="57">
        <v>4509115</v>
      </c>
      <c r="E82" s="57">
        <f>[1]KVI_MOD_9.1.sz.mell!E79</f>
        <v>4509115</v>
      </c>
      <c r="G82" s="29"/>
    </row>
    <row r="83" spans="1:8" s="28" customFormat="1" ht="12" customHeight="1">
      <c r="A83" s="34" t="s">
        <v>157</v>
      </c>
      <c r="B83" s="35" t="s">
        <v>158</v>
      </c>
      <c r="C83" s="57"/>
      <c r="D83" s="57">
        <f>[2]RM_6.1.sz.mell!K83</f>
        <v>0</v>
      </c>
      <c r="E83" s="57">
        <f>[1]KVI_MOD_9.1.sz.mell!E80</f>
        <v>0</v>
      </c>
      <c r="G83" s="29"/>
    </row>
    <row r="84" spans="1:8" s="28" customFormat="1" ht="12" customHeight="1" thickBot="1">
      <c r="A84" s="37" t="s">
        <v>159</v>
      </c>
      <c r="B84" s="38" t="s">
        <v>160</v>
      </c>
      <c r="C84" s="57"/>
      <c r="D84" s="57">
        <f>[2]RM_6.1.sz.mell!K84</f>
        <v>0</v>
      </c>
      <c r="E84" s="57">
        <f>[1]KVI_MOD_9.1.sz.mell!E81</f>
        <v>0</v>
      </c>
      <c r="G84" s="29"/>
    </row>
    <row r="85" spans="1:8" s="28" customFormat="1" ht="12" customHeight="1" thickBot="1">
      <c r="A85" s="63" t="s">
        <v>161</v>
      </c>
      <c r="B85" s="40" t="s">
        <v>162</v>
      </c>
      <c r="C85" s="41">
        <f>SUM(C86:C89)</f>
        <v>0</v>
      </c>
      <c r="D85" s="41">
        <f>SUM(D86:D89)</f>
        <v>0</v>
      </c>
      <c r="E85" s="41">
        <f>[1]KVI_MOD_9.1.sz.mell!E82</f>
        <v>0</v>
      </c>
      <c r="G85" s="29"/>
    </row>
    <row r="86" spans="1:8" s="28" customFormat="1" ht="12" customHeight="1">
      <c r="A86" s="69" t="s">
        <v>163</v>
      </c>
      <c r="B86" s="31" t="s">
        <v>164</v>
      </c>
      <c r="C86" s="57"/>
      <c r="D86" s="57">
        <f>[2]RM_6.1.sz.mell!K86</f>
        <v>0</v>
      </c>
      <c r="E86" s="57">
        <f>[1]KVI_MOD_9.1.sz.mell!E83</f>
        <v>0</v>
      </c>
      <c r="G86" s="29"/>
    </row>
    <row r="87" spans="1:8" s="28" customFormat="1" ht="12" customHeight="1">
      <c r="A87" s="70" t="s">
        <v>165</v>
      </c>
      <c r="B87" s="35" t="s">
        <v>166</v>
      </c>
      <c r="C87" s="57"/>
      <c r="D87" s="57">
        <f>[2]RM_6.1.sz.mell!K87</f>
        <v>0</v>
      </c>
      <c r="E87" s="57">
        <f>[1]KVI_MOD_9.1.sz.mell!E84</f>
        <v>0</v>
      </c>
      <c r="G87" s="29"/>
    </row>
    <row r="88" spans="1:8" s="28" customFormat="1" ht="12" customHeight="1">
      <c r="A88" s="70" t="s">
        <v>167</v>
      </c>
      <c r="B88" s="35" t="s">
        <v>168</v>
      </c>
      <c r="C88" s="57"/>
      <c r="D88" s="57">
        <f>[2]RM_6.1.sz.mell!K88</f>
        <v>0</v>
      </c>
      <c r="E88" s="57">
        <f>[1]KVI_MOD_9.1.sz.mell!E85</f>
        <v>0</v>
      </c>
      <c r="G88" s="29"/>
    </row>
    <row r="89" spans="1:8" s="28" customFormat="1" ht="12" customHeight="1" thickBot="1">
      <c r="A89" s="71" t="s">
        <v>169</v>
      </c>
      <c r="B89" s="38" t="s">
        <v>170</v>
      </c>
      <c r="C89" s="57"/>
      <c r="D89" s="57"/>
      <c r="E89" s="57">
        <f>[1]KVI_MOD_9.1.sz.mell!E86</f>
        <v>0</v>
      </c>
      <c r="G89" s="29"/>
    </row>
    <row r="90" spans="1:8" s="28" customFormat="1" ht="12" customHeight="1" thickBot="1">
      <c r="A90" s="63" t="s">
        <v>171</v>
      </c>
      <c r="B90" s="40" t="s">
        <v>172</v>
      </c>
      <c r="C90" s="72"/>
      <c r="D90" s="57"/>
      <c r="E90" s="57">
        <f>[1]KVI_MOD_9.1.sz.mell!E87</f>
        <v>0</v>
      </c>
      <c r="G90" s="29"/>
    </row>
    <row r="91" spans="1:8" s="28" customFormat="1" ht="13.5" customHeight="1" thickBot="1">
      <c r="A91" s="63" t="s">
        <v>173</v>
      </c>
      <c r="B91" s="40" t="s">
        <v>174</v>
      </c>
      <c r="C91" s="72"/>
      <c r="D91" s="57"/>
      <c r="E91" s="57">
        <f>[1]KVI_MOD_9.1.sz.mell!E88</f>
        <v>0</v>
      </c>
      <c r="G91" s="29"/>
    </row>
    <row r="92" spans="1:8" s="28" customFormat="1" ht="15.75" customHeight="1" thickBot="1">
      <c r="A92" s="63" t="s">
        <v>175</v>
      </c>
      <c r="B92" s="73" t="s">
        <v>176</v>
      </c>
      <c r="C92" s="50">
        <f>+C69+C73+C78+C81+C85+C91+C90</f>
        <v>42243267</v>
      </c>
      <c r="D92" s="50">
        <f>+D69+D73+D78+D81+D85+D91+D90</f>
        <v>8859115</v>
      </c>
      <c r="E92" s="50">
        <f>+E69+E73+E78+E81+E85+E91+E90</f>
        <v>51102382</v>
      </c>
      <c r="G92" s="29"/>
    </row>
    <row r="93" spans="1:8" s="28" customFormat="1" ht="25.5" customHeight="1" thickBot="1">
      <c r="A93" s="74" t="s">
        <v>177</v>
      </c>
      <c r="B93" s="75" t="s">
        <v>178</v>
      </c>
      <c r="C93" s="50">
        <f>+C68+C92</f>
        <v>410736305</v>
      </c>
      <c r="D93" s="50">
        <f>+D68+D92</f>
        <v>-107751657</v>
      </c>
      <c r="E93" s="50">
        <f>+E68+E92</f>
        <v>302984648</v>
      </c>
      <c r="G93" s="29"/>
      <c r="H93" s="29"/>
    </row>
    <row r="94" spans="1:8" s="28" customFormat="1" ht="15.2" customHeight="1">
      <c r="A94" s="76"/>
      <c r="B94" s="77"/>
      <c r="C94" s="78"/>
      <c r="G94" s="29"/>
    </row>
    <row r="95" spans="1:8" ht="16.5" customHeight="1">
      <c r="A95" s="79" t="s">
        <v>179</v>
      </c>
      <c r="B95" s="79"/>
      <c r="C95" s="79"/>
      <c r="D95" s="79"/>
      <c r="E95" s="79"/>
      <c r="G95" s="29"/>
    </row>
    <row r="96" spans="1:8" ht="16.5" customHeight="1" thickBot="1">
      <c r="A96" s="80" t="s">
        <v>180</v>
      </c>
      <c r="B96" s="80"/>
      <c r="C96" s="81"/>
      <c r="E96" s="81" t="str">
        <f>E7</f>
        <v xml:space="preserve"> Forintban!</v>
      </c>
      <c r="G96" s="29"/>
    </row>
    <row r="97" spans="1:7">
      <c r="A97" s="12" t="s">
        <v>4</v>
      </c>
      <c r="B97" s="13" t="s">
        <v>181</v>
      </c>
      <c r="C97" s="14" t="str">
        <f>C8</f>
        <v>2020. évi</v>
      </c>
      <c r="D97" s="15"/>
      <c r="E97" s="16"/>
      <c r="G97" s="29"/>
    </row>
    <row r="98" spans="1:7" ht="24.75" thickBot="1">
      <c r="A98" s="17"/>
      <c r="B98" s="18"/>
      <c r="C98" s="19" t="str">
        <f>C9</f>
        <v>Eredeti
előirányzat</v>
      </c>
      <c r="D98" s="19" t="str">
        <f>D9</f>
        <v>Összes módosítás</v>
      </c>
      <c r="E98" s="82" t="str">
        <f>E9</f>
        <v>Módosított előirányzat</v>
      </c>
      <c r="G98" s="29"/>
    </row>
    <row r="99" spans="1:7" s="24" customFormat="1" ht="12" customHeight="1" thickBot="1">
      <c r="A99" s="83" t="s">
        <v>9</v>
      </c>
      <c r="B99" s="84" t="s">
        <v>10</v>
      </c>
      <c r="C99" s="84" t="s">
        <v>11</v>
      </c>
      <c r="D99" s="84" t="s">
        <v>12</v>
      </c>
      <c r="E99" s="85" t="s">
        <v>13</v>
      </c>
      <c r="G99" s="29"/>
    </row>
    <row r="100" spans="1:7" ht="12" customHeight="1" thickBot="1">
      <c r="A100" s="86" t="s">
        <v>14</v>
      </c>
      <c r="B100" s="87" t="s">
        <v>182</v>
      </c>
      <c r="C100" s="88">
        <f>C101+C102+C103+C104+C105+C118</f>
        <v>217898639</v>
      </c>
      <c r="D100" s="88">
        <f>D101+D102+D103+D104+D105+D118</f>
        <v>35186451</v>
      </c>
      <c r="E100" s="89">
        <f>E101+E102+E103+E104+E105+E118</f>
        <v>253085090</v>
      </c>
      <c r="G100" s="29"/>
    </row>
    <row r="101" spans="1:7" ht="12" customHeight="1" thickBot="1">
      <c r="A101" s="90" t="s">
        <v>16</v>
      </c>
      <c r="B101" s="91" t="s">
        <v>183</v>
      </c>
      <c r="C101" s="92">
        <f>64735934+3594150+10700000</f>
        <v>79030084</v>
      </c>
      <c r="D101" s="33">
        <v>23106578</v>
      </c>
      <c r="E101" s="33">
        <f>[1]KVI_MOD_9.1.sz.mell!E94+[1]KVI_MOD_9.3.sz.mell!E46</f>
        <v>102136662</v>
      </c>
      <c r="G101" s="29"/>
    </row>
    <row r="102" spans="1:7" ht="12" customHeight="1" thickBot="1">
      <c r="A102" s="34" t="s">
        <v>18</v>
      </c>
      <c r="B102" s="93" t="s">
        <v>184</v>
      </c>
      <c r="C102" s="53">
        <f>7893751+1900000</f>
        <v>9793751</v>
      </c>
      <c r="D102" s="33">
        <v>3045758</v>
      </c>
      <c r="E102" s="33">
        <f>[1]KVI_MOD_9.1.sz.mell!E95+[1]KVI_MOD_9.3.sz.mell!E47</f>
        <v>12839509</v>
      </c>
      <c r="G102" s="29"/>
    </row>
    <row r="103" spans="1:7" ht="12" customHeight="1" thickBot="1">
      <c r="A103" s="34" t="s">
        <v>20</v>
      </c>
      <c r="B103" s="93" t="s">
        <v>185</v>
      </c>
      <c r="C103" s="55">
        <f>17437012+34652786+4784884+13594371</f>
        <v>70469053</v>
      </c>
      <c r="D103" s="33">
        <v>-11132206</v>
      </c>
      <c r="E103" s="33">
        <f>[1]KVI_MOD_9.1.sz.mell!E96+[1]KVI_MOD_9.3.sz.mell!E48</f>
        <v>59336847</v>
      </c>
      <c r="G103" s="29"/>
    </row>
    <row r="104" spans="1:7" ht="12" customHeight="1" thickBot="1">
      <c r="A104" s="34" t="s">
        <v>22</v>
      </c>
      <c r="B104" s="94" t="s">
        <v>186</v>
      </c>
      <c r="C104" s="55">
        <v>6983922</v>
      </c>
      <c r="D104" s="33">
        <v>874643</v>
      </c>
      <c r="E104" s="33">
        <f>[1]KVI_MOD_9.1.sz.mell!E97+[1]KVI_MOD_9.3.sz.mell!E49</f>
        <v>7858565</v>
      </c>
      <c r="G104" s="29"/>
    </row>
    <row r="105" spans="1:7" ht="12" customHeight="1" thickBot="1">
      <c r="A105" s="34" t="s">
        <v>187</v>
      </c>
      <c r="B105" s="95" t="s">
        <v>188</v>
      </c>
      <c r="C105" s="55">
        <f>SUM(C106:C117)</f>
        <v>36890592</v>
      </c>
      <c r="D105" s="33">
        <v>8597596</v>
      </c>
      <c r="E105" s="33">
        <f>[1]KVI_MOD_9.1.sz.mell!E98+[1]KVI_MOD_9.3.sz.mell!E50</f>
        <v>45488188</v>
      </c>
      <c r="G105" s="29"/>
    </row>
    <row r="106" spans="1:7" ht="12" customHeight="1" thickBot="1">
      <c r="A106" s="34" t="s">
        <v>26</v>
      </c>
      <c r="B106" s="93" t="s">
        <v>189</v>
      </c>
      <c r="C106" s="55"/>
      <c r="D106" s="33"/>
      <c r="E106" s="33"/>
      <c r="G106" s="29"/>
    </row>
    <row r="107" spans="1:7" ht="12" customHeight="1" thickBot="1">
      <c r="A107" s="34" t="s">
        <v>190</v>
      </c>
      <c r="B107" s="96" t="s">
        <v>191</v>
      </c>
      <c r="C107" s="55"/>
      <c r="D107" s="97">
        <f>[2]RM_1.1.sz.mell.!K107</f>
        <v>0</v>
      </c>
      <c r="E107" s="98">
        <f t="shared" ref="E107:E120" si="0">C107+D107</f>
        <v>0</v>
      </c>
      <c r="G107" s="29"/>
    </row>
    <row r="108" spans="1:7" ht="12" customHeight="1" thickBot="1">
      <c r="A108" s="34" t="s">
        <v>192</v>
      </c>
      <c r="B108" s="96" t="s">
        <v>193</v>
      </c>
      <c r="C108" s="55"/>
      <c r="D108" s="97">
        <v>155596</v>
      </c>
      <c r="E108" s="98">
        <v>155596</v>
      </c>
      <c r="G108" s="29"/>
    </row>
    <row r="109" spans="1:7" ht="12" customHeight="1" thickBot="1">
      <c r="A109" s="34" t="s">
        <v>194</v>
      </c>
      <c r="B109" s="99" t="s">
        <v>195</v>
      </c>
      <c r="C109" s="55"/>
      <c r="D109" s="97">
        <f>[2]RM_1.1.sz.mell.!K109</f>
        <v>0</v>
      </c>
      <c r="E109" s="98">
        <f t="shared" si="0"/>
        <v>0</v>
      </c>
      <c r="G109" s="29"/>
    </row>
    <row r="110" spans="1:7" ht="12" customHeight="1" thickBot="1">
      <c r="A110" s="34" t="s">
        <v>196</v>
      </c>
      <c r="B110" s="100" t="s">
        <v>197</v>
      </c>
      <c r="C110" s="55"/>
      <c r="D110" s="97">
        <f>[2]RM_1.1.sz.mell.!K110</f>
        <v>0</v>
      </c>
      <c r="E110" s="98">
        <f t="shared" si="0"/>
        <v>0</v>
      </c>
      <c r="G110" s="29"/>
    </row>
    <row r="111" spans="1:7" ht="12" customHeight="1" thickBot="1">
      <c r="A111" s="34" t="s">
        <v>198</v>
      </c>
      <c r="B111" s="100" t="s">
        <v>199</v>
      </c>
      <c r="C111" s="55"/>
      <c r="D111" s="97">
        <f>[2]RM_1.1.sz.mell.!K111</f>
        <v>0</v>
      </c>
      <c r="E111" s="98">
        <f t="shared" si="0"/>
        <v>0</v>
      </c>
      <c r="G111" s="29"/>
    </row>
    <row r="112" spans="1:7" ht="12" customHeight="1" thickBot="1">
      <c r="A112" s="34" t="s">
        <v>200</v>
      </c>
      <c r="B112" s="99" t="s">
        <v>201</v>
      </c>
      <c r="C112" s="55">
        <v>36890592</v>
      </c>
      <c r="D112" s="97">
        <v>8352</v>
      </c>
      <c r="E112" s="98">
        <v>45242592</v>
      </c>
      <c r="G112" s="29"/>
    </row>
    <row r="113" spans="1:8" ht="12" customHeight="1" thickBot="1">
      <c r="A113" s="34" t="s">
        <v>202</v>
      </c>
      <c r="B113" s="99" t="s">
        <v>203</v>
      </c>
      <c r="C113" s="55"/>
      <c r="D113" s="97">
        <f>[2]RM_1.1.sz.mell.!K113</f>
        <v>0</v>
      </c>
      <c r="E113" s="98">
        <f t="shared" si="0"/>
        <v>0</v>
      </c>
      <c r="G113" s="29"/>
    </row>
    <row r="114" spans="1:8" ht="12" customHeight="1" thickBot="1">
      <c r="A114" s="34" t="s">
        <v>204</v>
      </c>
      <c r="B114" s="100" t="s">
        <v>205</v>
      </c>
      <c r="C114" s="55"/>
      <c r="D114" s="97">
        <v>50000</v>
      </c>
      <c r="E114" s="98">
        <f t="shared" si="0"/>
        <v>50000</v>
      </c>
      <c r="G114" s="29"/>
      <c r="H114" s="101"/>
    </row>
    <row r="115" spans="1:8" ht="12" customHeight="1" thickBot="1">
      <c r="A115" s="102" t="s">
        <v>206</v>
      </c>
      <c r="B115" s="96" t="s">
        <v>207</v>
      </c>
      <c r="C115" s="55"/>
      <c r="D115" s="97">
        <f>[2]RM_1.1.sz.mell.!K115</f>
        <v>0</v>
      </c>
      <c r="E115" s="98">
        <f t="shared" si="0"/>
        <v>0</v>
      </c>
      <c r="G115" s="29"/>
    </row>
    <row r="116" spans="1:8" ht="12" customHeight="1" thickBot="1">
      <c r="A116" s="34" t="s">
        <v>208</v>
      </c>
      <c r="B116" s="96" t="s">
        <v>209</v>
      </c>
      <c r="C116" s="55"/>
      <c r="D116" s="97">
        <f>[2]RM_1.1.sz.mell.!K116</f>
        <v>0</v>
      </c>
      <c r="E116" s="98">
        <f t="shared" si="0"/>
        <v>0</v>
      </c>
      <c r="G116" s="29"/>
    </row>
    <row r="117" spans="1:8" ht="12" customHeight="1" thickBot="1">
      <c r="A117" s="37" t="s">
        <v>210</v>
      </c>
      <c r="B117" s="96" t="s">
        <v>211</v>
      </c>
      <c r="C117" s="55"/>
      <c r="D117" s="97">
        <v>40000</v>
      </c>
      <c r="E117" s="98">
        <v>40000</v>
      </c>
      <c r="G117" s="29"/>
    </row>
    <row r="118" spans="1:8" ht="12" customHeight="1" thickBot="1">
      <c r="A118" s="34" t="s">
        <v>212</v>
      </c>
      <c r="B118" s="94" t="s">
        <v>213</v>
      </c>
      <c r="C118" s="53">
        <f>SUM(C119)</f>
        <v>14731237</v>
      </c>
      <c r="D118" s="97">
        <v>10694082</v>
      </c>
      <c r="E118" s="98">
        <v>25425319</v>
      </c>
      <c r="G118" s="29"/>
    </row>
    <row r="119" spans="1:8" ht="12" customHeight="1" thickBot="1">
      <c r="A119" s="34" t="s">
        <v>214</v>
      </c>
      <c r="B119" s="93" t="s">
        <v>215</v>
      </c>
      <c r="C119" s="53">
        <v>14731237</v>
      </c>
      <c r="D119" s="97">
        <v>5944621</v>
      </c>
      <c r="E119" s="98">
        <f t="shared" si="0"/>
        <v>20675858</v>
      </c>
      <c r="G119" s="29"/>
    </row>
    <row r="120" spans="1:8" ht="12" customHeight="1" thickBot="1">
      <c r="A120" s="103" t="s">
        <v>216</v>
      </c>
      <c r="B120" s="104" t="s">
        <v>217</v>
      </c>
      <c r="C120" s="105"/>
      <c r="D120" s="97">
        <f>[2]RM_1.1.sz.mell.!K120</f>
        <v>0</v>
      </c>
      <c r="E120" s="98">
        <f t="shared" si="0"/>
        <v>0</v>
      </c>
      <c r="G120" s="29"/>
    </row>
    <row r="121" spans="1:8" ht="12" customHeight="1" thickBot="1">
      <c r="A121" s="106" t="s">
        <v>28</v>
      </c>
      <c r="B121" s="107" t="s">
        <v>218</v>
      </c>
      <c r="C121" s="108">
        <f>+C122+C124+C126</f>
        <v>189437209</v>
      </c>
      <c r="D121" s="27">
        <f>+D122+D124+D126</f>
        <v>-142938108</v>
      </c>
      <c r="E121" s="109">
        <f>+E122+E124+E126</f>
        <v>46499101</v>
      </c>
      <c r="G121" s="29"/>
    </row>
    <row r="122" spans="1:8" ht="12" customHeight="1">
      <c r="A122" s="30" t="s">
        <v>30</v>
      </c>
      <c r="B122" s="93" t="s">
        <v>219</v>
      </c>
      <c r="C122" s="39">
        <f>137363937+37088063</f>
        <v>174452000</v>
      </c>
      <c r="D122" s="56">
        <v>-142938108</v>
      </c>
      <c r="E122" s="110">
        <f>[1]KVI_MOD_9.1.sz.mell!E115+[1]KVI_MOD_9.3.sz.mell!E52</f>
        <v>31513892</v>
      </c>
      <c r="G122" s="29"/>
    </row>
    <row r="123" spans="1:8" ht="12" customHeight="1">
      <c r="A123" s="30" t="s">
        <v>32</v>
      </c>
      <c r="B123" s="111" t="s">
        <v>220</v>
      </c>
      <c r="C123" s="39">
        <v>167251300</v>
      </c>
      <c r="D123" s="56">
        <v>-135836408</v>
      </c>
      <c r="E123" s="110">
        <f>[1]KVI_MOD_9.1.sz.mell!E116</f>
        <v>31414892</v>
      </c>
      <c r="G123" s="29"/>
    </row>
    <row r="124" spans="1:8" ht="12" customHeight="1">
      <c r="A124" s="30" t="s">
        <v>34</v>
      </c>
      <c r="B124" s="111" t="s">
        <v>221</v>
      </c>
      <c r="C124" s="53">
        <f>11799377+3185832</f>
        <v>14985209</v>
      </c>
      <c r="D124" s="56"/>
      <c r="E124" s="110">
        <f>[1]KVI_MOD_9.1.sz.mell!E117</f>
        <v>14985209</v>
      </c>
      <c r="G124" s="29"/>
    </row>
    <row r="125" spans="1:8" ht="12" customHeight="1">
      <c r="A125" s="30" t="s">
        <v>36</v>
      </c>
      <c r="B125" s="111" t="s">
        <v>222</v>
      </c>
      <c r="C125" s="53">
        <f>C124</f>
        <v>14985209</v>
      </c>
      <c r="D125" s="56"/>
      <c r="E125" s="110">
        <f>[1]KVI_MOD_9.1.sz.mell!E118</f>
        <v>14985209</v>
      </c>
      <c r="G125" s="29"/>
    </row>
    <row r="126" spans="1:8" ht="12" customHeight="1">
      <c r="A126" s="30" t="s">
        <v>38</v>
      </c>
      <c r="B126" s="112" t="s">
        <v>223</v>
      </c>
      <c r="C126" s="53"/>
      <c r="D126" s="113">
        <f>[2]RM_1.1.sz.mell.!K126</f>
        <v>0</v>
      </c>
      <c r="E126" s="110">
        <f>[1]KVI_MOD_9.1.sz.mell!E119</f>
        <v>0</v>
      </c>
      <c r="G126" s="29"/>
    </row>
    <row r="127" spans="1:8" ht="12" customHeight="1">
      <c r="A127" s="30" t="s">
        <v>40</v>
      </c>
      <c r="B127" s="114" t="s">
        <v>224</v>
      </c>
      <c r="C127" s="53"/>
      <c r="D127" s="113">
        <f>[2]RM_1.1.sz.mell.!K127</f>
        <v>0</v>
      </c>
      <c r="E127" s="110">
        <f>[1]KVI_MOD_9.1.sz.mell!E120</f>
        <v>0</v>
      </c>
      <c r="G127" s="29"/>
    </row>
    <row r="128" spans="1:8" ht="12" customHeight="1">
      <c r="A128" s="30" t="s">
        <v>225</v>
      </c>
      <c r="B128" s="115" t="s">
        <v>226</v>
      </c>
      <c r="C128" s="53"/>
      <c r="D128" s="113">
        <f>[2]RM_1.1.sz.mell.!K128</f>
        <v>0</v>
      </c>
      <c r="E128" s="110">
        <f>[1]KVI_MOD_9.1.sz.mell!E121</f>
        <v>0</v>
      </c>
      <c r="G128" s="29"/>
    </row>
    <row r="129" spans="1:7">
      <c r="A129" s="30" t="s">
        <v>227</v>
      </c>
      <c r="B129" s="100" t="s">
        <v>199</v>
      </c>
      <c r="C129" s="53"/>
      <c r="D129" s="113">
        <f>[2]RM_1.1.sz.mell.!K129</f>
        <v>0</v>
      </c>
      <c r="E129" s="110">
        <f>[1]KVI_MOD_9.1.sz.mell!E122</f>
        <v>0</v>
      </c>
      <c r="G129" s="29"/>
    </row>
    <row r="130" spans="1:7" ht="12" customHeight="1">
      <c r="A130" s="30" t="s">
        <v>228</v>
      </c>
      <c r="B130" s="100" t="s">
        <v>229</v>
      </c>
      <c r="C130" s="53"/>
      <c r="D130" s="113">
        <f>[2]RM_1.1.sz.mell.!K130</f>
        <v>0</v>
      </c>
      <c r="E130" s="110">
        <f>[1]KVI_MOD_9.1.sz.mell!E123</f>
        <v>0</v>
      </c>
      <c r="G130" s="29"/>
    </row>
    <row r="131" spans="1:7" ht="12" customHeight="1">
      <c r="A131" s="30" t="s">
        <v>230</v>
      </c>
      <c r="B131" s="100" t="s">
        <v>231</v>
      </c>
      <c r="C131" s="53"/>
      <c r="D131" s="113">
        <f>[2]RM_1.1.sz.mell.!K131</f>
        <v>0</v>
      </c>
      <c r="E131" s="110">
        <f>[1]KVI_MOD_9.1.sz.mell!E124</f>
        <v>0</v>
      </c>
      <c r="G131" s="29"/>
    </row>
    <row r="132" spans="1:7" ht="12" customHeight="1">
      <c r="A132" s="30" t="s">
        <v>232</v>
      </c>
      <c r="B132" s="100" t="s">
        <v>205</v>
      </c>
      <c r="C132" s="53"/>
      <c r="D132" s="113">
        <f>[2]RM_1.1.sz.mell.!K132</f>
        <v>0</v>
      </c>
      <c r="E132" s="110">
        <f>[1]KVI_MOD_9.1.sz.mell!E125</f>
        <v>0</v>
      </c>
      <c r="G132" s="29"/>
    </row>
    <row r="133" spans="1:7" ht="12" customHeight="1">
      <c r="A133" s="30" t="s">
        <v>233</v>
      </c>
      <c r="B133" s="100" t="s">
        <v>234</v>
      </c>
      <c r="C133" s="53"/>
      <c r="D133" s="113">
        <f>[2]RM_1.1.sz.mell.!K133</f>
        <v>0</v>
      </c>
      <c r="E133" s="110">
        <f>[1]KVI_MOD_9.1.sz.mell!E126</f>
        <v>0</v>
      </c>
      <c r="G133" s="29"/>
    </row>
    <row r="134" spans="1:7" ht="16.5" thickBot="1">
      <c r="A134" s="102" t="s">
        <v>235</v>
      </c>
      <c r="B134" s="100" t="s">
        <v>236</v>
      </c>
      <c r="C134" s="55"/>
      <c r="D134" s="116">
        <f>[2]RM_1.1.sz.mell.!K134</f>
        <v>0</v>
      </c>
      <c r="E134" s="110">
        <f>[1]KVI_MOD_9.1.sz.mell!E127</f>
        <v>0</v>
      </c>
      <c r="G134" s="29"/>
    </row>
    <row r="135" spans="1:7" ht="12" customHeight="1" thickBot="1">
      <c r="A135" s="25" t="s">
        <v>42</v>
      </c>
      <c r="B135" s="117" t="s">
        <v>237</v>
      </c>
      <c r="C135" s="27">
        <f>+C100+C121</f>
        <v>407335848</v>
      </c>
      <c r="D135" s="118">
        <f>+D100+D121</f>
        <v>-107751657</v>
      </c>
      <c r="E135" s="119">
        <f>+E100+E121</f>
        <v>299584191</v>
      </c>
      <c r="G135" s="29"/>
    </row>
    <row r="136" spans="1:7" ht="12" customHeight="1" thickBot="1">
      <c r="A136" s="25" t="s">
        <v>238</v>
      </c>
      <c r="B136" s="117" t="s">
        <v>239</v>
      </c>
      <c r="C136" s="27">
        <f>+C137+C138+C139</f>
        <v>0</v>
      </c>
      <c r="D136" s="118">
        <f>+D137+D138+D139</f>
        <v>0</v>
      </c>
      <c r="E136" s="119">
        <f>+E137+E138+E139</f>
        <v>0</v>
      </c>
      <c r="G136" s="29"/>
    </row>
    <row r="137" spans="1:7" ht="12" customHeight="1">
      <c r="A137" s="30" t="s">
        <v>58</v>
      </c>
      <c r="B137" s="111" t="s">
        <v>240</v>
      </c>
      <c r="C137" s="53"/>
      <c r="D137" s="113">
        <f>[2]RM_1.1.sz.mell.!K137</f>
        <v>0</v>
      </c>
      <c r="E137" s="120">
        <f>C137+D137</f>
        <v>0</v>
      </c>
      <c r="G137" s="29"/>
    </row>
    <row r="138" spans="1:7" ht="12" customHeight="1">
      <c r="A138" s="30" t="s">
        <v>60</v>
      </c>
      <c r="B138" s="111" t="s">
        <v>241</v>
      </c>
      <c r="C138" s="53"/>
      <c r="D138" s="113">
        <f>[2]RM_1.1.sz.mell.!K138</f>
        <v>0</v>
      </c>
      <c r="E138" s="120">
        <f>C138+D138</f>
        <v>0</v>
      </c>
      <c r="G138" s="29"/>
    </row>
    <row r="139" spans="1:7" ht="12" customHeight="1" thickBot="1">
      <c r="A139" s="102" t="s">
        <v>62</v>
      </c>
      <c r="B139" s="111" t="s">
        <v>242</v>
      </c>
      <c r="C139" s="53"/>
      <c r="D139" s="113">
        <f>[2]RM_1.1.sz.mell.!K139</f>
        <v>0</v>
      </c>
      <c r="E139" s="120">
        <f>C139+D139</f>
        <v>0</v>
      </c>
      <c r="G139" s="29"/>
    </row>
    <row r="140" spans="1:7" ht="12" customHeight="1" thickBot="1">
      <c r="A140" s="25" t="s">
        <v>71</v>
      </c>
      <c r="B140" s="117" t="s">
        <v>243</v>
      </c>
      <c r="C140" s="27">
        <f>SUM(C141:C146)</f>
        <v>0</v>
      </c>
      <c r="D140" s="118">
        <f>SUM(D141:D146)</f>
        <v>0</v>
      </c>
      <c r="E140" s="119">
        <f>SUM(E141:E146)</f>
        <v>0</v>
      </c>
      <c r="G140" s="29"/>
    </row>
    <row r="141" spans="1:7" ht="12" customHeight="1">
      <c r="A141" s="30" t="s">
        <v>73</v>
      </c>
      <c r="B141" s="121" t="s">
        <v>244</v>
      </c>
      <c r="C141" s="53"/>
      <c r="D141" s="113">
        <f>[2]RM_1.1.sz.mell.!K141</f>
        <v>0</v>
      </c>
      <c r="E141" s="120">
        <f t="shared" ref="E141:E146" si="1">C141+D141</f>
        <v>0</v>
      </c>
      <c r="G141" s="29"/>
    </row>
    <row r="142" spans="1:7" ht="12" customHeight="1">
      <c r="A142" s="30" t="s">
        <v>75</v>
      </c>
      <c r="B142" s="121" t="s">
        <v>245</v>
      </c>
      <c r="C142" s="53"/>
      <c r="D142" s="113">
        <f>[2]RM_1.1.sz.mell.!K142</f>
        <v>0</v>
      </c>
      <c r="E142" s="120">
        <f t="shared" si="1"/>
        <v>0</v>
      </c>
      <c r="G142" s="29"/>
    </row>
    <row r="143" spans="1:7" ht="12" customHeight="1">
      <c r="A143" s="30" t="s">
        <v>77</v>
      </c>
      <c r="B143" s="121" t="s">
        <v>246</v>
      </c>
      <c r="C143" s="53"/>
      <c r="D143" s="113">
        <f>[2]RM_1.1.sz.mell.!K143</f>
        <v>0</v>
      </c>
      <c r="E143" s="120">
        <f t="shared" si="1"/>
        <v>0</v>
      </c>
      <c r="G143" s="29"/>
    </row>
    <row r="144" spans="1:7" ht="12" customHeight="1">
      <c r="A144" s="30" t="s">
        <v>79</v>
      </c>
      <c r="B144" s="121" t="s">
        <v>247</v>
      </c>
      <c r="C144" s="53"/>
      <c r="D144" s="113">
        <f>[2]RM_1.1.sz.mell.!K144</f>
        <v>0</v>
      </c>
      <c r="E144" s="120">
        <f t="shared" si="1"/>
        <v>0</v>
      </c>
      <c r="G144" s="29"/>
    </row>
    <row r="145" spans="1:9" ht="12" customHeight="1">
      <c r="A145" s="30" t="s">
        <v>81</v>
      </c>
      <c r="B145" s="121" t="s">
        <v>248</v>
      </c>
      <c r="C145" s="53"/>
      <c r="D145" s="113">
        <f>[2]RM_1.1.sz.mell.!K145</f>
        <v>0</v>
      </c>
      <c r="E145" s="120">
        <f t="shared" si="1"/>
        <v>0</v>
      </c>
      <c r="G145" s="29"/>
    </row>
    <row r="146" spans="1:9" ht="12" customHeight="1" thickBot="1">
      <c r="A146" s="103" t="s">
        <v>83</v>
      </c>
      <c r="B146" s="122" t="s">
        <v>249</v>
      </c>
      <c r="C146" s="105"/>
      <c r="D146" s="123">
        <f>[2]RM_1.1.sz.mell.!K146</f>
        <v>0</v>
      </c>
      <c r="E146" s="124">
        <f t="shared" si="1"/>
        <v>0</v>
      </c>
      <c r="G146" s="29"/>
    </row>
    <row r="147" spans="1:9" ht="12" customHeight="1" thickBot="1">
      <c r="A147" s="25" t="s">
        <v>95</v>
      </c>
      <c r="B147" s="117" t="s">
        <v>250</v>
      </c>
      <c r="C147" s="125">
        <f>+C148+C149+C150+C151</f>
        <v>3400457</v>
      </c>
      <c r="D147" s="126">
        <f>+D148+D149+D150+D151</f>
        <v>0</v>
      </c>
      <c r="E147" s="127">
        <f>+E148+E149+E150+E151</f>
        <v>3400457</v>
      </c>
      <c r="G147" s="29"/>
    </row>
    <row r="148" spans="1:9" ht="12" customHeight="1">
      <c r="A148" s="30" t="s">
        <v>97</v>
      </c>
      <c r="B148" s="121" t="s">
        <v>251</v>
      </c>
      <c r="C148" s="53"/>
      <c r="D148" s="113">
        <f>[2]RM_1.1.sz.mell.!K148</f>
        <v>0</v>
      </c>
      <c r="E148" s="120">
        <f>C148+D148</f>
        <v>0</v>
      </c>
      <c r="G148" s="29"/>
    </row>
    <row r="149" spans="1:9" ht="12" customHeight="1">
      <c r="A149" s="30" t="s">
        <v>99</v>
      </c>
      <c r="B149" s="121" t="s">
        <v>252</v>
      </c>
      <c r="C149" s="53">
        <v>3400457</v>
      </c>
      <c r="D149" s="113">
        <f>[2]RM_1.1.sz.mell.!K149</f>
        <v>0</v>
      </c>
      <c r="E149" s="120">
        <f>C149+D149</f>
        <v>3400457</v>
      </c>
      <c r="G149" s="29"/>
    </row>
    <row r="150" spans="1:9" ht="12" customHeight="1">
      <c r="A150" s="30" t="s">
        <v>101</v>
      </c>
      <c r="B150" s="121" t="s">
        <v>253</v>
      </c>
      <c r="C150" s="53"/>
      <c r="D150" s="113">
        <f>[2]RM_1.1.sz.mell.!K150</f>
        <v>0</v>
      </c>
      <c r="E150" s="120">
        <f>C150+D150</f>
        <v>0</v>
      </c>
      <c r="G150" s="29"/>
    </row>
    <row r="151" spans="1:9" ht="12" customHeight="1" thickBot="1">
      <c r="A151" s="102" t="s">
        <v>103</v>
      </c>
      <c r="B151" s="128" t="s">
        <v>254</v>
      </c>
      <c r="C151" s="53"/>
      <c r="D151" s="113">
        <f>[2]RM_1.1.sz.mell.!K151</f>
        <v>0</v>
      </c>
      <c r="E151" s="120">
        <f>C151+D151</f>
        <v>0</v>
      </c>
      <c r="G151" s="29"/>
    </row>
    <row r="152" spans="1:9" ht="12" customHeight="1" thickBot="1">
      <c r="A152" s="25" t="s">
        <v>255</v>
      </c>
      <c r="B152" s="117" t="s">
        <v>256</v>
      </c>
      <c r="C152" s="129">
        <f>SUM(C153:C157)</f>
        <v>0</v>
      </c>
      <c r="D152" s="130">
        <f>SUM(D153:D157)</f>
        <v>0</v>
      </c>
      <c r="E152" s="131">
        <f>SUM(E153:E157)</f>
        <v>0</v>
      </c>
      <c r="G152" s="29"/>
    </row>
    <row r="153" spans="1:9" ht="12" customHeight="1">
      <c r="A153" s="30" t="s">
        <v>109</v>
      </c>
      <c r="B153" s="121" t="s">
        <v>257</v>
      </c>
      <c r="C153" s="53"/>
      <c r="D153" s="113">
        <f>[2]RM_1.1.sz.mell.!K153</f>
        <v>0</v>
      </c>
      <c r="E153" s="120">
        <f t="shared" ref="E153:E159" si="2">C153+D153</f>
        <v>0</v>
      </c>
      <c r="G153" s="29"/>
    </row>
    <row r="154" spans="1:9" ht="12" customHeight="1">
      <c r="A154" s="30" t="s">
        <v>111</v>
      </c>
      <c r="B154" s="121" t="s">
        <v>258</v>
      </c>
      <c r="C154" s="53"/>
      <c r="D154" s="113">
        <f>[2]RM_1.1.sz.mell.!K154</f>
        <v>0</v>
      </c>
      <c r="E154" s="120">
        <f t="shared" si="2"/>
        <v>0</v>
      </c>
      <c r="G154" s="29"/>
    </row>
    <row r="155" spans="1:9" ht="12" customHeight="1">
      <c r="A155" s="30" t="s">
        <v>113</v>
      </c>
      <c r="B155" s="121" t="s">
        <v>259</v>
      </c>
      <c r="C155" s="53"/>
      <c r="D155" s="113">
        <f>[2]RM_1.1.sz.mell.!K155</f>
        <v>0</v>
      </c>
      <c r="E155" s="120">
        <f t="shared" si="2"/>
        <v>0</v>
      </c>
      <c r="G155" s="29"/>
    </row>
    <row r="156" spans="1:9" ht="12" customHeight="1">
      <c r="A156" s="30" t="s">
        <v>115</v>
      </c>
      <c r="B156" s="121" t="s">
        <v>260</v>
      </c>
      <c r="C156" s="53"/>
      <c r="D156" s="113">
        <f>[2]RM_1.1.sz.mell.!K156</f>
        <v>0</v>
      </c>
      <c r="E156" s="120">
        <f t="shared" si="2"/>
        <v>0</v>
      </c>
      <c r="G156" s="29"/>
    </row>
    <row r="157" spans="1:9" ht="12" customHeight="1" thickBot="1">
      <c r="A157" s="30" t="s">
        <v>261</v>
      </c>
      <c r="B157" s="121" t="s">
        <v>262</v>
      </c>
      <c r="C157" s="53"/>
      <c r="D157" s="113">
        <f>[2]RM_1.1.sz.mell.!K157</f>
        <v>0</v>
      </c>
      <c r="E157" s="120">
        <f t="shared" si="2"/>
        <v>0</v>
      </c>
      <c r="G157" s="29"/>
    </row>
    <row r="158" spans="1:9" ht="12" customHeight="1" thickBot="1">
      <c r="A158" s="25" t="s">
        <v>117</v>
      </c>
      <c r="B158" s="117" t="s">
        <v>263</v>
      </c>
      <c r="C158" s="132"/>
      <c r="D158" s="133">
        <f>[2]RM_1.1.sz.mell.!K158</f>
        <v>0</v>
      </c>
      <c r="E158" s="134">
        <f t="shared" si="2"/>
        <v>0</v>
      </c>
      <c r="G158" s="29"/>
    </row>
    <row r="159" spans="1:9" ht="12" customHeight="1" thickBot="1">
      <c r="A159" s="25" t="s">
        <v>264</v>
      </c>
      <c r="B159" s="117" t="s">
        <v>265</v>
      </c>
      <c r="C159" s="132"/>
      <c r="D159" s="133">
        <f>[2]RM_1.1.sz.mell.!K159</f>
        <v>0</v>
      </c>
      <c r="E159" s="134">
        <f t="shared" si="2"/>
        <v>0</v>
      </c>
      <c r="G159" s="29"/>
    </row>
    <row r="160" spans="1:9" ht="15.2" customHeight="1" thickBot="1">
      <c r="A160" s="25" t="s">
        <v>266</v>
      </c>
      <c r="B160" s="117" t="s">
        <v>267</v>
      </c>
      <c r="C160" s="135">
        <f>+C136+C140+C147+C152+C158+C159</f>
        <v>3400457</v>
      </c>
      <c r="D160" s="136">
        <f>+D136+D140+D147+D152+D158+D159</f>
        <v>0</v>
      </c>
      <c r="E160" s="137">
        <f>+E136+E140+E147+E152+E158+E159</f>
        <v>3400457</v>
      </c>
      <c r="F160" s="138"/>
      <c r="G160" s="29"/>
      <c r="H160" s="139"/>
      <c r="I160" s="139"/>
    </row>
    <row r="161" spans="1:8" s="28" customFormat="1" ht="12.95" customHeight="1" thickBot="1">
      <c r="A161" s="140" t="s">
        <v>268</v>
      </c>
      <c r="B161" s="141" t="s">
        <v>269</v>
      </c>
      <c r="C161" s="135">
        <f>+C135+C160</f>
        <v>410736305</v>
      </c>
      <c r="D161" s="136">
        <f>+D135+D160</f>
        <v>-107751657</v>
      </c>
      <c r="E161" s="136">
        <f>+E135+E160</f>
        <v>302984648</v>
      </c>
      <c r="G161" s="29"/>
    </row>
    <row r="162" spans="1:8">
      <c r="C162" s="142">
        <f>C93-C161</f>
        <v>0</v>
      </c>
      <c r="D162" s="142">
        <f>D93-D161</f>
        <v>0</v>
      </c>
      <c r="E162" s="142">
        <f>E93-E161</f>
        <v>0</v>
      </c>
      <c r="G162" s="29"/>
      <c r="H162" s="101"/>
    </row>
    <row r="163" spans="1:8">
      <c r="A163" s="143" t="s">
        <v>270</v>
      </c>
      <c r="B163" s="143"/>
      <c r="C163" s="143"/>
      <c r="D163" s="143"/>
      <c r="E163" s="143"/>
      <c r="G163" s="29"/>
    </row>
    <row r="164" spans="1:8" ht="15.2" customHeight="1" thickBot="1">
      <c r="A164" s="144" t="s">
        <v>271</v>
      </c>
      <c r="B164" s="144"/>
      <c r="C164" s="145"/>
      <c r="E164" s="145" t="str">
        <f>E96</f>
        <v xml:space="preserve"> Forintban!</v>
      </c>
      <c r="G164" s="29"/>
      <c r="H164" s="101"/>
    </row>
    <row r="165" spans="1:8" ht="25.5" customHeight="1" thickBot="1">
      <c r="A165" s="25">
        <v>1</v>
      </c>
      <c r="B165" s="146" t="s">
        <v>272</v>
      </c>
      <c r="C165" s="147">
        <f>+C68-C135</f>
        <v>-38842810</v>
      </c>
      <c r="D165" s="27">
        <f>+D68-D135</f>
        <v>-8859115</v>
      </c>
      <c r="E165" s="119">
        <f>+E68-E135</f>
        <v>-47701925</v>
      </c>
      <c r="G165" s="29"/>
    </row>
    <row r="166" spans="1:8" ht="32.450000000000003" customHeight="1" thickBot="1">
      <c r="A166" s="25" t="s">
        <v>28</v>
      </c>
      <c r="B166" s="146" t="s">
        <v>273</v>
      </c>
      <c r="C166" s="27">
        <f>+C92-C160</f>
        <v>38842810</v>
      </c>
      <c r="D166" s="27">
        <f>+D92-D160</f>
        <v>8859115</v>
      </c>
      <c r="E166" s="119">
        <f>+E92-E160</f>
        <v>47701925</v>
      </c>
      <c r="G166" s="29"/>
    </row>
    <row r="167" spans="1:8">
      <c r="G167" s="28"/>
    </row>
    <row r="168" spans="1:8">
      <c r="G168" s="28"/>
    </row>
    <row r="169" spans="1:8">
      <c r="G169" s="28"/>
    </row>
    <row r="170" spans="1:8">
      <c r="G170" s="28"/>
    </row>
    <row r="171" spans="1:8">
      <c r="G171" s="28"/>
    </row>
    <row r="172" spans="1:8">
      <c r="G172" s="28"/>
    </row>
    <row r="173" spans="1:8">
      <c r="G173" s="28"/>
    </row>
    <row r="174" spans="1:8">
      <c r="G174" s="28"/>
    </row>
    <row r="175" spans="1:8">
      <c r="G175" s="28"/>
    </row>
    <row r="176" spans="1:8">
      <c r="G176" s="28"/>
    </row>
    <row r="177" spans="7:7">
      <c r="G177" s="28"/>
    </row>
    <row r="178" spans="7:7">
      <c r="G178" s="28"/>
    </row>
    <row r="179" spans="7:7">
      <c r="G179" s="28"/>
    </row>
    <row r="180" spans="7:7">
      <c r="G180" s="28"/>
    </row>
    <row r="181" spans="7:7">
      <c r="G181" s="28"/>
    </row>
    <row r="182" spans="7:7">
      <c r="G182" s="28"/>
    </row>
    <row r="183" spans="7:7">
      <c r="G183" s="28"/>
    </row>
    <row r="184" spans="7:7">
      <c r="G184" s="28"/>
    </row>
    <row r="185" spans="7:7">
      <c r="G185" s="28"/>
    </row>
    <row r="186" spans="7:7">
      <c r="G186" s="28"/>
    </row>
    <row r="187" spans="7:7">
      <c r="G187" s="28"/>
    </row>
    <row r="188" spans="7:7">
      <c r="G188" s="28"/>
    </row>
    <row r="189" spans="7:7">
      <c r="G189" s="28"/>
    </row>
    <row r="190" spans="7:7">
      <c r="G190" s="28"/>
    </row>
    <row r="191" spans="7:7">
      <c r="G191" s="28"/>
    </row>
    <row r="192" spans="7:7">
      <c r="G192" s="28"/>
    </row>
    <row r="193" spans="7:7">
      <c r="G193" s="28"/>
    </row>
    <row r="194" spans="7:7">
      <c r="G194" s="28"/>
    </row>
    <row r="195" spans="7:7">
      <c r="G195" s="28"/>
    </row>
    <row r="196" spans="7:7">
      <c r="G196" s="28"/>
    </row>
    <row r="197" spans="7:7">
      <c r="G197" s="28"/>
    </row>
    <row r="198" spans="7:7">
      <c r="G198" s="28"/>
    </row>
    <row r="199" spans="7:7">
      <c r="G199" s="28"/>
    </row>
    <row r="200" spans="7:7">
      <c r="G200" s="28"/>
    </row>
    <row r="201" spans="7:7">
      <c r="G201" s="28"/>
    </row>
    <row r="202" spans="7:7">
      <c r="G202" s="28"/>
    </row>
    <row r="203" spans="7:7">
      <c r="G203" s="28"/>
    </row>
    <row r="204" spans="7:7">
      <c r="G204" s="28"/>
    </row>
    <row r="205" spans="7:7">
      <c r="G205" s="28"/>
    </row>
    <row r="206" spans="7:7">
      <c r="G206" s="28"/>
    </row>
    <row r="207" spans="7:7">
      <c r="G207" s="28"/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6"/>
  <sheetViews>
    <sheetView workbookViewId="0">
      <selection activeCell="B34" sqref="B34"/>
    </sheetView>
  </sheetViews>
  <sheetFormatPr defaultRowHeight="15.75"/>
  <cols>
    <col min="1" max="1" width="8" style="180" customWidth="1"/>
    <col min="2" max="2" width="56.42578125" style="180" customWidth="1"/>
    <col min="3" max="3" width="15.28515625" style="181" customWidth="1"/>
    <col min="4" max="5" width="15.28515625" style="151" customWidth="1"/>
    <col min="6" max="6" width="8.5703125" style="151" bestFit="1" customWidth="1"/>
    <col min="7" max="7" width="9.42578125" style="151" bestFit="1" customWidth="1"/>
    <col min="8" max="8" width="9.28515625" style="151" bestFit="1" customWidth="1"/>
    <col min="9" max="9" width="9.42578125" style="151" bestFit="1" customWidth="1"/>
    <col min="10" max="256" width="9.140625" style="151"/>
    <col min="257" max="257" width="8" style="151" customWidth="1"/>
    <col min="258" max="258" width="56.42578125" style="151" customWidth="1"/>
    <col min="259" max="261" width="15.28515625" style="151" customWidth="1"/>
    <col min="262" max="262" width="8.5703125" style="151" bestFit="1" customWidth="1"/>
    <col min="263" max="263" width="9.42578125" style="151" bestFit="1" customWidth="1"/>
    <col min="264" max="264" width="9.28515625" style="151" bestFit="1" customWidth="1"/>
    <col min="265" max="265" width="9.42578125" style="151" bestFit="1" customWidth="1"/>
    <col min="266" max="512" width="9.140625" style="151"/>
    <col min="513" max="513" width="8" style="151" customWidth="1"/>
    <col min="514" max="514" width="56.42578125" style="151" customWidth="1"/>
    <col min="515" max="517" width="15.28515625" style="151" customWidth="1"/>
    <col min="518" max="518" width="8.5703125" style="151" bestFit="1" customWidth="1"/>
    <col min="519" max="519" width="9.42578125" style="151" bestFit="1" customWidth="1"/>
    <col min="520" max="520" width="9.28515625" style="151" bestFit="1" customWidth="1"/>
    <col min="521" max="521" width="9.42578125" style="151" bestFit="1" customWidth="1"/>
    <col min="522" max="768" width="9.140625" style="151"/>
    <col min="769" max="769" width="8" style="151" customWidth="1"/>
    <col min="770" max="770" width="56.42578125" style="151" customWidth="1"/>
    <col min="771" max="773" width="15.28515625" style="151" customWidth="1"/>
    <col min="774" max="774" width="8.5703125" style="151" bestFit="1" customWidth="1"/>
    <col min="775" max="775" width="9.42578125" style="151" bestFit="1" customWidth="1"/>
    <col min="776" max="776" width="9.28515625" style="151" bestFit="1" customWidth="1"/>
    <col min="777" max="777" width="9.42578125" style="151" bestFit="1" customWidth="1"/>
    <col min="778" max="1024" width="9.140625" style="151"/>
    <col min="1025" max="1025" width="8" style="151" customWidth="1"/>
    <col min="1026" max="1026" width="56.42578125" style="151" customWidth="1"/>
    <col min="1027" max="1029" width="15.28515625" style="151" customWidth="1"/>
    <col min="1030" max="1030" width="8.5703125" style="151" bestFit="1" customWidth="1"/>
    <col min="1031" max="1031" width="9.42578125" style="151" bestFit="1" customWidth="1"/>
    <col min="1032" max="1032" width="9.28515625" style="151" bestFit="1" customWidth="1"/>
    <col min="1033" max="1033" width="9.42578125" style="151" bestFit="1" customWidth="1"/>
    <col min="1034" max="1280" width="9.140625" style="151"/>
    <col min="1281" max="1281" width="8" style="151" customWidth="1"/>
    <col min="1282" max="1282" width="56.42578125" style="151" customWidth="1"/>
    <col min="1283" max="1285" width="15.28515625" style="151" customWidth="1"/>
    <col min="1286" max="1286" width="8.5703125" style="151" bestFit="1" customWidth="1"/>
    <col min="1287" max="1287" width="9.42578125" style="151" bestFit="1" customWidth="1"/>
    <col min="1288" max="1288" width="9.28515625" style="151" bestFit="1" customWidth="1"/>
    <col min="1289" max="1289" width="9.42578125" style="151" bestFit="1" customWidth="1"/>
    <col min="1290" max="1536" width="9.140625" style="151"/>
    <col min="1537" max="1537" width="8" style="151" customWidth="1"/>
    <col min="1538" max="1538" width="56.42578125" style="151" customWidth="1"/>
    <col min="1539" max="1541" width="15.28515625" style="151" customWidth="1"/>
    <col min="1542" max="1542" width="8.5703125" style="151" bestFit="1" customWidth="1"/>
    <col min="1543" max="1543" width="9.42578125" style="151" bestFit="1" customWidth="1"/>
    <col min="1544" max="1544" width="9.28515625" style="151" bestFit="1" customWidth="1"/>
    <col min="1545" max="1545" width="9.42578125" style="151" bestFit="1" customWidth="1"/>
    <col min="1546" max="1792" width="9.140625" style="151"/>
    <col min="1793" max="1793" width="8" style="151" customWidth="1"/>
    <col min="1794" max="1794" width="56.42578125" style="151" customWidth="1"/>
    <col min="1795" max="1797" width="15.28515625" style="151" customWidth="1"/>
    <col min="1798" max="1798" width="8.5703125" style="151" bestFit="1" customWidth="1"/>
    <col min="1799" max="1799" width="9.42578125" style="151" bestFit="1" customWidth="1"/>
    <col min="1800" max="1800" width="9.28515625" style="151" bestFit="1" customWidth="1"/>
    <col min="1801" max="1801" width="9.42578125" style="151" bestFit="1" customWidth="1"/>
    <col min="1802" max="2048" width="9.140625" style="151"/>
    <col min="2049" max="2049" width="8" style="151" customWidth="1"/>
    <col min="2050" max="2050" width="56.42578125" style="151" customWidth="1"/>
    <col min="2051" max="2053" width="15.28515625" style="151" customWidth="1"/>
    <col min="2054" max="2054" width="8.5703125" style="151" bestFit="1" customWidth="1"/>
    <col min="2055" max="2055" width="9.42578125" style="151" bestFit="1" customWidth="1"/>
    <col min="2056" max="2056" width="9.28515625" style="151" bestFit="1" customWidth="1"/>
    <col min="2057" max="2057" width="9.42578125" style="151" bestFit="1" customWidth="1"/>
    <col min="2058" max="2304" width="9.140625" style="151"/>
    <col min="2305" max="2305" width="8" style="151" customWidth="1"/>
    <col min="2306" max="2306" width="56.42578125" style="151" customWidth="1"/>
    <col min="2307" max="2309" width="15.28515625" style="151" customWidth="1"/>
    <col min="2310" max="2310" width="8.5703125" style="151" bestFit="1" customWidth="1"/>
    <col min="2311" max="2311" width="9.42578125" style="151" bestFit="1" customWidth="1"/>
    <col min="2312" max="2312" width="9.28515625" style="151" bestFit="1" customWidth="1"/>
    <col min="2313" max="2313" width="9.42578125" style="151" bestFit="1" customWidth="1"/>
    <col min="2314" max="2560" width="9.140625" style="151"/>
    <col min="2561" max="2561" width="8" style="151" customWidth="1"/>
    <col min="2562" max="2562" width="56.42578125" style="151" customWidth="1"/>
    <col min="2563" max="2565" width="15.28515625" style="151" customWidth="1"/>
    <col min="2566" max="2566" width="8.5703125" style="151" bestFit="1" customWidth="1"/>
    <col min="2567" max="2567" width="9.42578125" style="151" bestFit="1" customWidth="1"/>
    <col min="2568" max="2568" width="9.28515625" style="151" bestFit="1" customWidth="1"/>
    <col min="2569" max="2569" width="9.42578125" style="151" bestFit="1" customWidth="1"/>
    <col min="2570" max="2816" width="9.140625" style="151"/>
    <col min="2817" max="2817" width="8" style="151" customWidth="1"/>
    <col min="2818" max="2818" width="56.42578125" style="151" customWidth="1"/>
    <col min="2819" max="2821" width="15.28515625" style="151" customWidth="1"/>
    <col min="2822" max="2822" width="8.5703125" style="151" bestFit="1" customWidth="1"/>
    <col min="2823" max="2823" width="9.42578125" style="151" bestFit="1" customWidth="1"/>
    <col min="2824" max="2824" width="9.28515625" style="151" bestFit="1" customWidth="1"/>
    <col min="2825" max="2825" width="9.42578125" style="151" bestFit="1" customWidth="1"/>
    <col min="2826" max="3072" width="9.140625" style="151"/>
    <col min="3073" max="3073" width="8" style="151" customWidth="1"/>
    <col min="3074" max="3074" width="56.42578125" style="151" customWidth="1"/>
    <col min="3075" max="3077" width="15.28515625" style="151" customWidth="1"/>
    <col min="3078" max="3078" width="8.5703125" style="151" bestFit="1" customWidth="1"/>
    <col min="3079" max="3079" width="9.42578125" style="151" bestFit="1" customWidth="1"/>
    <col min="3080" max="3080" width="9.28515625" style="151" bestFit="1" customWidth="1"/>
    <col min="3081" max="3081" width="9.42578125" style="151" bestFit="1" customWidth="1"/>
    <col min="3082" max="3328" width="9.140625" style="151"/>
    <col min="3329" max="3329" width="8" style="151" customWidth="1"/>
    <col min="3330" max="3330" width="56.42578125" style="151" customWidth="1"/>
    <col min="3331" max="3333" width="15.28515625" style="151" customWidth="1"/>
    <col min="3334" max="3334" width="8.5703125" style="151" bestFit="1" customWidth="1"/>
    <col min="3335" max="3335" width="9.42578125" style="151" bestFit="1" customWidth="1"/>
    <col min="3336" max="3336" width="9.28515625" style="151" bestFit="1" customWidth="1"/>
    <col min="3337" max="3337" width="9.42578125" style="151" bestFit="1" customWidth="1"/>
    <col min="3338" max="3584" width="9.140625" style="151"/>
    <col min="3585" max="3585" width="8" style="151" customWidth="1"/>
    <col min="3586" max="3586" width="56.42578125" style="151" customWidth="1"/>
    <col min="3587" max="3589" width="15.28515625" style="151" customWidth="1"/>
    <col min="3590" max="3590" width="8.5703125" style="151" bestFit="1" customWidth="1"/>
    <col min="3591" max="3591" width="9.42578125" style="151" bestFit="1" customWidth="1"/>
    <col min="3592" max="3592" width="9.28515625" style="151" bestFit="1" customWidth="1"/>
    <col min="3593" max="3593" width="9.42578125" style="151" bestFit="1" customWidth="1"/>
    <col min="3594" max="3840" width="9.140625" style="151"/>
    <col min="3841" max="3841" width="8" style="151" customWidth="1"/>
    <col min="3842" max="3842" width="56.42578125" style="151" customWidth="1"/>
    <col min="3843" max="3845" width="15.28515625" style="151" customWidth="1"/>
    <col min="3846" max="3846" width="8.5703125" style="151" bestFit="1" customWidth="1"/>
    <col min="3847" max="3847" width="9.42578125" style="151" bestFit="1" customWidth="1"/>
    <col min="3848" max="3848" width="9.28515625" style="151" bestFit="1" customWidth="1"/>
    <col min="3849" max="3849" width="9.42578125" style="151" bestFit="1" customWidth="1"/>
    <col min="3850" max="4096" width="9.140625" style="151"/>
    <col min="4097" max="4097" width="8" style="151" customWidth="1"/>
    <col min="4098" max="4098" width="56.42578125" style="151" customWidth="1"/>
    <col min="4099" max="4101" width="15.28515625" style="151" customWidth="1"/>
    <col min="4102" max="4102" width="8.5703125" style="151" bestFit="1" customWidth="1"/>
    <col min="4103" max="4103" width="9.42578125" style="151" bestFit="1" customWidth="1"/>
    <col min="4104" max="4104" width="9.28515625" style="151" bestFit="1" customWidth="1"/>
    <col min="4105" max="4105" width="9.42578125" style="151" bestFit="1" customWidth="1"/>
    <col min="4106" max="4352" width="9.140625" style="151"/>
    <col min="4353" max="4353" width="8" style="151" customWidth="1"/>
    <col min="4354" max="4354" width="56.42578125" style="151" customWidth="1"/>
    <col min="4355" max="4357" width="15.28515625" style="151" customWidth="1"/>
    <col min="4358" max="4358" width="8.5703125" style="151" bestFit="1" customWidth="1"/>
    <col min="4359" max="4359" width="9.42578125" style="151" bestFit="1" customWidth="1"/>
    <col min="4360" max="4360" width="9.28515625" style="151" bestFit="1" customWidth="1"/>
    <col min="4361" max="4361" width="9.42578125" style="151" bestFit="1" customWidth="1"/>
    <col min="4362" max="4608" width="9.140625" style="151"/>
    <col min="4609" max="4609" width="8" style="151" customWidth="1"/>
    <col min="4610" max="4610" width="56.42578125" style="151" customWidth="1"/>
    <col min="4611" max="4613" width="15.28515625" style="151" customWidth="1"/>
    <col min="4614" max="4614" width="8.5703125" style="151" bestFit="1" customWidth="1"/>
    <col min="4615" max="4615" width="9.42578125" style="151" bestFit="1" customWidth="1"/>
    <col min="4616" max="4616" width="9.28515625" style="151" bestFit="1" customWidth="1"/>
    <col min="4617" max="4617" width="9.42578125" style="151" bestFit="1" customWidth="1"/>
    <col min="4618" max="4864" width="9.140625" style="151"/>
    <col min="4865" max="4865" width="8" style="151" customWidth="1"/>
    <col min="4866" max="4866" width="56.42578125" style="151" customWidth="1"/>
    <col min="4867" max="4869" width="15.28515625" style="151" customWidth="1"/>
    <col min="4870" max="4870" width="8.5703125" style="151" bestFit="1" customWidth="1"/>
    <col min="4871" max="4871" width="9.42578125" style="151" bestFit="1" customWidth="1"/>
    <col min="4872" max="4872" width="9.28515625" style="151" bestFit="1" customWidth="1"/>
    <col min="4873" max="4873" width="9.42578125" style="151" bestFit="1" customWidth="1"/>
    <col min="4874" max="5120" width="9.140625" style="151"/>
    <col min="5121" max="5121" width="8" style="151" customWidth="1"/>
    <col min="5122" max="5122" width="56.42578125" style="151" customWidth="1"/>
    <col min="5123" max="5125" width="15.28515625" style="151" customWidth="1"/>
    <col min="5126" max="5126" width="8.5703125" style="151" bestFit="1" customWidth="1"/>
    <col min="5127" max="5127" width="9.42578125" style="151" bestFit="1" customWidth="1"/>
    <col min="5128" max="5128" width="9.28515625" style="151" bestFit="1" customWidth="1"/>
    <col min="5129" max="5129" width="9.42578125" style="151" bestFit="1" customWidth="1"/>
    <col min="5130" max="5376" width="9.140625" style="151"/>
    <col min="5377" max="5377" width="8" style="151" customWidth="1"/>
    <col min="5378" max="5378" width="56.42578125" style="151" customWidth="1"/>
    <col min="5379" max="5381" width="15.28515625" style="151" customWidth="1"/>
    <col min="5382" max="5382" width="8.5703125" style="151" bestFit="1" customWidth="1"/>
    <col min="5383" max="5383" width="9.42578125" style="151" bestFit="1" customWidth="1"/>
    <col min="5384" max="5384" width="9.28515625" style="151" bestFit="1" customWidth="1"/>
    <col min="5385" max="5385" width="9.42578125" style="151" bestFit="1" customWidth="1"/>
    <col min="5386" max="5632" width="9.140625" style="151"/>
    <col min="5633" max="5633" width="8" style="151" customWidth="1"/>
    <col min="5634" max="5634" width="56.42578125" style="151" customWidth="1"/>
    <col min="5635" max="5637" width="15.28515625" style="151" customWidth="1"/>
    <col min="5638" max="5638" width="8.5703125" style="151" bestFit="1" customWidth="1"/>
    <col min="5639" max="5639" width="9.42578125" style="151" bestFit="1" customWidth="1"/>
    <col min="5640" max="5640" width="9.28515625" style="151" bestFit="1" customWidth="1"/>
    <col min="5641" max="5641" width="9.42578125" style="151" bestFit="1" customWidth="1"/>
    <col min="5642" max="5888" width="9.140625" style="151"/>
    <col min="5889" max="5889" width="8" style="151" customWidth="1"/>
    <col min="5890" max="5890" width="56.42578125" style="151" customWidth="1"/>
    <col min="5891" max="5893" width="15.28515625" style="151" customWidth="1"/>
    <col min="5894" max="5894" width="8.5703125" style="151" bestFit="1" customWidth="1"/>
    <col min="5895" max="5895" width="9.42578125" style="151" bestFit="1" customWidth="1"/>
    <col min="5896" max="5896" width="9.28515625" style="151" bestFit="1" customWidth="1"/>
    <col min="5897" max="5897" width="9.42578125" style="151" bestFit="1" customWidth="1"/>
    <col min="5898" max="6144" width="9.140625" style="151"/>
    <col min="6145" max="6145" width="8" style="151" customWidth="1"/>
    <col min="6146" max="6146" width="56.42578125" style="151" customWidth="1"/>
    <col min="6147" max="6149" width="15.28515625" style="151" customWidth="1"/>
    <col min="6150" max="6150" width="8.5703125" style="151" bestFit="1" customWidth="1"/>
    <col min="6151" max="6151" width="9.42578125" style="151" bestFit="1" customWidth="1"/>
    <col min="6152" max="6152" width="9.28515625" style="151" bestFit="1" customWidth="1"/>
    <col min="6153" max="6153" width="9.42578125" style="151" bestFit="1" customWidth="1"/>
    <col min="6154" max="6400" width="9.140625" style="151"/>
    <col min="6401" max="6401" width="8" style="151" customWidth="1"/>
    <col min="6402" max="6402" width="56.42578125" style="151" customWidth="1"/>
    <col min="6403" max="6405" width="15.28515625" style="151" customWidth="1"/>
    <col min="6406" max="6406" width="8.5703125" style="151" bestFit="1" customWidth="1"/>
    <col min="6407" max="6407" width="9.42578125" style="151" bestFit="1" customWidth="1"/>
    <col min="6408" max="6408" width="9.28515625" style="151" bestFit="1" customWidth="1"/>
    <col min="6409" max="6409" width="9.42578125" style="151" bestFit="1" customWidth="1"/>
    <col min="6410" max="6656" width="9.140625" style="151"/>
    <col min="6657" max="6657" width="8" style="151" customWidth="1"/>
    <col min="6658" max="6658" width="56.42578125" style="151" customWidth="1"/>
    <col min="6659" max="6661" width="15.28515625" style="151" customWidth="1"/>
    <col min="6662" max="6662" width="8.5703125" style="151" bestFit="1" customWidth="1"/>
    <col min="6663" max="6663" width="9.42578125" style="151" bestFit="1" customWidth="1"/>
    <col min="6664" max="6664" width="9.28515625" style="151" bestFit="1" customWidth="1"/>
    <col min="6665" max="6665" width="9.42578125" style="151" bestFit="1" customWidth="1"/>
    <col min="6666" max="6912" width="9.140625" style="151"/>
    <col min="6913" max="6913" width="8" style="151" customWidth="1"/>
    <col min="6914" max="6914" width="56.42578125" style="151" customWidth="1"/>
    <col min="6915" max="6917" width="15.28515625" style="151" customWidth="1"/>
    <col min="6918" max="6918" width="8.5703125" style="151" bestFit="1" customWidth="1"/>
    <col min="6919" max="6919" width="9.42578125" style="151" bestFit="1" customWidth="1"/>
    <col min="6920" max="6920" width="9.28515625" style="151" bestFit="1" customWidth="1"/>
    <col min="6921" max="6921" width="9.42578125" style="151" bestFit="1" customWidth="1"/>
    <col min="6922" max="7168" width="9.140625" style="151"/>
    <col min="7169" max="7169" width="8" style="151" customWidth="1"/>
    <col min="7170" max="7170" width="56.42578125" style="151" customWidth="1"/>
    <col min="7171" max="7173" width="15.28515625" style="151" customWidth="1"/>
    <col min="7174" max="7174" width="8.5703125" style="151" bestFit="1" customWidth="1"/>
    <col min="7175" max="7175" width="9.42578125" style="151" bestFit="1" customWidth="1"/>
    <col min="7176" max="7176" width="9.28515625" style="151" bestFit="1" customWidth="1"/>
    <col min="7177" max="7177" width="9.42578125" style="151" bestFit="1" customWidth="1"/>
    <col min="7178" max="7424" width="9.140625" style="151"/>
    <col min="7425" max="7425" width="8" style="151" customWidth="1"/>
    <col min="7426" max="7426" width="56.42578125" style="151" customWidth="1"/>
    <col min="7427" max="7429" width="15.28515625" style="151" customWidth="1"/>
    <col min="7430" max="7430" width="8.5703125" style="151" bestFit="1" customWidth="1"/>
    <col min="7431" max="7431" width="9.42578125" style="151" bestFit="1" customWidth="1"/>
    <col min="7432" max="7432" width="9.28515625" style="151" bestFit="1" customWidth="1"/>
    <col min="7433" max="7433" width="9.42578125" style="151" bestFit="1" customWidth="1"/>
    <col min="7434" max="7680" width="9.140625" style="151"/>
    <col min="7681" max="7681" width="8" style="151" customWidth="1"/>
    <col min="7682" max="7682" width="56.42578125" style="151" customWidth="1"/>
    <col min="7683" max="7685" width="15.28515625" style="151" customWidth="1"/>
    <col min="7686" max="7686" width="8.5703125" style="151" bestFit="1" customWidth="1"/>
    <col min="7687" max="7687" width="9.42578125" style="151" bestFit="1" customWidth="1"/>
    <col min="7688" max="7688" width="9.28515625" style="151" bestFit="1" customWidth="1"/>
    <col min="7689" max="7689" width="9.42578125" style="151" bestFit="1" customWidth="1"/>
    <col min="7690" max="7936" width="9.140625" style="151"/>
    <col min="7937" max="7937" width="8" style="151" customWidth="1"/>
    <col min="7938" max="7938" width="56.42578125" style="151" customWidth="1"/>
    <col min="7939" max="7941" width="15.28515625" style="151" customWidth="1"/>
    <col min="7942" max="7942" width="8.5703125" style="151" bestFit="1" customWidth="1"/>
    <col min="7943" max="7943" width="9.42578125" style="151" bestFit="1" customWidth="1"/>
    <col min="7944" max="7944" width="9.28515625" style="151" bestFit="1" customWidth="1"/>
    <col min="7945" max="7945" width="9.42578125" style="151" bestFit="1" customWidth="1"/>
    <col min="7946" max="8192" width="9.140625" style="151"/>
    <col min="8193" max="8193" width="8" style="151" customWidth="1"/>
    <col min="8194" max="8194" width="56.42578125" style="151" customWidth="1"/>
    <col min="8195" max="8197" width="15.28515625" style="151" customWidth="1"/>
    <col min="8198" max="8198" width="8.5703125" style="151" bestFit="1" customWidth="1"/>
    <col min="8199" max="8199" width="9.42578125" style="151" bestFit="1" customWidth="1"/>
    <col min="8200" max="8200" width="9.28515625" style="151" bestFit="1" customWidth="1"/>
    <col min="8201" max="8201" width="9.42578125" style="151" bestFit="1" customWidth="1"/>
    <col min="8202" max="8448" width="9.140625" style="151"/>
    <col min="8449" max="8449" width="8" style="151" customWidth="1"/>
    <col min="8450" max="8450" width="56.42578125" style="151" customWidth="1"/>
    <col min="8451" max="8453" width="15.28515625" style="151" customWidth="1"/>
    <col min="8454" max="8454" width="8.5703125" style="151" bestFit="1" customWidth="1"/>
    <col min="8455" max="8455" width="9.42578125" style="151" bestFit="1" customWidth="1"/>
    <col min="8456" max="8456" width="9.28515625" style="151" bestFit="1" customWidth="1"/>
    <col min="8457" max="8457" width="9.42578125" style="151" bestFit="1" customWidth="1"/>
    <col min="8458" max="8704" width="9.140625" style="151"/>
    <col min="8705" max="8705" width="8" style="151" customWidth="1"/>
    <col min="8706" max="8706" width="56.42578125" style="151" customWidth="1"/>
    <col min="8707" max="8709" width="15.28515625" style="151" customWidth="1"/>
    <col min="8710" max="8710" width="8.5703125" style="151" bestFit="1" customWidth="1"/>
    <col min="8711" max="8711" width="9.42578125" style="151" bestFit="1" customWidth="1"/>
    <col min="8712" max="8712" width="9.28515625" style="151" bestFit="1" customWidth="1"/>
    <col min="8713" max="8713" width="9.42578125" style="151" bestFit="1" customWidth="1"/>
    <col min="8714" max="8960" width="9.140625" style="151"/>
    <col min="8961" max="8961" width="8" style="151" customWidth="1"/>
    <col min="8962" max="8962" width="56.42578125" style="151" customWidth="1"/>
    <col min="8963" max="8965" width="15.28515625" style="151" customWidth="1"/>
    <col min="8966" max="8966" width="8.5703125" style="151" bestFit="1" customWidth="1"/>
    <col min="8967" max="8967" width="9.42578125" style="151" bestFit="1" customWidth="1"/>
    <col min="8968" max="8968" width="9.28515625" style="151" bestFit="1" customWidth="1"/>
    <col min="8969" max="8969" width="9.42578125" style="151" bestFit="1" customWidth="1"/>
    <col min="8970" max="9216" width="9.140625" style="151"/>
    <col min="9217" max="9217" width="8" style="151" customWidth="1"/>
    <col min="9218" max="9218" width="56.42578125" style="151" customWidth="1"/>
    <col min="9219" max="9221" width="15.28515625" style="151" customWidth="1"/>
    <col min="9222" max="9222" width="8.5703125" style="151" bestFit="1" customWidth="1"/>
    <col min="9223" max="9223" width="9.42578125" style="151" bestFit="1" customWidth="1"/>
    <col min="9224" max="9224" width="9.28515625" style="151" bestFit="1" customWidth="1"/>
    <col min="9225" max="9225" width="9.42578125" style="151" bestFit="1" customWidth="1"/>
    <col min="9226" max="9472" width="9.140625" style="151"/>
    <col min="9473" max="9473" width="8" style="151" customWidth="1"/>
    <col min="9474" max="9474" width="56.42578125" style="151" customWidth="1"/>
    <col min="9475" max="9477" width="15.28515625" style="151" customWidth="1"/>
    <col min="9478" max="9478" width="8.5703125" style="151" bestFit="1" customWidth="1"/>
    <col min="9479" max="9479" width="9.42578125" style="151" bestFit="1" customWidth="1"/>
    <col min="9480" max="9480" width="9.28515625" style="151" bestFit="1" customWidth="1"/>
    <col min="9481" max="9481" width="9.42578125" style="151" bestFit="1" customWidth="1"/>
    <col min="9482" max="9728" width="9.140625" style="151"/>
    <col min="9729" max="9729" width="8" style="151" customWidth="1"/>
    <col min="9730" max="9730" width="56.42578125" style="151" customWidth="1"/>
    <col min="9731" max="9733" width="15.28515625" style="151" customWidth="1"/>
    <col min="9734" max="9734" width="8.5703125" style="151" bestFit="1" customWidth="1"/>
    <col min="9735" max="9735" width="9.42578125" style="151" bestFit="1" customWidth="1"/>
    <col min="9736" max="9736" width="9.28515625" style="151" bestFit="1" customWidth="1"/>
    <col min="9737" max="9737" width="9.42578125" style="151" bestFit="1" customWidth="1"/>
    <col min="9738" max="9984" width="9.140625" style="151"/>
    <col min="9985" max="9985" width="8" style="151" customWidth="1"/>
    <col min="9986" max="9986" width="56.42578125" style="151" customWidth="1"/>
    <col min="9987" max="9989" width="15.28515625" style="151" customWidth="1"/>
    <col min="9990" max="9990" width="8.5703125" style="151" bestFit="1" customWidth="1"/>
    <col min="9991" max="9991" width="9.42578125" style="151" bestFit="1" customWidth="1"/>
    <col min="9992" max="9992" width="9.28515625" style="151" bestFit="1" customWidth="1"/>
    <col min="9993" max="9993" width="9.42578125" style="151" bestFit="1" customWidth="1"/>
    <col min="9994" max="10240" width="9.140625" style="151"/>
    <col min="10241" max="10241" width="8" style="151" customWidth="1"/>
    <col min="10242" max="10242" width="56.42578125" style="151" customWidth="1"/>
    <col min="10243" max="10245" width="15.28515625" style="151" customWidth="1"/>
    <col min="10246" max="10246" width="8.5703125" style="151" bestFit="1" customWidth="1"/>
    <col min="10247" max="10247" width="9.42578125" style="151" bestFit="1" customWidth="1"/>
    <col min="10248" max="10248" width="9.28515625" style="151" bestFit="1" customWidth="1"/>
    <col min="10249" max="10249" width="9.42578125" style="151" bestFit="1" customWidth="1"/>
    <col min="10250" max="10496" width="9.140625" style="151"/>
    <col min="10497" max="10497" width="8" style="151" customWidth="1"/>
    <col min="10498" max="10498" width="56.42578125" style="151" customWidth="1"/>
    <col min="10499" max="10501" width="15.28515625" style="151" customWidth="1"/>
    <col min="10502" max="10502" width="8.5703125" style="151" bestFit="1" customWidth="1"/>
    <col min="10503" max="10503" width="9.42578125" style="151" bestFit="1" customWidth="1"/>
    <col min="10504" max="10504" width="9.28515625" style="151" bestFit="1" customWidth="1"/>
    <col min="10505" max="10505" width="9.42578125" style="151" bestFit="1" customWidth="1"/>
    <col min="10506" max="10752" width="9.140625" style="151"/>
    <col min="10753" max="10753" width="8" style="151" customWidth="1"/>
    <col min="10754" max="10754" width="56.42578125" style="151" customWidth="1"/>
    <col min="10755" max="10757" width="15.28515625" style="151" customWidth="1"/>
    <col min="10758" max="10758" width="8.5703125" style="151" bestFit="1" customWidth="1"/>
    <col min="10759" max="10759" width="9.42578125" style="151" bestFit="1" customWidth="1"/>
    <col min="10760" max="10760" width="9.28515625" style="151" bestFit="1" customWidth="1"/>
    <col min="10761" max="10761" width="9.42578125" style="151" bestFit="1" customWidth="1"/>
    <col min="10762" max="11008" width="9.140625" style="151"/>
    <col min="11009" max="11009" width="8" style="151" customWidth="1"/>
    <col min="11010" max="11010" width="56.42578125" style="151" customWidth="1"/>
    <col min="11011" max="11013" width="15.28515625" style="151" customWidth="1"/>
    <col min="11014" max="11014" width="8.5703125" style="151" bestFit="1" customWidth="1"/>
    <col min="11015" max="11015" width="9.42578125" style="151" bestFit="1" customWidth="1"/>
    <col min="11016" max="11016" width="9.28515625" style="151" bestFit="1" customWidth="1"/>
    <col min="11017" max="11017" width="9.42578125" style="151" bestFit="1" customWidth="1"/>
    <col min="11018" max="11264" width="9.140625" style="151"/>
    <col min="11265" max="11265" width="8" style="151" customWidth="1"/>
    <col min="11266" max="11266" width="56.42578125" style="151" customWidth="1"/>
    <col min="11267" max="11269" width="15.28515625" style="151" customWidth="1"/>
    <col min="11270" max="11270" width="8.5703125" style="151" bestFit="1" customWidth="1"/>
    <col min="11271" max="11271" width="9.42578125" style="151" bestFit="1" customWidth="1"/>
    <col min="11272" max="11272" width="9.28515625" style="151" bestFit="1" customWidth="1"/>
    <col min="11273" max="11273" width="9.42578125" style="151" bestFit="1" customWidth="1"/>
    <col min="11274" max="11520" width="9.140625" style="151"/>
    <col min="11521" max="11521" width="8" style="151" customWidth="1"/>
    <col min="11522" max="11522" width="56.42578125" style="151" customWidth="1"/>
    <col min="11523" max="11525" width="15.28515625" style="151" customWidth="1"/>
    <col min="11526" max="11526" width="8.5703125" style="151" bestFit="1" customWidth="1"/>
    <col min="11527" max="11527" width="9.42578125" style="151" bestFit="1" customWidth="1"/>
    <col min="11528" max="11528" width="9.28515625" style="151" bestFit="1" customWidth="1"/>
    <col min="11529" max="11529" width="9.42578125" style="151" bestFit="1" customWidth="1"/>
    <col min="11530" max="11776" width="9.140625" style="151"/>
    <col min="11777" max="11777" width="8" style="151" customWidth="1"/>
    <col min="11778" max="11778" width="56.42578125" style="151" customWidth="1"/>
    <col min="11779" max="11781" width="15.28515625" style="151" customWidth="1"/>
    <col min="11782" max="11782" width="8.5703125" style="151" bestFit="1" customWidth="1"/>
    <col min="11783" max="11783" width="9.42578125" style="151" bestFit="1" customWidth="1"/>
    <col min="11784" max="11784" width="9.28515625" style="151" bestFit="1" customWidth="1"/>
    <col min="11785" max="11785" width="9.42578125" style="151" bestFit="1" customWidth="1"/>
    <col min="11786" max="12032" width="9.140625" style="151"/>
    <col min="12033" max="12033" width="8" style="151" customWidth="1"/>
    <col min="12034" max="12034" width="56.42578125" style="151" customWidth="1"/>
    <col min="12035" max="12037" width="15.28515625" style="151" customWidth="1"/>
    <col min="12038" max="12038" width="8.5703125" style="151" bestFit="1" customWidth="1"/>
    <col min="12039" max="12039" width="9.42578125" style="151" bestFit="1" customWidth="1"/>
    <col min="12040" max="12040" width="9.28515625" style="151" bestFit="1" customWidth="1"/>
    <col min="12041" max="12041" width="9.42578125" style="151" bestFit="1" customWidth="1"/>
    <col min="12042" max="12288" width="9.140625" style="151"/>
    <col min="12289" max="12289" width="8" style="151" customWidth="1"/>
    <col min="12290" max="12290" width="56.42578125" style="151" customWidth="1"/>
    <col min="12291" max="12293" width="15.28515625" style="151" customWidth="1"/>
    <col min="12294" max="12294" width="8.5703125" style="151" bestFit="1" customWidth="1"/>
    <col min="12295" max="12295" width="9.42578125" style="151" bestFit="1" customWidth="1"/>
    <col min="12296" max="12296" width="9.28515625" style="151" bestFit="1" customWidth="1"/>
    <col min="12297" max="12297" width="9.42578125" style="151" bestFit="1" customWidth="1"/>
    <col min="12298" max="12544" width="9.140625" style="151"/>
    <col min="12545" max="12545" width="8" style="151" customWidth="1"/>
    <col min="12546" max="12546" width="56.42578125" style="151" customWidth="1"/>
    <col min="12547" max="12549" width="15.28515625" style="151" customWidth="1"/>
    <col min="12550" max="12550" width="8.5703125" style="151" bestFit="1" customWidth="1"/>
    <col min="12551" max="12551" width="9.42578125" style="151" bestFit="1" customWidth="1"/>
    <col min="12552" max="12552" width="9.28515625" style="151" bestFit="1" customWidth="1"/>
    <col min="12553" max="12553" width="9.42578125" style="151" bestFit="1" customWidth="1"/>
    <col min="12554" max="12800" width="9.140625" style="151"/>
    <col min="12801" max="12801" width="8" style="151" customWidth="1"/>
    <col min="12802" max="12802" width="56.42578125" style="151" customWidth="1"/>
    <col min="12803" max="12805" width="15.28515625" style="151" customWidth="1"/>
    <col min="12806" max="12806" width="8.5703125" style="151" bestFit="1" customWidth="1"/>
    <col min="12807" max="12807" width="9.42578125" style="151" bestFit="1" customWidth="1"/>
    <col min="12808" max="12808" width="9.28515625" style="151" bestFit="1" customWidth="1"/>
    <col min="12809" max="12809" width="9.42578125" style="151" bestFit="1" customWidth="1"/>
    <col min="12810" max="13056" width="9.140625" style="151"/>
    <col min="13057" max="13057" width="8" style="151" customWidth="1"/>
    <col min="13058" max="13058" width="56.42578125" style="151" customWidth="1"/>
    <col min="13059" max="13061" width="15.28515625" style="151" customWidth="1"/>
    <col min="13062" max="13062" width="8.5703125" style="151" bestFit="1" customWidth="1"/>
    <col min="13063" max="13063" width="9.42578125" style="151" bestFit="1" customWidth="1"/>
    <col min="13064" max="13064" width="9.28515625" style="151" bestFit="1" customWidth="1"/>
    <col min="13065" max="13065" width="9.42578125" style="151" bestFit="1" customWidth="1"/>
    <col min="13066" max="13312" width="9.140625" style="151"/>
    <col min="13313" max="13313" width="8" style="151" customWidth="1"/>
    <col min="13314" max="13314" width="56.42578125" style="151" customWidth="1"/>
    <col min="13315" max="13317" width="15.28515625" style="151" customWidth="1"/>
    <col min="13318" max="13318" width="8.5703125" style="151" bestFit="1" customWidth="1"/>
    <col min="13319" max="13319" width="9.42578125" style="151" bestFit="1" customWidth="1"/>
    <col min="13320" max="13320" width="9.28515625" style="151" bestFit="1" customWidth="1"/>
    <col min="13321" max="13321" width="9.42578125" style="151" bestFit="1" customWidth="1"/>
    <col min="13322" max="13568" width="9.140625" style="151"/>
    <col min="13569" max="13569" width="8" style="151" customWidth="1"/>
    <col min="13570" max="13570" width="56.42578125" style="151" customWidth="1"/>
    <col min="13571" max="13573" width="15.28515625" style="151" customWidth="1"/>
    <col min="13574" max="13574" width="8.5703125" style="151" bestFit="1" customWidth="1"/>
    <col min="13575" max="13575" width="9.42578125" style="151" bestFit="1" customWidth="1"/>
    <col min="13576" max="13576" width="9.28515625" style="151" bestFit="1" customWidth="1"/>
    <col min="13577" max="13577" width="9.42578125" style="151" bestFit="1" customWidth="1"/>
    <col min="13578" max="13824" width="9.140625" style="151"/>
    <col min="13825" max="13825" width="8" style="151" customWidth="1"/>
    <col min="13826" max="13826" width="56.42578125" style="151" customWidth="1"/>
    <col min="13827" max="13829" width="15.28515625" style="151" customWidth="1"/>
    <col min="13830" max="13830" width="8.5703125" style="151" bestFit="1" customWidth="1"/>
    <col min="13831" max="13831" width="9.42578125" style="151" bestFit="1" customWidth="1"/>
    <col min="13832" max="13832" width="9.28515625" style="151" bestFit="1" customWidth="1"/>
    <col min="13833" max="13833" width="9.42578125" style="151" bestFit="1" customWidth="1"/>
    <col min="13834" max="14080" width="9.140625" style="151"/>
    <col min="14081" max="14081" width="8" style="151" customWidth="1"/>
    <col min="14082" max="14082" width="56.42578125" style="151" customWidth="1"/>
    <col min="14083" max="14085" width="15.28515625" style="151" customWidth="1"/>
    <col min="14086" max="14086" width="8.5703125" style="151" bestFit="1" customWidth="1"/>
    <col min="14087" max="14087" width="9.42578125" style="151" bestFit="1" customWidth="1"/>
    <col min="14088" max="14088" width="9.28515625" style="151" bestFit="1" customWidth="1"/>
    <col min="14089" max="14089" width="9.42578125" style="151" bestFit="1" customWidth="1"/>
    <col min="14090" max="14336" width="9.140625" style="151"/>
    <col min="14337" max="14337" width="8" style="151" customWidth="1"/>
    <col min="14338" max="14338" width="56.42578125" style="151" customWidth="1"/>
    <col min="14339" max="14341" width="15.28515625" style="151" customWidth="1"/>
    <col min="14342" max="14342" width="8.5703125" style="151" bestFit="1" customWidth="1"/>
    <col min="14343" max="14343" width="9.42578125" style="151" bestFit="1" customWidth="1"/>
    <col min="14344" max="14344" width="9.28515625" style="151" bestFit="1" customWidth="1"/>
    <col min="14345" max="14345" width="9.42578125" style="151" bestFit="1" customWidth="1"/>
    <col min="14346" max="14592" width="9.140625" style="151"/>
    <col min="14593" max="14593" width="8" style="151" customWidth="1"/>
    <col min="14594" max="14594" width="56.42578125" style="151" customWidth="1"/>
    <col min="14595" max="14597" width="15.28515625" style="151" customWidth="1"/>
    <col min="14598" max="14598" width="8.5703125" style="151" bestFit="1" customWidth="1"/>
    <col min="14599" max="14599" width="9.42578125" style="151" bestFit="1" customWidth="1"/>
    <col min="14600" max="14600" width="9.28515625" style="151" bestFit="1" customWidth="1"/>
    <col min="14601" max="14601" width="9.42578125" style="151" bestFit="1" customWidth="1"/>
    <col min="14602" max="14848" width="9.140625" style="151"/>
    <col min="14849" max="14849" width="8" style="151" customWidth="1"/>
    <col min="14850" max="14850" width="56.42578125" style="151" customWidth="1"/>
    <col min="14851" max="14853" width="15.28515625" style="151" customWidth="1"/>
    <col min="14854" max="14854" width="8.5703125" style="151" bestFit="1" customWidth="1"/>
    <col min="14855" max="14855" width="9.42578125" style="151" bestFit="1" customWidth="1"/>
    <col min="14856" max="14856" width="9.28515625" style="151" bestFit="1" customWidth="1"/>
    <col min="14857" max="14857" width="9.42578125" style="151" bestFit="1" customWidth="1"/>
    <col min="14858" max="15104" width="9.140625" style="151"/>
    <col min="15105" max="15105" width="8" style="151" customWidth="1"/>
    <col min="15106" max="15106" width="56.42578125" style="151" customWidth="1"/>
    <col min="15107" max="15109" width="15.28515625" style="151" customWidth="1"/>
    <col min="15110" max="15110" width="8.5703125" style="151" bestFit="1" customWidth="1"/>
    <col min="15111" max="15111" width="9.42578125" style="151" bestFit="1" customWidth="1"/>
    <col min="15112" max="15112" width="9.28515625" style="151" bestFit="1" customWidth="1"/>
    <col min="15113" max="15113" width="9.42578125" style="151" bestFit="1" customWidth="1"/>
    <col min="15114" max="15360" width="9.140625" style="151"/>
    <col min="15361" max="15361" width="8" style="151" customWidth="1"/>
    <col min="15362" max="15362" width="56.42578125" style="151" customWidth="1"/>
    <col min="15363" max="15365" width="15.28515625" style="151" customWidth="1"/>
    <col min="15366" max="15366" width="8.5703125" style="151" bestFit="1" customWidth="1"/>
    <col min="15367" max="15367" width="9.42578125" style="151" bestFit="1" customWidth="1"/>
    <col min="15368" max="15368" width="9.28515625" style="151" bestFit="1" customWidth="1"/>
    <col min="15369" max="15369" width="9.42578125" style="151" bestFit="1" customWidth="1"/>
    <col min="15370" max="15616" width="9.140625" style="151"/>
    <col min="15617" max="15617" width="8" style="151" customWidth="1"/>
    <col min="15618" max="15618" width="56.42578125" style="151" customWidth="1"/>
    <col min="15619" max="15621" width="15.28515625" style="151" customWidth="1"/>
    <col min="15622" max="15622" width="8.5703125" style="151" bestFit="1" customWidth="1"/>
    <col min="15623" max="15623" width="9.42578125" style="151" bestFit="1" customWidth="1"/>
    <col min="15624" max="15624" width="9.28515625" style="151" bestFit="1" customWidth="1"/>
    <col min="15625" max="15625" width="9.42578125" style="151" bestFit="1" customWidth="1"/>
    <col min="15626" max="15872" width="9.140625" style="151"/>
    <col min="15873" max="15873" width="8" style="151" customWidth="1"/>
    <col min="15874" max="15874" width="56.42578125" style="151" customWidth="1"/>
    <col min="15875" max="15877" width="15.28515625" style="151" customWidth="1"/>
    <col min="15878" max="15878" width="8.5703125" style="151" bestFit="1" customWidth="1"/>
    <col min="15879" max="15879" width="9.42578125" style="151" bestFit="1" customWidth="1"/>
    <col min="15880" max="15880" width="9.28515625" style="151" bestFit="1" customWidth="1"/>
    <col min="15881" max="15881" width="9.42578125" style="151" bestFit="1" customWidth="1"/>
    <col min="15882" max="16128" width="9.140625" style="151"/>
    <col min="16129" max="16129" width="8" style="151" customWidth="1"/>
    <col min="16130" max="16130" width="56.42578125" style="151" customWidth="1"/>
    <col min="16131" max="16133" width="15.28515625" style="151" customWidth="1"/>
    <col min="16134" max="16134" width="8.5703125" style="151" bestFit="1" customWidth="1"/>
    <col min="16135" max="16135" width="9.42578125" style="151" bestFit="1" customWidth="1"/>
    <col min="16136" max="16136" width="9.28515625" style="151" bestFit="1" customWidth="1"/>
    <col min="16137" max="16137" width="9.42578125" style="151" bestFit="1" customWidth="1"/>
    <col min="16138" max="16384" width="9.140625" style="151"/>
  </cols>
  <sheetData>
    <row r="1" spans="1:5">
      <c r="A1" s="149"/>
      <c r="B1" s="150" t="str">
        <f>CONCATENATE("1.2. melléklet ",[1]KVI_MOD_ALAPADATOK!A7," ",[1]KVI_MOD_ALAPADATOK!B7," ",[1]KVI_MOD_ALAPADATOK!C7," ",[1]KVI_MOD_ALAPADATOK!D7," ",[1]KVI_MOD_ALAPADATOK!E7," ",[1]KVI_MOD_ALAPADATOK!F7," ",[1]KVI_MOD_ALAPADATOK!G7," ",[1]KVI_MOD_ALAPADATOK!H7," ",[1]KVI_MOD_ALAPADATOK!E7," ",[1]KVI_MOD_ALAPADATOK!F7," ",[1]KVI_MOD_ALAPADATOK!G7," ",[1]KVI_MOD_ALAPADATOK!H7)</f>
        <v>1.2. melléklet a 3 / 2021. ( III.8. ) önkormányzati rendelethez ( III.8. ) önkormányzati rendelethez</v>
      </c>
      <c r="C1" s="3"/>
      <c r="D1" s="3"/>
      <c r="E1" s="3"/>
    </row>
    <row r="2" spans="1:5">
      <c r="A2" s="152" t="str">
        <f>CONCATENATE([1]KVI_MOD_ALAPADATOK!A3)</f>
        <v>FULÓKÉRCS KÖZSÉG ÖNKORMÁNYZATA</v>
      </c>
      <c r="B2" s="6"/>
      <c r="C2" s="6"/>
      <c r="D2" s="6"/>
      <c r="E2" s="6"/>
    </row>
    <row r="3" spans="1:5">
      <c r="A3" s="152" t="str">
        <f>CONCATENATE([1]KVI_MOD_ALAPADATOK!A9," SZ. MÓDOSÍTÁS UTÁNI KÖLTSÉGVETÉS ELŐIRÁNYZATAINAK ALAKULÁSÁRÓL")</f>
        <v>2 SZ. MÓDOSÍTÁS UTÁNI KÖLTSÉGVETÉS ELŐIRÁNYZATAINAK ALAKULÁSÁRÓL</v>
      </c>
      <c r="B3" s="152"/>
      <c r="C3" s="153"/>
      <c r="D3" s="152"/>
      <c r="E3" s="152"/>
    </row>
    <row r="4" spans="1:5">
      <c r="A4" s="152" t="s">
        <v>0</v>
      </c>
      <c r="B4" s="152"/>
      <c r="C4" s="153"/>
      <c r="D4" s="152"/>
      <c r="E4" s="152"/>
    </row>
    <row r="5" spans="1:5">
      <c r="A5" s="149"/>
      <c r="B5" s="149"/>
      <c r="C5" s="154"/>
      <c r="D5" s="155"/>
      <c r="E5" s="155"/>
    </row>
    <row r="6" spans="1:5" ht="15.95" customHeight="1">
      <c r="A6" s="156" t="s">
        <v>1</v>
      </c>
      <c r="B6" s="156"/>
      <c r="C6" s="156"/>
      <c r="D6" s="156"/>
      <c r="E6" s="156"/>
    </row>
    <row r="7" spans="1:5" ht="15.95" customHeight="1" thickBot="1">
      <c r="A7" s="157" t="s">
        <v>2</v>
      </c>
      <c r="B7" s="157"/>
      <c r="C7" s="158"/>
      <c r="D7" s="149"/>
      <c r="E7" s="158" t="s">
        <v>3</v>
      </c>
    </row>
    <row r="8" spans="1:5">
      <c r="A8" s="159" t="s">
        <v>4</v>
      </c>
      <c r="B8" s="160" t="s">
        <v>5</v>
      </c>
      <c r="C8" s="161" t="str">
        <f>+CONCATENATE([1]KVI_MOD_ALAPADATOK!D1,". évi")</f>
        <v>2020. évi</v>
      </c>
      <c r="D8" s="162"/>
      <c r="E8" s="163"/>
    </row>
    <row r="9" spans="1:5" ht="24.75" thickBot="1">
      <c r="A9" s="164"/>
      <c r="B9" s="165"/>
      <c r="C9" s="166" t="s">
        <v>6</v>
      </c>
      <c r="D9" s="167" t="s">
        <v>7</v>
      </c>
      <c r="E9" s="168" t="s">
        <v>8</v>
      </c>
    </row>
    <row r="10" spans="1:5" s="172" customFormat="1" ht="12" customHeight="1" thickBot="1">
      <c r="A10" s="169" t="s">
        <v>9</v>
      </c>
      <c r="B10" s="170" t="s">
        <v>10</v>
      </c>
      <c r="C10" s="170" t="s">
        <v>11</v>
      </c>
      <c r="D10" s="170" t="s">
        <v>12</v>
      </c>
      <c r="E10" s="171" t="s">
        <v>13</v>
      </c>
    </row>
    <row r="11" spans="1:5" s="173" customFormat="1" ht="12" customHeight="1" thickBot="1">
      <c r="A11" s="25" t="s">
        <v>14</v>
      </c>
      <c r="B11" s="26" t="s">
        <v>15</v>
      </c>
      <c r="C11" s="27">
        <f>+C12+C13+C14+C15+C16+C17</f>
        <v>85011434</v>
      </c>
      <c r="D11" s="27">
        <f>+D12+D13+D14+D15+D16+D17</f>
        <v>17999553</v>
      </c>
      <c r="E11" s="27">
        <f>+E12+E13+E14+E15+E16+E17</f>
        <v>103010987</v>
      </c>
    </row>
    <row r="12" spans="1:5" s="173" customFormat="1" ht="12" customHeight="1" thickBot="1">
      <c r="A12" s="30" t="s">
        <v>16</v>
      </c>
      <c r="B12" s="31" t="s">
        <v>17</v>
      </c>
      <c r="C12" s="32">
        <v>14358331</v>
      </c>
      <c r="D12" s="33">
        <v>0</v>
      </c>
      <c r="E12" s="33">
        <f>[1]KVI_MOD_9.1.sz.mell!E9</f>
        <v>14358331</v>
      </c>
    </row>
    <row r="13" spans="1:5" s="173" customFormat="1" ht="12" customHeight="1" thickBot="1">
      <c r="A13" s="34" t="s">
        <v>18</v>
      </c>
      <c r="B13" s="35" t="s">
        <v>19</v>
      </c>
      <c r="C13" s="36">
        <v>34608180</v>
      </c>
      <c r="D13" s="33">
        <v>6332778</v>
      </c>
      <c r="E13" s="33">
        <f>[1]KVI_MOD_9.1.sz.mell!E10</f>
        <v>40940958</v>
      </c>
    </row>
    <row r="14" spans="1:5" s="173" customFormat="1" ht="12" customHeight="1" thickBot="1">
      <c r="A14" s="34" t="s">
        <v>20</v>
      </c>
      <c r="B14" s="35" t="s">
        <v>21</v>
      </c>
      <c r="C14" s="36">
        <v>20688800</v>
      </c>
      <c r="D14" s="33">
        <v>812349</v>
      </c>
      <c r="E14" s="33">
        <f>[1]KVI_MOD_9.1.sz.mell!E11</f>
        <v>21501149</v>
      </c>
    </row>
    <row r="15" spans="1:5" s="173" customFormat="1" ht="12" customHeight="1" thickBot="1">
      <c r="A15" s="34" t="s">
        <v>22</v>
      </c>
      <c r="B15" s="35" t="s">
        <v>23</v>
      </c>
      <c r="C15" s="36">
        <v>13556123</v>
      </c>
      <c r="D15" s="33">
        <v>7511176</v>
      </c>
      <c r="E15" s="33">
        <f>[1]KVI_MOD_9.1.sz.mell!E12</f>
        <v>21067299</v>
      </c>
    </row>
    <row r="16" spans="1:5" s="173" customFormat="1" ht="12" customHeight="1" thickBot="1">
      <c r="A16" s="34" t="s">
        <v>24</v>
      </c>
      <c r="B16" s="35" t="s">
        <v>25</v>
      </c>
      <c r="C16" s="36">
        <v>1800000</v>
      </c>
      <c r="D16" s="33">
        <v>200000</v>
      </c>
      <c r="E16" s="33">
        <f>[1]KVI_MOD_9.1.sz.mell!E13</f>
        <v>2000000</v>
      </c>
    </row>
    <row r="17" spans="1:5" s="173" customFormat="1" ht="12" customHeight="1" thickBot="1">
      <c r="A17" s="37" t="s">
        <v>26</v>
      </c>
      <c r="B17" s="38" t="s">
        <v>27</v>
      </c>
      <c r="C17" s="39"/>
      <c r="D17" s="33">
        <v>3143250</v>
      </c>
      <c r="E17" s="33">
        <f>[1]KVI_MOD_9.1.sz.mell!E14</f>
        <v>3143250</v>
      </c>
    </row>
    <row r="18" spans="1:5" s="173" customFormat="1" ht="12" customHeight="1" thickBot="1">
      <c r="A18" s="25" t="s">
        <v>28</v>
      </c>
      <c r="B18" s="40" t="s">
        <v>29</v>
      </c>
      <c r="C18" s="41">
        <f>+C19+C20+C21+C22+C23</f>
        <v>90761718</v>
      </c>
      <c r="D18" s="42">
        <f>+D19+D20+D21+D22+D23</f>
        <v>4622128</v>
      </c>
      <c r="E18" s="42">
        <f>+E19+E20+E21+E22+E23</f>
        <v>95383846</v>
      </c>
    </row>
    <row r="19" spans="1:5" s="173" customFormat="1" ht="12" customHeight="1" thickBot="1">
      <c r="A19" s="30" t="s">
        <v>30</v>
      </c>
      <c r="B19" s="31" t="s">
        <v>31</v>
      </c>
      <c r="C19" s="43"/>
      <c r="D19" s="33">
        <f>[2]RM_6.1.sz.mell!K19</f>
        <v>0</v>
      </c>
      <c r="E19" s="33">
        <f>[1]KVI_MOD_9.1.sz.mell!E16</f>
        <v>0</v>
      </c>
    </row>
    <row r="20" spans="1:5" s="173" customFormat="1" ht="12" customHeight="1" thickBot="1">
      <c r="A20" s="34" t="s">
        <v>32</v>
      </c>
      <c r="B20" s="35" t="s">
        <v>33</v>
      </c>
      <c r="C20" s="44"/>
      <c r="D20" s="33"/>
      <c r="E20" s="33">
        <f>[1]KVI_MOD_9.1.sz.mell!E17</f>
        <v>0</v>
      </c>
    </row>
    <row r="21" spans="1:5" s="173" customFormat="1" ht="12" customHeight="1" thickBot="1">
      <c r="A21" s="34" t="s">
        <v>34</v>
      </c>
      <c r="B21" s="35" t="s">
        <v>35</v>
      </c>
      <c r="C21" s="44"/>
      <c r="D21" s="33">
        <f>[2]RM_6.1.sz.mell!K21</f>
        <v>0</v>
      </c>
      <c r="E21" s="33">
        <f>[1]KVI_MOD_9.1.sz.mell!E18</f>
        <v>0</v>
      </c>
    </row>
    <row r="22" spans="1:5" s="173" customFormat="1" ht="12" customHeight="1" thickBot="1">
      <c r="A22" s="34" t="s">
        <v>36</v>
      </c>
      <c r="B22" s="35" t="s">
        <v>37</v>
      </c>
      <c r="C22" s="44"/>
      <c r="D22" s="33"/>
      <c r="E22" s="33">
        <f>[1]KVI_MOD_9.1.sz.mell!E19</f>
        <v>0</v>
      </c>
    </row>
    <row r="23" spans="1:5" s="173" customFormat="1" ht="12" customHeight="1" thickBot="1">
      <c r="A23" s="34" t="s">
        <v>38</v>
      </c>
      <c r="B23" s="35" t="s">
        <v>39</v>
      </c>
      <c r="C23" s="44">
        <v>90761718</v>
      </c>
      <c r="D23" s="33">
        <v>4622128</v>
      </c>
      <c r="E23" s="33">
        <f>[1]KVI_MOD_9.1.sz.mell!E20</f>
        <v>95383846</v>
      </c>
    </row>
    <row r="24" spans="1:5" s="173" customFormat="1" ht="12" customHeight="1" thickBot="1">
      <c r="A24" s="37" t="s">
        <v>40</v>
      </c>
      <c r="B24" s="38" t="s">
        <v>41</v>
      </c>
      <c r="C24" s="45">
        <v>50454461</v>
      </c>
      <c r="D24" s="33">
        <f>[2]RM_6.1.sz.mell!K24</f>
        <v>0</v>
      </c>
      <c r="E24" s="33">
        <f>[1]KVI_MOD_9.1.sz.mell!E21</f>
        <v>50454461</v>
      </c>
    </row>
    <row r="25" spans="1:5" s="173" customFormat="1" ht="12" customHeight="1" thickBot="1">
      <c r="A25" s="25" t="s">
        <v>42</v>
      </c>
      <c r="B25" s="46" t="s">
        <v>43</v>
      </c>
      <c r="C25" s="41">
        <f>+C26+C27+C28+C29+C30</f>
        <v>189219886</v>
      </c>
      <c r="D25" s="47">
        <f>+D26+D27+D28+D29+D30</f>
        <v>-141867450</v>
      </c>
      <c r="E25" s="48">
        <f>+E26+E27+E28+E29+E30</f>
        <v>47352436</v>
      </c>
    </row>
    <row r="26" spans="1:5" s="173" customFormat="1" ht="12" customHeight="1" thickBot="1">
      <c r="A26" s="30" t="s">
        <v>44</v>
      </c>
      <c r="B26" s="31" t="s">
        <v>45</v>
      </c>
      <c r="C26" s="32"/>
      <c r="D26" s="33"/>
      <c r="E26" s="33">
        <f>[1]KVI_MOD_9.1.sz.mell!E23</f>
        <v>0</v>
      </c>
    </row>
    <row r="27" spans="1:5" s="173" customFormat="1" ht="12" customHeight="1" thickBot="1">
      <c r="A27" s="34" t="s">
        <v>46</v>
      </c>
      <c r="B27" s="35" t="s">
        <v>47</v>
      </c>
      <c r="C27" s="44"/>
      <c r="D27" s="33">
        <f>[2]RM_6.1.sz.mell!K27</f>
        <v>0</v>
      </c>
      <c r="E27" s="33">
        <f>[1]KVI_MOD_9.1.sz.mell!E24</f>
        <v>0</v>
      </c>
    </row>
    <row r="28" spans="1:5" s="173" customFormat="1" ht="12" customHeight="1" thickBot="1">
      <c r="A28" s="34" t="s">
        <v>48</v>
      </c>
      <c r="B28" s="35" t="s">
        <v>49</v>
      </c>
      <c r="C28" s="44"/>
      <c r="D28" s="33">
        <f>[2]RM_6.1.sz.mell!K28</f>
        <v>0</v>
      </c>
      <c r="E28" s="33">
        <f>[1]KVI_MOD_9.1.sz.mell!E25</f>
        <v>0</v>
      </c>
    </row>
    <row r="29" spans="1:5" s="173" customFormat="1" ht="12" customHeight="1" thickBot="1">
      <c r="A29" s="34" t="s">
        <v>50</v>
      </c>
      <c r="B29" s="35" t="s">
        <v>51</v>
      </c>
      <c r="C29" s="44"/>
      <c r="D29" s="33"/>
      <c r="E29" s="33">
        <f>[1]KVI_MOD_9.1.sz.mell!E26</f>
        <v>0</v>
      </c>
    </row>
    <row r="30" spans="1:5" s="173" customFormat="1" ht="12" customHeight="1" thickBot="1">
      <c r="A30" s="34" t="s">
        <v>52</v>
      </c>
      <c r="B30" s="35" t="s">
        <v>53</v>
      </c>
      <c r="C30" s="36">
        <v>189219886</v>
      </c>
      <c r="D30" s="33">
        <v>-141867450</v>
      </c>
      <c r="E30" s="33">
        <f>[1]KVI_MOD_9.1.sz.mell!E27</f>
        <v>47352436</v>
      </c>
    </row>
    <row r="31" spans="1:5" s="173" customFormat="1" ht="12" customHeight="1" thickBot="1">
      <c r="A31" s="37" t="s">
        <v>54</v>
      </c>
      <c r="B31" s="38" t="s">
        <v>55</v>
      </c>
      <c r="C31" s="49">
        <v>167251300</v>
      </c>
      <c r="D31" s="33">
        <f>[2]RM_6.1.sz.mell!K31</f>
        <v>0</v>
      </c>
      <c r="E31" s="33">
        <f>[1]KVI_MOD_9.1.sz.mell!E28</f>
        <v>167251300</v>
      </c>
    </row>
    <row r="32" spans="1:5" s="173" customFormat="1" ht="12" customHeight="1" thickBot="1">
      <c r="A32" s="25" t="s">
        <v>56</v>
      </c>
      <c r="B32" s="46" t="s">
        <v>57</v>
      </c>
      <c r="C32" s="50">
        <f>SUM(C33:C39)</f>
        <v>1500000</v>
      </c>
      <c r="D32" s="50">
        <f>SUM(D33:D39)</f>
        <v>-189943</v>
      </c>
      <c r="E32" s="50">
        <f>SUM(E33:E39)</f>
        <v>1310057</v>
      </c>
    </row>
    <row r="33" spans="1:5" s="173" customFormat="1" ht="12" customHeight="1" thickBot="1">
      <c r="A33" s="30" t="s">
        <v>58</v>
      </c>
      <c r="B33" s="51" t="s">
        <v>59</v>
      </c>
      <c r="C33" s="32">
        <v>200000</v>
      </c>
      <c r="D33" s="33">
        <v>-167356</v>
      </c>
      <c r="E33" s="33">
        <f>[1]KVI_MOD_9.1.sz.mell!E30</f>
        <v>32644</v>
      </c>
    </row>
    <row r="34" spans="1:5" s="173" customFormat="1" ht="12" customHeight="1" thickBot="1">
      <c r="A34" s="34" t="s">
        <v>60</v>
      </c>
      <c r="B34" s="52" t="s">
        <v>61</v>
      </c>
      <c r="C34" s="36"/>
      <c r="D34" s="33"/>
      <c r="E34" s="33">
        <f>[1]KVI_MOD_9.1.sz.mell!E31</f>
        <v>0</v>
      </c>
    </row>
    <row r="35" spans="1:5" s="173" customFormat="1" ht="12" customHeight="1" thickBot="1">
      <c r="A35" s="34" t="s">
        <v>62</v>
      </c>
      <c r="B35" s="52" t="s">
        <v>63</v>
      </c>
      <c r="C35" s="36">
        <v>1100000</v>
      </c>
      <c r="D35" s="33">
        <v>177413</v>
      </c>
      <c r="E35" s="33">
        <f>[1]KVI_MOD_9.1.sz.mell!E32</f>
        <v>1277413</v>
      </c>
    </row>
    <row r="36" spans="1:5" s="173" customFormat="1" ht="12" customHeight="1" thickBot="1">
      <c r="A36" s="34" t="s">
        <v>64</v>
      </c>
      <c r="B36" s="52" t="s">
        <v>65</v>
      </c>
      <c r="C36" s="36"/>
      <c r="D36" s="33">
        <f>[2]RM_6.1.sz.mell!K36</f>
        <v>0</v>
      </c>
      <c r="E36" s="33">
        <f>[1]KVI_MOD_9.1.sz.mell!E33</f>
        <v>0</v>
      </c>
    </row>
    <row r="37" spans="1:5" s="173" customFormat="1" ht="12" customHeight="1" thickBot="1">
      <c r="A37" s="34" t="s">
        <v>66</v>
      </c>
      <c r="B37" s="52" t="s">
        <v>67</v>
      </c>
      <c r="C37" s="36">
        <v>200000</v>
      </c>
      <c r="D37" s="33">
        <v>-200000</v>
      </c>
      <c r="E37" s="33">
        <f>[1]KVI_MOD_9.1.sz.mell!E34</f>
        <v>0</v>
      </c>
    </row>
    <row r="38" spans="1:5" s="173" customFormat="1" ht="12" customHeight="1" thickBot="1">
      <c r="A38" s="34" t="s">
        <v>68</v>
      </c>
      <c r="B38" s="52" t="s">
        <v>69</v>
      </c>
      <c r="C38" s="53"/>
      <c r="D38" s="33">
        <f>[2]RM_6.1.sz.mell!K38</f>
        <v>0</v>
      </c>
      <c r="E38" s="33">
        <f>[1]KVI_MOD_9.1.sz.mell!E35</f>
        <v>0</v>
      </c>
    </row>
    <row r="39" spans="1:5" s="173" customFormat="1" ht="12" customHeight="1" thickBot="1">
      <c r="A39" s="37" t="s">
        <v>70</v>
      </c>
      <c r="B39" s="54"/>
      <c r="C39" s="55"/>
      <c r="D39" s="43"/>
      <c r="E39" s="43">
        <f>[1]KVI_MOD_9.1.sz.mell!E36</f>
        <v>0</v>
      </c>
    </row>
    <row r="40" spans="1:5" s="173" customFormat="1" ht="12" customHeight="1" thickBot="1">
      <c r="A40" s="25" t="s">
        <v>71</v>
      </c>
      <c r="B40" s="46" t="s">
        <v>72</v>
      </c>
      <c r="C40" s="41">
        <f>SUM(C41:C51)</f>
        <v>2000000</v>
      </c>
      <c r="D40" s="47">
        <f>SUM(D41:D51)</f>
        <v>2774940</v>
      </c>
      <c r="E40" s="47">
        <f>SUM(E41:E51)</f>
        <v>4774940</v>
      </c>
    </row>
    <row r="41" spans="1:5" s="173" customFormat="1" ht="12" customHeight="1">
      <c r="A41" s="30" t="s">
        <v>73</v>
      </c>
      <c r="B41" s="31" t="s">
        <v>74</v>
      </c>
      <c r="C41" s="43">
        <v>1000000</v>
      </c>
      <c r="D41" s="56">
        <f>[2]RM_6.1.sz.mell!K41</f>
        <v>0</v>
      </c>
      <c r="E41" s="56">
        <f>[1]KVI_MOD_9.1.sz.mell!E38</f>
        <v>1000000</v>
      </c>
    </row>
    <row r="42" spans="1:5" s="173" customFormat="1" ht="12" customHeight="1">
      <c r="A42" s="34" t="s">
        <v>75</v>
      </c>
      <c r="B42" s="35" t="s">
        <v>76</v>
      </c>
      <c r="C42" s="44">
        <v>1000000</v>
      </c>
      <c r="D42" s="56">
        <f>E42-C42</f>
        <v>2774922</v>
      </c>
      <c r="E42" s="56">
        <f>[1]KVI_MOD_9.1.sz.mell!E39+[1]KVI_MOD_9.3.sz.mell!E10</f>
        <v>3774922</v>
      </c>
    </row>
    <row r="43" spans="1:5" s="173" customFormat="1" ht="12" customHeight="1">
      <c r="A43" s="34" t="s">
        <v>77</v>
      </c>
      <c r="B43" s="35" t="s">
        <v>78</v>
      </c>
      <c r="C43" s="44"/>
      <c r="D43" s="56">
        <f>[2]RM_6.1.sz.mell!K43</f>
        <v>0</v>
      </c>
      <c r="E43" s="56">
        <f>[1]KVI_MOD_9.1.sz.mell!E40</f>
        <v>0</v>
      </c>
    </row>
    <row r="44" spans="1:5" s="173" customFormat="1" ht="12" customHeight="1">
      <c r="A44" s="34" t="s">
        <v>79</v>
      </c>
      <c r="B44" s="35" t="s">
        <v>80</v>
      </c>
      <c r="C44" s="44"/>
      <c r="D44" s="56">
        <f>[2]RM_6.1.sz.mell!K44</f>
        <v>0</v>
      </c>
      <c r="E44" s="56">
        <f>[1]KVI_MOD_9.1.sz.mell!E41</f>
        <v>0</v>
      </c>
    </row>
    <row r="45" spans="1:5" s="173" customFormat="1" ht="12" customHeight="1">
      <c r="A45" s="34" t="s">
        <v>81</v>
      </c>
      <c r="B45" s="35" t="s">
        <v>82</v>
      </c>
      <c r="C45" s="44"/>
      <c r="D45" s="56">
        <f>[2]RM_6.1.sz.mell!K45</f>
        <v>0</v>
      </c>
      <c r="E45" s="56">
        <f>[1]KVI_MOD_9.1.sz.mell!E42</f>
        <v>0</v>
      </c>
    </row>
    <row r="46" spans="1:5" s="173" customFormat="1" ht="12" customHeight="1">
      <c r="A46" s="34" t="s">
        <v>83</v>
      </c>
      <c r="B46" s="35" t="s">
        <v>84</v>
      </c>
      <c r="C46" s="44"/>
      <c r="D46" s="56">
        <f>[2]RM_6.1.sz.mell!K46</f>
        <v>0</v>
      </c>
      <c r="E46" s="56">
        <f>[1]KVI_MOD_9.1.sz.mell!E43</f>
        <v>0</v>
      </c>
    </row>
    <row r="47" spans="1:5" s="173" customFormat="1" ht="12" customHeight="1">
      <c r="A47" s="34" t="s">
        <v>85</v>
      </c>
      <c r="B47" s="35" t="s">
        <v>86</v>
      </c>
      <c r="C47" s="44"/>
      <c r="D47" s="56"/>
      <c r="E47" s="56">
        <f>[1]KVI_MOD_9.1.sz.mell!E44</f>
        <v>0</v>
      </c>
    </row>
    <row r="48" spans="1:5" s="173" customFormat="1" ht="12" customHeight="1">
      <c r="A48" s="34" t="s">
        <v>87</v>
      </c>
      <c r="B48" s="35" t="s">
        <v>88</v>
      </c>
      <c r="C48" s="44"/>
      <c r="D48" s="56">
        <v>18</v>
      </c>
      <c r="E48" s="56">
        <f>[1]KVI_MOD_9.3.sz.mell!E16</f>
        <v>18</v>
      </c>
    </row>
    <row r="49" spans="1:5" s="173" customFormat="1" ht="12" customHeight="1">
      <c r="A49" s="34" t="s">
        <v>89</v>
      </c>
      <c r="B49" s="35" t="s">
        <v>90</v>
      </c>
      <c r="C49" s="57"/>
      <c r="D49" s="56"/>
      <c r="E49" s="56">
        <f>[1]KVI_MOD_9.1.sz.mell!E46</f>
        <v>0</v>
      </c>
    </row>
    <row r="50" spans="1:5" s="173" customFormat="1" ht="12" customHeight="1">
      <c r="A50" s="37" t="s">
        <v>91</v>
      </c>
      <c r="B50" s="38" t="s">
        <v>92</v>
      </c>
      <c r="C50" s="58"/>
      <c r="D50" s="56"/>
      <c r="E50" s="56">
        <f>[1]KVI_MOD_9.1.sz.mell!E47</f>
        <v>0</v>
      </c>
    </row>
    <row r="51" spans="1:5" s="173" customFormat="1" ht="12" customHeight="1" thickBot="1">
      <c r="A51" s="37" t="s">
        <v>93</v>
      </c>
      <c r="B51" s="38" t="s">
        <v>94</v>
      </c>
      <c r="C51" s="58"/>
      <c r="D51" s="56"/>
      <c r="E51" s="56">
        <f>[1]KVI_MOD_9.1.sz.mell!E48</f>
        <v>0</v>
      </c>
    </row>
    <row r="52" spans="1:5" s="173" customFormat="1" ht="12" customHeight="1" thickBot="1">
      <c r="A52" s="25" t="s">
        <v>95</v>
      </c>
      <c r="B52" s="46" t="s">
        <v>96</v>
      </c>
      <c r="C52" s="41">
        <f>SUM(C53:C57)</f>
        <v>0</v>
      </c>
      <c r="D52" s="47">
        <f>SUM(D53:D57)</f>
        <v>0</v>
      </c>
      <c r="E52" s="47">
        <f>SUM(E53:E57)</f>
        <v>0</v>
      </c>
    </row>
    <row r="53" spans="1:5" s="173" customFormat="1" ht="12" customHeight="1">
      <c r="A53" s="30" t="s">
        <v>97</v>
      </c>
      <c r="B53" s="31" t="s">
        <v>98</v>
      </c>
      <c r="C53" s="32"/>
      <c r="D53" s="59">
        <f>[2]RM_6.1.sz.mell!K53</f>
        <v>0</v>
      </c>
      <c r="E53" s="59">
        <f>[1]KVI_MOD_9.1.sz.mell!E50</f>
        <v>0</v>
      </c>
    </row>
    <row r="54" spans="1:5" s="173" customFormat="1" ht="12" customHeight="1">
      <c r="A54" s="34" t="s">
        <v>99</v>
      </c>
      <c r="B54" s="35" t="s">
        <v>100</v>
      </c>
      <c r="C54" s="57"/>
      <c r="D54" s="59">
        <f>[2]RM_6.1.sz.mell!K54</f>
        <v>0</v>
      </c>
      <c r="E54" s="59">
        <f>[1]KVI_MOD_9.1.sz.mell!E51</f>
        <v>0</v>
      </c>
    </row>
    <row r="55" spans="1:5" s="173" customFormat="1" ht="12" customHeight="1">
      <c r="A55" s="34" t="s">
        <v>101</v>
      </c>
      <c r="B55" s="35" t="s">
        <v>102</v>
      </c>
      <c r="C55" s="57"/>
      <c r="D55" s="59"/>
      <c r="E55" s="59">
        <f>[1]KVI_MOD_9.1.sz.mell!E52</f>
        <v>0</v>
      </c>
    </row>
    <row r="56" spans="1:5" s="173" customFormat="1" ht="12" customHeight="1">
      <c r="A56" s="34" t="s">
        <v>103</v>
      </c>
      <c r="B56" s="35" t="s">
        <v>104</v>
      </c>
      <c r="C56" s="57"/>
      <c r="D56" s="59">
        <f>[2]RM_6.1.sz.mell!K56</f>
        <v>0</v>
      </c>
      <c r="E56" s="59">
        <f>[1]KVI_MOD_9.1.sz.mell!E53</f>
        <v>0</v>
      </c>
    </row>
    <row r="57" spans="1:5" s="173" customFormat="1" ht="12" customHeight="1" thickBot="1">
      <c r="A57" s="37" t="s">
        <v>105</v>
      </c>
      <c r="B57" s="38" t="s">
        <v>106</v>
      </c>
      <c r="C57" s="58"/>
      <c r="D57" s="59"/>
      <c r="E57" s="59">
        <f>[1]KVI_MOD_9.1.sz.mell!E54</f>
        <v>0</v>
      </c>
    </row>
    <row r="58" spans="1:5" s="173" customFormat="1" ht="12" customHeight="1" thickBot="1">
      <c r="A58" s="25" t="s">
        <v>107</v>
      </c>
      <c r="B58" s="46" t="s">
        <v>108</v>
      </c>
      <c r="C58" s="41">
        <f>SUM(C59:C61)</f>
        <v>0</v>
      </c>
      <c r="D58" s="41">
        <f>SUM(D59:D61)</f>
        <v>50000</v>
      </c>
      <c r="E58" s="41">
        <f>[1]KVI_MOD_9.1.sz.mell!E55</f>
        <v>50000</v>
      </c>
    </row>
    <row r="59" spans="1:5" s="173" customFormat="1" ht="12" customHeight="1" thickBot="1">
      <c r="A59" s="30" t="s">
        <v>109</v>
      </c>
      <c r="B59" s="31" t="s">
        <v>110</v>
      </c>
      <c r="C59" s="32"/>
      <c r="D59" s="56"/>
      <c r="E59" s="56">
        <f>[1]KVI_MOD_9.1.sz.mell!E56</f>
        <v>0</v>
      </c>
    </row>
    <row r="60" spans="1:5" s="173" customFormat="1" ht="12" customHeight="1" thickBot="1">
      <c r="A60" s="34" t="s">
        <v>111</v>
      </c>
      <c r="B60" s="35" t="s">
        <v>112</v>
      </c>
      <c r="C60" s="36"/>
      <c r="D60" s="33">
        <v>50000</v>
      </c>
      <c r="E60" s="33">
        <f>[1]KVI_MOD_9.1.sz.mell!E57</f>
        <v>50000</v>
      </c>
    </row>
    <row r="61" spans="1:5" s="173" customFormat="1" ht="12" customHeight="1" thickBot="1">
      <c r="A61" s="34" t="s">
        <v>113</v>
      </c>
      <c r="B61" s="35" t="s">
        <v>114</v>
      </c>
      <c r="C61" s="36"/>
      <c r="D61" s="33"/>
      <c r="E61" s="33">
        <f>[1]KVI_MOD_9.1.sz.mell!E58</f>
        <v>0</v>
      </c>
    </row>
    <row r="62" spans="1:5" s="173" customFormat="1" ht="12" customHeight="1" thickBot="1">
      <c r="A62" s="37" t="s">
        <v>115</v>
      </c>
      <c r="B62" s="38" t="s">
        <v>116</v>
      </c>
      <c r="C62" s="49"/>
      <c r="D62" s="33"/>
      <c r="E62" s="33">
        <f>[1]KVI_MOD_9.1.sz.mell!E59</f>
        <v>0</v>
      </c>
    </row>
    <row r="63" spans="1:5" s="173" customFormat="1" ht="12" customHeight="1" thickBot="1">
      <c r="A63" s="25" t="s">
        <v>117</v>
      </c>
      <c r="B63" s="40" t="s">
        <v>118</v>
      </c>
      <c r="C63" s="41">
        <f>SUM(C64:C66)</f>
        <v>0</v>
      </c>
      <c r="D63" s="41">
        <f>SUM(D64:D66)</f>
        <v>0</v>
      </c>
      <c r="E63" s="41">
        <f>[1]KVI_MOD_9.1.sz.mell!E60</f>
        <v>0</v>
      </c>
    </row>
    <row r="64" spans="1:5" s="173" customFormat="1" ht="12" customHeight="1" thickBot="1">
      <c r="A64" s="30" t="s">
        <v>119</v>
      </c>
      <c r="B64" s="31" t="s">
        <v>120</v>
      </c>
      <c r="C64" s="60"/>
      <c r="D64" s="61">
        <f>[2]RM_6.1.sz.mell!K64</f>
        <v>0</v>
      </c>
      <c r="E64" s="61">
        <f>[1]KVI_MOD_9.1.sz.mell!E61</f>
        <v>0</v>
      </c>
    </row>
    <row r="65" spans="1:5" s="173" customFormat="1" ht="12" customHeight="1" thickBot="1">
      <c r="A65" s="34" t="s">
        <v>121</v>
      </c>
      <c r="B65" s="35" t="s">
        <v>122</v>
      </c>
      <c r="C65" s="60"/>
      <c r="D65" s="61"/>
      <c r="E65" s="61">
        <f>[1]KVI_MOD_9.1.sz.mell!E62</f>
        <v>0</v>
      </c>
    </row>
    <row r="66" spans="1:5" s="173" customFormat="1" ht="12" customHeight="1" thickBot="1">
      <c r="A66" s="34" t="s">
        <v>123</v>
      </c>
      <c r="B66" s="35" t="s">
        <v>124</v>
      </c>
      <c r="C66" s="60"/>
      <c r="D66" s="61"/>
      <c r="E66" s="61">
        <f>[1]KVI_MOD_9.1.sz.mell!E63</f>
        <v>0</v>
      </c>
    </row>
    <row r="67" spans="1:5" s="173" customFormat="1" ht="12" customHeight="1" thickBot="1">
      <c r="A67" s="37" t="s">
        <v>125</v>
      </c>
      <c r="B67" s="38" t="s">
        <v>126</v>
      </c>
      <c r="C67" s="60"/>
      <c r="D67" s="61">
        <f>[2]RM_6.1.sz.mell!K67</f>
        <v>0</v>
      </c>
      <c r="E67" s="61">
        <f>[1]KVI_MOD_9.1.sz.mell!E64</f>
        <v>0</v>
      </c>
    </row>
    <row r="68" spans="1:5" s="173" customFormat="1" ht="12" customHeight="1" thickBot="1">
      <c r="A68" s="62" t="s">
        <v>127</v>
      </c>
      <c r="B68" s="46" t="s">
        <v>128</v>
      </c>
      <c r="C68" s="50">
        <f>+C11+C18+C25+C32+C40+C52+C58+C63</f>
        <v>368493038</v>
      </c>
      <c r="D68" s="50">
        <f>+D11+D18+D25+D32+D40+D52+D58+D63</f>
        <v>-116610772</v>
      </c>
      <c r="E68" s="50">
        <f>+E11+E18+E25+E32+E40+E52+E58+E63</f>
        <v>251882266</v>
      </c>
    </row>
    <row r="69" spans="1:5" s="173" customFormat="1" ht="12" customHeight="1" thickBot="1">
      <c r="A69" s="63" t="s">
        <v>129</v>
      </c>
      <c r="B69" s="40" t="s">
        <v>130</v>
      </c>
      <c r="C69" s="41">
        <f>SUM(C70:C72)</f>
        <v>0</v>
      </c>
      <c r="D69" s="41">
        <f>SUM(D70:D72)</f>
        <v>0</v>
      </c>
      <c r="E69" s="41">
        <f>[1]KVI_MOD_9.1.sz.mell!E66</f>
        <v>0</v>
      </c>
    </row>
    <row r="70" spans="1:5" s="173" customFormat="1" ht="12" customHeight="1">
      <c r="A70" s="30" t="s">
        <v>131</v>
      </c>
      <c r="B70" s="31" t="s">
        <v>132</v>
      </c>
      <c r="C70" s="57"/>
      <c r="D70" s="64"/>
      <c r="E70" s="64">
        <f>[1]KVI_MOD_9.1.sz.mell!E67</f>
        <v>0</v>
      </c>
    </row>
    <row r="71" spans="1:5" s="173" customFormat="1" ht="12" customHeight="1">
      <c r="A71" s="34" t="s">
        <v>133</v>
      </c>
      <c r="B71" s="35" t="s">
        <v>134</v>
      </c>
      <c r="C71" s="57"/>
      <c r="D71" s="64">
        <f>[2]RM_6.1.sz.mell!K71</f>
        <v>0</v>
      </c>
      <c r="E71" s="64">
        <f>[1]KVI_MOD_9.1.sz.mell!E68</f>
        <v>0</v>
      </c>
    </row>
    <row r="72" spans="1:5" s="173" customFormat="1" ht="12" customHeight="1" thickBot="1">
      <c r="A72" s="37" t="s">
        <v>135</v>
      </c>
      <c r="B72" s="65" t="s">
        <v>136</v>
      </c>
      <c r="C72" s="66"/>
      <c r="D72" s="64">
        <f>[2]RM_6.1.sz.mell!K72</f>
        <v>0</v>
      </c>
      <c r="E72" s="64">
        <f>[1]KVI_MOD_9.1.sz.mell!E69</f>
        <v>0</v>
      </c>
    </row>
    <row r="73" spans="1:5" s="173" customFormat="1" ht="12" customHeight="1" thickBot="1">
      <c r="A73" s="63" t="s">
        <v>137</v>
      </c>
      <c r="B73" s="40" t="s">
        <v>138</v>
      </c>
      <c r="C73" s="41">
        <f>SUM(C74:C77)</f>
        <v>0</v>
      </c>
      <c r="D73" s="41">
        <f>SUM(D74:D77)</f>
        <v>0</v>
      </c>
      <c r="E73" s="41">
        <f>[1]KVI_MOD_9.1.sz.mell!E70</f>
        <v>0</v>
      </c>
    </row>
    <row r="74" spans="1:5" s="173" customFormat="1" ht="12" customHeight="1">
      <c r="A74" s="30" t="s">
        <v>139</v>
      </c>
      <c r="B74" s="67" t="s">
        <v>140</v>
      </c>
      <c r="C74" s="57"/>
      <c r="D74" s="57">
        <f>[2]RM_6.1.sz.mell!K74</f>
        <v>0</v>
      </c>
      <c r="E74" s="57">
        <f>[1]KVI_MOD_9.1.sz.mell!E71</f>
        <v>0</v>
      </c>
    </row>
    <row r="75" spans="1:5" s="173" customFormat="1" ht="12" customHeight="1">
      <c r="A75" s="34" t="s">
        <v>141</v>
      </c>
      <c r="B75" s="67" t="s">
        <v>142</v>
      </c>
      <c r="C75" s="57"/>
      <c r="D75" s="57"/>
      <c r="E75" s="57">
        <f>[1]KVI_MOD_9.1.sz.mell!E72</f>
        <v>0</v>
      </c>
    </row>
    <row r="76" spans="1:5" s="173" customFormat="1" ht="12" customHeight="1">
      <c r="A76" s="34" t="s">
        <v>143</v>
      </c>
      <c r="B76" s="67" t="s">
        <v>144</v>
      </c>
      <c r="C76" s="57"/>
      <c r="D76" s="57"/>
      <c r="E76" s="57">
        <f>[1]KVI_MOD_9.1.sz.mell!E73</f>
        <v>0</v>
      </c>
    </row>
    <row r="77" spans="1:5" s="173" customFormat="1" ht="12" customHeight="1" thickBot="1">
      <c r="A77" s="37" t="s">
        <v>145</v>
      </c>
      <c r="B77" s="68" t="s">
        <v>146</v>
      </c>
      <c r="C77" s="57"/>
      <c r="D77" s="57">
        <f>[2]RM_6.1.sz.mell!K77</f>
        <v>0</v>
      </c>
      <c r="E77" s="57">
        <f>[1]KVI_MOD_9.1.sz.mell!E74</f>
        <v>0</v>
      </c>
    </row>
    <row r="78" spans="1:5" s="173" customFormat="1" ht="12" customHeight="1" thickBot="1">
      <c r="A78" s="63" t="s">
        <v>147</v>
      </c>
      <c r="B78" s="40" t="s">
        <v>148</v>
      </c>
      <c r="C78" s="41">
        <f>SUM(C79:C80)</f>
        <v>42243267</v>
      </c>
      <c r="D78" s="41">
        <f>SUM(D79:D80)</f>
        <v>4350000</v>
      </c>
      <c r="E78" s="41">
        <f>SUM(E79:E80)</f>
        <v>46593267</v>
      </c>
    </row>
    <row r="79" spans="1:5" s="173" customFormat="1" ht="12" customHeight="1" thickBot="1">
      <c r="A79" s="30" t="s">
        <v>149</v>
      </c>
      <c r="B79" s="31" t="s">
        <v>150</v>
      </c>
      <c r="C79" s="60">
        <f>[1]KVI_MOD_9.1.sz.mell!C76+[1]KVI_MOD_9.3.sz.mell!C38</f>
        <v>42243267</v>
      </c>
      <c r="D79" s="61">
        <v>4350000</v>
      </c>
      <c r="E79" s="61">
        <f>46398896+194371</f>
        <v>46593267</v>
      </c>
    </row>
    <row r="80" spans="1:5" s="173" customFormat="1" ht="12" customHeight="1" thickBot="1">
      <c r="A80" s="37" t="s">
        <v>151</v>
      </c>
      <c r="B80" s="38" t="s">
        <v>152</v>
      </c>
      <c r="C80" s="57"/>
      <c r="D80" s="57">
        <f>[2]RM_6.1.sz.mell!K80</f>
        <v>0</v>
      </c>
      <c r="E80" s="57">
        <f>[1]KVI_MOD_9.1.sz.mell!E77</f>
        <v>0</v>
      </c>
    </row>
    <row r="81" spans="1:8" s="173" customFormat="1" ht="12" customHeight="1" thickBot="1">
      <c r="A81" s="63" t="s">
        <v>153</v>
      </c>
      <c r="B81" s="40" t="s">
        <v>154</v>
      </c>
      <c r="C81" s="41">
        <f>SUM(C82:C84)</f>
        <v>0</v>
      </c>
      <c r="D81" s="41">
        <f>SUM(D82:D84)</f>
        <v>4509115</v>
      </c>
      <c r="E81" s="41">
        <f>[1]KVI_MOD_9.1.sz.mell!E78</f>
        <v>4509115</v>
      </c>
    </row>
    <row r="82" spans="1:8" s="173" customFormat="1" ht="12" customHeight="1">
      <c r="A82" s="30" t="s">
        <v>155</v>
      </c>
      <c r="B82" s="31" t="s">
        <v>156</v>
      </c>
      <c r="C82" s="57"/>
      <c r="D82" s="57">
        <v>4509115</v>
      </c>
      <c r="E82" s="57">
        <f>[1]KVI_MOD_9.1.sz.mell!E79</f>
        <v>4509115</v>
      </c>
    </row>
    <row r="83" spans="1:8" s="173" customFormat="1" ht="12" customHeight="1">
      <c r="A83" s="34" t="s">
        <v>157</v>
      </c>
      <c r="B83" s="35" t="s">
        <v>158</v>
      </c>
      <c r="C83" s="57"/>
      <c r="D83" s="57">
        <f>[2]RM_6.1.sz.mell!K83</f>
        <v>0</v>
      </c>
      <c r="E83" s="57">
        <f>[1]KVI_MOD_9.1.sz.mell!E80</f>
        <v>0</v>
      </c>
    </row>
    <row r="84" spans="1:8" s="173" customFormat="1" ht="12" customHeight="1" thickBot="1">
      <c r="A84" s="37" t="s">
        <v>159</v>
      </c>
      <c r="B84" s="38" t="s">
        <v>160</v>
      </c>
      <c r="C84" s="57"/>
      <c r="D84" s="57">
        <f>[2]RM_6.1.sz.mell!K84</f>
        <v>0</v>
      </c>
      <c r="E84" s="57">
        <f>[1]KVI_MOD_9.1.sz.mell!E81</f>
        <v>0</v>
      </c>
    </row>
    <row r="85" spans="1:8" s="173" customFormat="1" ht="12" customHeight="1" thickBot="1">
      <c r="A85" s="63" t="s">
        <v>161</v>
      </c>
      <c r="B85" s="40" t="s">
        <v>162</v>
      </c>
      <c r="C85" s="41">
        <f>SUM(C86:C89)</f>
        <v>0</v>
      </c>
      <c r="D85" s="41">
        <f>SUM(D86:D89)</f>
        <v>0</v>
      </c>
      <c r="E85" s="41">
        <f>[1]KVI_MOD_9.1.sz.mell!E82</f>
        <v>0</v>
      </c>
    </row>
    <row r="86" spans="1:8" s="173" customFormat="1" ht="12" customHeight="1">
      <c r="A86" s="69" t="s">
        <v>163</v>
      </c>
      <c r="B86" s="31" t="s">
        <v>164</v>
      </c>
      <c r="C86" s="57"/>
      <c r="D86" s="57">
        <f>[2]RM_6.1.sz.mell!K86</f>
        <v>0</v>
      </c>
      <c r="E86" s="57">
        <f>[1]KVI_MOD_9.1.sz.mell!E83</f>
        <v>0</v>
      </c>
    </row>
    <row r="87" spans="1:8" s="173" customFormat="1" ht="12" customHeight="1">
      <c r="A87" s="70" t="s">
        <v>165</v>
      </c>
      <c r="B87" s="35" t="s">
        <v>166</v>
      </c>
      <c r="C87" s="57"/>
      <c r="D87" s="57">
        <f>[2]RM_6.1.sz.mell!K87</f>
        <v>0</v>
      </c>
      <c r="E87" s="57">
        <f>[1]KVI_MOD_9.1.sz.mell!E84</f>
        <v>0</v>
      </c>
    </row>
    <row r="88" spans="1:8" s="173" customFormat="1" ht="12" customHeight="1">
      <c r="A88" s="70" t="s">
        <v>167</v>
      </c>
      <c r="B88" s="35" t="s">
        <v>168</v>
      </c>
      <c r="C88" s="57"/>
      <c r="D88" s="57">
        <f>[2]RM_6.1.sz.mell!K88</f>
        <v>0</v>
      </c>
      <c r="E88" s="57">
        <f>[1]KVI_MOD_9.1.sz.mell!E85</f>
        <v>0</v>
      </c>
    </row>
    <row r="89" spans="1:8" s="173" customFormat="1" ht="12" customHeight="1" thickBot="1">
      <c r="A89" s="71" t="s">
        <v>169</v>
      </c>
      <c r="B89" s="38" t="s">
        <v>170</v>
      </c>
      <c r="C89" s="57"/>
      <c r="D89" s="57"/>
      <c r="E89" s="57">
        <f>[1]KVI_MOD_9.1.sz.mell!E86</f>
        <v>0</v>
      </c>
    </row>
    <row r="90" spans="1:8" s="173" customFormat="1" ht="11.45" customHeight="1" thickBot="1">
      <c r="A90" s="63" t="s">
        <v>171</v>
      </c>
      <c r="B90" s="40" t="s">
        <v>172</v>
      </c>
      <c r="C90" s="72"/>
      <c r="D90" s="57"/>
      <c r="E90" s="57">
        <f>[1]KVI_MOD_9.1.sz.mell!E87</f>
        <v>0</v>
      </c>
    </row>
    <row r="91" spans="1:8" s="173" customFormat="1" ht="13.5" customHeight="1" thickBot="1">
      <c r="A91" s="63" t="s">
        <v>173</v>
      </c>
      <c r="B91" s="40" t="s">
        <v>174</v>
      </c>
      <c r="C91" s="72"/>
      <c r="D91" s="57"/>
      <c r="E91" s="57">
        <f>[1]KVI_MOD_9.1.sz.mell!E88</f>
        <v>0</v>
      </c>
    </row>
    <row r="92" spans="1:8" s="173" customFormat="1" ht="15.75" customHeight="1" thickBot="1">
      <c r="A92" s="63" t="s">
        <v>175</v>
      </c>
      <c r="B92" s="73" t="s">
        <v>176</v>
      </c>
      <c r="C92" s="50">
        <f>+C69+C73+C78+C81+C85+C91+C90</f>
        <v>42243267</v>
      </c>
      <c r="D92" s="50">
        <f>+D69+D73+D78+D81+D85+D91+D90</f>
        <v>8859115</v>
      </c>
      <c r="E92" s="50">
        <f>+E69+E73+E78+E81+E85+E91+E90</f>
        <v>51102382</v>
      </c>
    </row>
    <row r="93" spans="1:8" s="173" customFormat="1" ht="25.5" customHeight="1" thickBot="1">
      <c r="A93" s="74" t="s">
        <v>177</v>
      </c>
      <c r="B93" s="75" t="s">
        <v>178</v>
      </c>
      <c r="C93" s="50">
        <f>+C68+C92</f>
        <v>410736305</v>
      </c>
      <c r="D93" s="50">
        <f>+D68+D92</f>
        <v>-107751657</v>
      </c>
      <c r="E93" s="50">
        <f>+E68+E92</f>
        <v>302984648</v>
      </c>
      <c r="H93" s="174"/>
    </row>
    <row r="94" spans="1:8" s="173" customFormat="1" ht="15.2" customHeight="1">
      <c r="A94" s="76"/>
      <c r="B94" s="77"/>
      <c r="C94" s="78"/>
      <c r="D94" s="28"/>
      <c r="E94" s="28"/>
    </row>
    <row r="95" spans="1:8" ht="16.5" customHeight="1">
      <c r="A95" s="79" t="s">
        <v>179</v>
      </c>
      <c r="B95" s="79"/>
      <c r="C95" s="79"/>
      <c r="D95" s="79"/>
      <c r="E95" s="79"/>
    </row>
    <row r="96" spans="1:8" s="175" customFormat="1" ht="16.5" customHeight="1" thickBot="1">
      <c r="A96" s="80" t="s">
        <v>180</v>
      </c>
      <c r="B96" s="80"/>
      <c r="C96" s="81"/>
      <c r="D96" s="4"/>
      <c r="E96" s="81" t="str">
        <f>E7</f>
        <v xml:space="preserve"> Forintban!</v>
      </c>
    </row>
    <row r="97" spans="1:8" ht="15.6" customHeight="1">
      <c r="A97" s="12" t="s">
        <v>4</v>
      </c>
      <c r="B97" s="13" t="s">
        <v>181</v>
      </c>
      <c r="C97" s="14" t="str">
        <f>C8</f>
        <v>2020. évi</v>
      </c>
      <c r="D97" s="15"/>
      <c r="E97" s="16"/>
    </row>
    <row r="98" spans="1:8" ht="24.75" thickBot="1">
      <c r="A98" s="17"/>
      <c r="B98" s="18"/>
      <c r="C98" s="19" t="str">
        <f>C9</f>
        <v>Eredeti
előirányzat</v>
      </c>
      <c r="D98" s="19" t="str">
        <f>D9</f>
        <v>Összes módosítás</v>
      </c>
      <c r="E98" s="82" t="str">
        <f>E9</f>
        <v>Módosított előirányzat</v>
      </c>
    </row>
    <row r="99" spans="1:8" s="172" customFormat="1" ht="12" customHeight="1" thickBot="1">
      <c r="A99" s="83" t="s">
        <v>9</v>
      </c>
      <c r="B99" s="84" t="s">
        <v>10</v>
      </c>
      <c r="C99" s="84" t="s">
        <v>11</v>
      </c>
      <c r="D99" s="84" t="s">
        <v>12</v>
      </c>
      <c r="E99" s="85" t="s">
        <v>13</v>
      </c>
      <c r="H99" s="176"/>
    </row>
    <row r="100" spans="1:8" ht="12" customHeight="1" thickBot="1">
      <c r="A100" s="86" t="s">
        <v>14</v>
      </c>
      <c r="B100" s="87" t="s">
        <v>182</v>
      </c>
      <c r="C100" s="88">
        <f>C101+C102+C103+C104+C105+C118</f>
        <v>217898639</v>
      </c>
      <c r="D100" s="88">
        <f>D101+D102+D103+D104+D105+D118</f>
        <v>35186451</v>
      </c>
      <c r="E100" s="89">
        <f>E101+E102+E103+E104+E105+E118</f>
        <v>253085090</v>
      </c>
    </row>
    <row r="101" spans="1:8" ht="12" customHeight="1" thickBot="1">
      <c r="A101" s="90" t="s">
        <v>16</v>
      </c>
      <c r="B101" s="91" t="s">
        <v>183</v>
      </c>
      <c r="C101" s="92">
        <f>64735934+3594150+10700000</f>
        <v>79030084</v>
      </c>
      <c r="D101" s="33">
        <v>23106578</v>
      </c>
      <c r="E101" s="33">
        <f>[1]KVI_MOD_9.1.sz.mell!E94+[1]KVI_MOD_9.3.sz.mell!E46</f>
        <v>102136662</v>
      </c>
    </row>
    <row r="102" spans="1:8" ht="12" customHeight="1" thickBot="1">
      <c r="A102" s="34" t="s">
        <v>18</v>
      </c>
      <c r="B102" s="93" t="s">
        <v>184</v>
      </c>
      <c r="C102" s="53">
        <f>7893751+1900000</f>
        <v>9793751</v>
      </c>
      <c r="D102" s="33">
        <v>3045758</v>
      </c>
      <c r="E102" s="33">
        <f>[1]KVI_MOD_9.1.sz.mell!E95+[1]KVI_MOD_9.3.sz.mell!E47</f>
        <v>12839509</v>
      </c>
    </row>
    <row r="103" spans="1:8" ht="12" customHeight="1" thickBot="1">
      <c r="A103" s="34" t="s">
        <v>20</v>
      </c>
      <c r="B103" s="93" t="s">
        <v>185</v>
      </c>
      <c r="C103" s="55">
        <f>17437012+34652786+4784884+13594371</f>
        <v>70469053</v>
      </c>
      <c r="D103" s="33">
        <v>-11132206</v>
      </c>
      <c r="E103" s="33">
        <f>[1]KVI_MOD_9.1.sz.mell!E96+[1]KVI_MOD_9.3.sz.mell!E48</f>
        <v>59336847</v>
      </c>
    </row>
    <row r="104" spans="1:8" ht="12" customHeight="1" thickBot="1">
      <c r="A104" s="34" t="s">
        <v>22</v>
      </c>
      <c r="B104" s="94" t="s">
        <v>186</v>
      </c>
      <c r="C104" s="55">
        <v>6983922</v>
      </c>
      <c r="D104" s="33">
        <v>874643</v>
      </c>
      <c r="E104" s="33">
        <f>[1]KVI_MOD_9.1.sz.mell!E97+[1]KVI_MOD_9.3.sz.mell!E49</f>
        <v>7858565</v>
      </c>
    </row>
    <row r="105" spans="1:8" ht="12" customHeight="1" thickBot="1">
      <c r="A105" s="34" t="s">
        <v>187</v>
      </c>
      <c r="B105" s="95" t="s">
        <v>188</v>
      </c>
      <c r="C105" s="55">
        <f>SUM(C106:C117)</f>
        <v>36890592</v>
      </c>
      <c r="D105" s="33">
        <v>8597596</v>
      </c>
      <c r="E105" s="33">
        <f>[1]KVI_MOD_9.1.sz.mell!E98+[1]KVI_MOD_9.3.sz.mell!E50</f>
        <v>45488188</v>
      </c>
    </row>
    <row r="106" spans="1:8" ht="12" customHeight="1" thickBot="1">
      <c r="A106" s="34" t="s">
        <v>26</v>
      </c>
      <c r="B106" s="93" t="s">
        <v>189</v>
      </c>
      <c r="C106" s="55"/>
      <c r="D106" s="33"/>
      <c r="E106" s="33"/>
    </row>
    <row r="107" spans="1:8" ht="12" customHeight="1" thickBot="1">
      <c r="A107" s="34" t="s">
        <v>190</v>
      </c>
      <c r="B107" s="96" t="s">
        <v>191</v>
      </c>
      <c r="C107" s="55"/>
      <c r="D107" s="97">
        <f>[2]RM_1.1.sz.mell.!K107</f>
        <v>0</v>
      </c>
      <c r="E107" s="98">
        <f t="shared" ref="E107:E120" si="0">C107+D107</f>
        <v>0</v>
      </c>
    </row>
    <row r="108" spans="1:8" ht="12" customHeight="1" thickBot="1">
      <c r="A108" s="34" t="s">
        <v>192</v>
      </c>
      <c r="B108" s="96" t="s">
        <v>193</v>
      </c>
      <c r="C108" s="55"/>
      <c r="D108" s="97">
        <v>155596</v>
      </c>
      <c r="E108" s="98">
        <v>155596</v>
      </c>
    </row>
    <row r="109" spans="1:8" ht="12" customHeight="1" thickBot="1">
      <c r="A109" s="34" t="s">
        <v>194</v>
      </c>
      <c r="B109" s="99" t="s">
        <v>195</v>
      </c>
      <c r="C109" s="55"/>
      <c r="D109" s="97">
        <f>[2]RM_1.1.sz.mell.!K109</f>
        <v>0</v>
      </c>
      <c r="E109" s="98">
        <f t="shared" si="0"/>
        <v>0</v>
      </c>
    </row>
    <row r="110" spans="1:8" ht="12" customHeight="1" thickBot="1">
      <c r="A110" s="34" t="s">
        <v>196</v>
      </c>
      <c r="B110" s="100" t="s">
        <v>197</v>
      </c>
      <c r="C110" s="55"/>
      <c r="D110" s="97">
        <f>[2]RM_1.1.sz.mell.!K110</f>
        <v>0</v>
      </c>
      <c r="E110" s="98">
        <f t="shared" si="0"/>
        <v>0</v>
      </c>
    </row>
    <row r="111" spans="1:8" ht="12" customHeight="1" thickBot="1">
      <c r="A111" s="34" t="s">
        <v>198</v>
      </c>
      <c r="B111" s="100" t="s">
        <v>199</v>
      </c>
      <c r="C111" s="55"/>
      <c r="D111" s="97">
        <f>[2]RM_1.1.sz.mell.!K111</f>
        <v>0</v>
      </c>
      <c r="E111" s="98">
        <f t="shared" si="0"/>
        <v>0</v>
      </c>
      <c r="G111" s="177"/>
    </row>
    <row r="112" spans="1:8" ht="12" customHeight="1" thickBot="1">
      <c r="A112" s="34" t="s">
        <v>200</v>
      </c>
      <c r="B112" s="99" t="s">
        <v>201</v>
      </c>
      <c r="C112" s="55">
        <v>36890592</v>
      </c>
      <c r="D112" s="97">
        <v>8352</v>
      </c>
      <c r="E112" s="98">
        <v>45242592</v>
      </c>
    </row>
    <row r="113" spans="1:5" ht="12" customHeight="1" thickBot="1">
      <c r="A113" s="34" t="s">
        <v>202</v>
      </c>
      <c r="B113" s="99" t="s">
        <v>203</v>
      </c>
      <c r="C113" s="55"/>
      <c r="D113" s="97">
        <f>[2]RM_1.1.sz.mell.!K113</f>
        <v>0</v>
      </c>
      <c r="E113" s="98">
        <f t="shared" si="0"/>
        <v>0</v>
      </c>
    </row>
    <row r="114" spans="1:5" ht="12" customHeight="1" thickBot="1">
      <c r="A114" s="34" t="s">
        <v>204</v>
      </c>
      <c r="B114" s="100" t="s">
        <v>205</v>
      </c>
      <c r="C114" s="55"/>
      <c r="D114" s="97">
        <v>50000</v>
      </c>
      <c r="E114" s="98">
        <f t="shared" si="0"/>
        <v>50000</v>
      </c>
    </row>
    <row r="115" spans="1:5" ht="12" customHeight="1" thickBot="1">
      <c r="A115" s="102" t="s">
        <v>206</v>
      </c>
      <c r="B115" s="96" t="s">
        <v>207</v>
      </c>
      <c r="C115" s="55"/>
      <c r="D115" s="97">
        <f>[2]RM_1.1.sz.mell.!K115</f>
        <v>0</v>
      </c>
      <c r="E115" s="98">
        <f t="shared" si="0"/>
        <v>0</v>
      </c>
    </row>
    <row r="116" spans="1:5" ht="12" customHeight="1" thickBot="1">
      <c r="A116" s="34" t="s">
        <v>208</v>
      </c>
      <c r="B116" s="96" t="s">
        <v>209</v>
      </c>
      <c r="C116" s="55"/>
      <c r="D116" s="97">
        <f>[2]RM_1.1.sz.mell.!K116</f>
        <v>0</v>
      </c>
      <c r="E116" s="98">
        <f t="shared" si="0"/>
        <v>0</v>
      </c>
    </row>
    <row r="117" spans="1:5" ht="12" customHeight="1" thickBot="1">
      <c r="A117" s="37" t="s">
        <v>210</v>
      </c>
      <c r="B117" s="96" t="s">
        <v>211</v>
      </c>
      <c r="C117" s="55"/>
      <c r="D117" s="97">
        <v>40000</v>
      </c>
      <c r="E117" s="98">
        <v>40000</v>
      </c>
    </row>
    <row r="118" spans="1:5" ht="12" customHeight="1" thickBot="1">
      <c r="A118" s="34" t="s">
        <v>212</v>
      </c>
      <c r="B118" s="94" t="s">
        <v>213</v>
      </c>
      <c r="C118" s="53">
        <f>SUM(C119)</f>
        <v>14731237</v>
      </c>
      <c r="D118" s="97">
        <v>10694082</v>
      </c>
      <c r="E118" s="98">
        <v>25425319</v>
      </c>
    </row>
    <row r="119" spans="1:5" ht="12" customHeight="1" thickBot="1">
      <c r="A119" s="34" t="s">
        <v>214</v>
      </c>
      <c r="B119" s="93" t="s">
        <v>215</v>
      </c>
      <c r="C119" s="53">
        <v>14731237</v>
      </c>
      <c r="D119" s="97">
        <v>5944621</v>
      </c>
      <c r="E119" s="98">
        <f t="shared" si="0"/>
        <v>20675858</v>
      </c>
    </row>
    <row r="120" spans="1:5" ht="12" customHeight="1" thickBot="1">
      <c r="A120" s="103" t="s">
        <v>216</v>
      </c>
      <c r="B120" s="104" t="s">
        <v>217</v>
      </c>
      <c r="C120" s="105"/>
      <c r="D120" s="97">
        <f>[2]RM_1.1.sz.mell.!K120</f>
        <v>0</v>
      </c>
      <c r="E120" s="98">
        <f t="shared" si="0"/>
        <v>0</v>
      </c>
    </row>
    <row r="121" spans="1:5" ht="12" customHeight="1" thickBot="1">
      <c r="A121" s="106" t="s">
        <v>28</v>
      </c>
      <c r="B121" s="107" t="s">
        <v>218</v>
      </c>
      <c r="C121" s="108">
        <f>+C122+C124+C126</f>
        <v>189437209</v>
      </c>
      <c r="D121" s="27">
        <f>+D122+D124+D126</f>
        <v>-142938108</v>
      </c>
      <c r="E121" s="109">
        <f>+E122+E124+E126</f>
        <v>46499101</v>
      </c>
    </row>
    <row r="122" spans="1:5" ht="12" customHeight="1">
      <c r="A122" s="30" t="s">
        <v>30</v>
      </c>
      <c r="B122" s="93" t="s">
        <v>219</v>
      </c>
      <c r="C122" s="39">
        <f>137363937+37088063</f>
        <v>174452000</v>
      </c>
      <c r="D122" s="56">
        <v>-142938108</v>
      </c>
      <c r="E122" s="110">
        <f>[1]KVI_MOD_9.1.sz.mell!E115+[1]KVI_MOD_9.3.sz.mell!E52</f>
        <v>31513892</v>
      </c>
    </row>
    <row r="123" spans="1:5" ht="12" customHeight="1">
      <c r="A123" s="30" t="s">
        <v>32</v>
      </c>
      <c r="B123" s="111" t="s">
        <v>220</v>
      </c>
      <c r="C123" s="39">
        <v>167251300</v>
      </c>
      <c r="D123" s="56">
        <v>-135836408</v>
      </c>
      <c r="E123" s="110">
        <f>[1]KVI_MOD_9.1.sz.mell!E116</f>
        <v>31414892</v>
      </c>
    </row>
    <row r="124" spans="1:5" ht="12" customHeight="1">
      <c r="A124" s="30" t="s">
        <v>34</v>
      </c>
      <c r="B124" s="111" t="s">
        <v>221</v>
      </c>
      <c r="C124" s="53">
        <f>11799377+3185832</f>
        <v>14985209</v>
      </c>
      <c r="D124" s="56"/>
      <c r="E124" s="110">
        <f>[1]KVI_MOD_9.1.sz.mell!E117</f>
        <v>14985209</v>
      </c>
    </row>
    <row r="125" spans="1:5" ht="12" customHeight="1">
      <c r="A125" s="30" t="s">
        <v>36</v>
      </c>
      <c r="B125" s="111" t="s">
        <v>222</v>
      </c>
      <c r="C125" s="53">
        <f>C124</f>
        <v>14985209</v>
      </c>
      <c r="D125" s="56"/>
      <c r="E125" s="110">
        <f>[1]KVI_MOD_9.1.sz.mell!E118</f>
        <v>14985209</v>
      </c>
    </row>
    <row r="126" spans="1:5" ht="12" customHeight="1">
      <c r="A126" s="30" t="s">
        <v>38</v>
      </c>
      <c r="B126" s="112" t="s">
        <v>223</v>
      </c>
      <c r="C126" s="53"/>
      <c r="D126" s="113">
        <f>[2]RM_1.1.sz.mell.!K126</f>
        <v>0</v>
      </c>
      <c r="E126" s="110">
        <f>[1]KVI_MOD_9.1.sz.mell!E119</f>
        <v>0</v>
      </c>
    </row>
    <row r="127" spans="1:5" ht="12" customHeight="1">
      <c r="A127" s="30" t="s">
        <v>40</v>
      </c>
      <c r="B127" s="114" t="s">
        <v>224</v>
      </c>
      <c r="C127" s="53"/>
      <c r="D127" s="113">
        <f>[2]RM_1.1.sz.mell.!K127</f>
        <v>0</v>
      </c>
      <c r="E127" s="110">
        <f>[1]KVI_MOD_9.1.sz.mell!E120</f>
        <v>0</v>
      </c>
    </row>
    <row r="128" spans="1:5" ht="12" customHeight="1">
      <c r="A128" s="30" t="s">
        <v>225</v>
      </c>
      <c r="B128" s="115" t="s">
        <v>226</v>
      </c>
      <c r="C128" s="53"/>
      <c r="D128" s="113">
        <f>[2]RM_1.1.sz.mell.!K128</f>
        <v>0</v>
      </c>
      <c r="E128" s="110">
        <f>[1]KVI_MOD_9.1.sz.mell!E121</f>
        <v>0</v>
      </c>
    </row>
    <row r="129" spans="1:5">
      <c r="A129" s="30" t="s">
        <v>227</v>
      </c>
      <c r="B129" s="100" t="s">
        <v>199</v>
      </c>
      <c r="C129" s="53"/>
      <c r="D129" s="113">
        <f>[2]RM_1.1.sz.mell.!K129</f>
        <v>0</v>
      </c>
      <c r="E129" s="110">
        <f>[1]KVI_MOD_9.1.sz.mell!E122</f>
        <v>0</v>
      </c>
    </row>
    <row r="130" spans="1:5" ht="12" customHeight="1">
      <c r="A130" s="30" t="s">
        <v>228</v>
      </c>
      <c r="B130" s="100" t="s">
        <v>229</v>
      </c>
      <c r="C130" s="53"/>
      <c r="D130" s="113">
        <f>[2]RM_1.1.sz.mell.!K130</f>
        <v>0</v>
      </c>
      <c r="E130" s="110">
        <f>[1]KVI_MOD_9.1.sz.mell!E123</f>
        <v>0</v>
      </c>
    </row>
    <row r="131" spans="1:5" ht="12" customHeight="1">
      <c r="A131" s="30" t="s">
        <v>230</v>
      </c>
      <c r="B131" s="100" t="s">
        <v>231</v>
      </c>
      <c r="C131" s="53"/>
      <c r="D131" s="113">
        <f>[2]RM_1.1.sz.mell.!K131</f>
        <v>0</v>
      </c>
      <c r="E131" s="110">
        <f>[1]KVI_MOD_9.1.sz.mell!E124</f>
        <v>0</v>
      </c>
    </row>
    <row r="132" spans="1:5" ht="12" customHeight="1">
      <c r="A132" s="30" t="s">
        <v>232</v>
      </c>
      <c r="B132" s="100" t="s">
        <v>205</v>
      </c>
      <c r="C132" s="53"/>
      <c r="D132" s="113">
        <f>[2]RM_1.1.sz.mell.!K132</f>
        <v>0</v>
      </c>
      <c r="E132" s="110">
        <f>[1]KVI_MOD_9.1.sz.mell!E125</f>
        <v>0</v>
      </c>
    </row>
    <row r="133" spans="1:5" ht="12" customHeight="1">
      <c r="A133" s="30" t="s">
        <v>233</v>
      </c>
      <c r="B133" s="100" t="s">
        <v>234</v>
      </c>
      <c r="C133" s="53"/>
      <c r="D133" s="113">
        <f>[2]RM_1.1.sz.mell.!K133</f>
        <v>0</v>
      </c>
      <c r="E133" s="110">
        <f>[1]KVI_MOD_9.1.sz.mell!E126</f>
        <v>0</v>
      </c>
    </row>
    <row r="134" spans="1:5" ht="16.5" thickBot="1">
      <c r="A134" s="102" t="s">
        <v>235</v>
      </c>
      <c r="B134" s="100" t="s">
        <v>236</v>
      </c>
      <c r="C134" s="55"/>
      <c r="D134" s="116">
        <f>[2]RM_1.1.sz.mell.!K134</f>
        <v>0</v>
      </c>
      <c r="E134" s="110">
        <f>[1]KVI_MOD_9.1.sz.mell!E127</f>
        <v>0</v>
      </c>
    </row>
    <row r="135" spans="1:5" ht="12" customHeight="1" thickBot="1">
      <c r="A135" s="25" t="s">
        <v>42</v>
      </c>
      <c r="B135" s="117" t="s">
        <v>237</v>
      </c>
      <c r="C135" s="27">
        <f>+C100+C121</f>
        <v>407335848</v>
      </c>
      <c r="D135" s="118">
        <f>+D100+D121</f>
        <v>-107751657</v>
      </c>
      <c r="E135" s="119">
        <f>+E100+E121</f>
        <v>299584191</v>
      </c>
    </row>
    <row r="136" spans="1:5" ht="12" customHeight="1" thickBot="1">
      <c r="A136" s="25" t="s">
        <v>238</v>
      </c>
      <c r="B136" s="117" t="s">
        <v>239</v>
      </c>
      <c r="C136" s="27">
        <f>+C137+C138+C139</f>
        <v>0</v>
      </c>
      <c r="D136" s="118">
        <f>+D137+D138+D139</f>
        <v>0</v>
      </c>
      <c r="E136" s="119">
        <f>+E137+E138+E139</f>
        <v>0</v>
      </c>
    </row>
    <row r="137" spans="1:5" ht="12" customHeight="1">
      <c r="A137" s="30" t="s">
        <v>58</v>
      </c>
      <c r="B137" s="111" t="s">
        <v>240</v>
      </c>
      <c r="C137" s="53"/>
      <c r="D137" s="113">
        <f>[2]RM_1.1.sz.mell.!K137</f>
        <v>0</v>
      </c>
      <c r="E137" s="120">
        <f>C137+D137</f>
        <v>0</v>
      </c>
    </row>
    <row r="138" spans="1:5" ht="12" customHeight="1">
      <c r="A138" s="30" t="s">
        <v>60</v>
      </c>
      <c r="B138" s="111" t="s">
        <v>241</v>
      </c>
      <c r="C138" s="53"/>
      <c r="D138" s="113">
        <f>[2]RM_1.1.sz.mell.!K138</f>
        <v>0</v>
      </c>
      <c r="E138" s="120">
        <f>C138+D138</f>
        <v>0</v>
      </c>
    </row>
    <row r="139" spans="1:5" ht="12" customHeight="1" thickBot="1">
      <c r="A139" s="102" t="s">
        <v>62</v>
      </c>
      <c r="B139" s="111" t="s">
        <v>242</v>
      </c>
      <c r="C139" s="53"/>
      <c r="D139" s="113">
        <f>[2]RM_1.1.sz.mell.!K139</f>
        <v>0</v>
      </c>
      <c r="E139" s="120">
        <f>C139+D139</f>
        <v>0</v>
      </c>
    </row>
    <row r="140" spans="1:5" ht="12" customHeight="1" thickBot="1">
      <c r="A140" s="25" t="s">
        <v>71</v>
      </c>
      <c r="B140" s="117" t="s">
        <v>243</v>
      </c>
      <c r="C140" s="27">
        <f>SUM(C141:C146)</f>
        <v>0</v>
      </c>
      <c r="D140" s="118">
        <f>SUM(D141:D146)</f>
        <v>0</v>
      </c>
      <c r="E140" s="119">
        <f>SUM(E141:E146)</f>
        <v>0</v>
      </c>
    </row>
    <row r="141" spans="1:5" ht="12" customHeight="1">
      <c r="A141" s="30" t="s">
        <v>73</v>
      </c>
      <c r="B141" s="121" t="s">
        <v>244</v>
      </c>
      <c r="C141" s="53"/>
      <c r="D141" s="113">
        <f>[2]RM_1.1.sz.mell.!K141</f>
        <v>0</v>
      </c>
      <c r="E141" s="120">
        <f t="shared" ref="E141:E146" si="1">C141+D141</f>
        <v>0</v>
      </c>
    </row>
    <row r="142" spans="1:5" ht="12" customHeight="1">
      <c r="A142" s="30" t="s">
        <v>75</v>
      </c>
      <c r="B142" s="121" t="s">
        <v>245</v>
      </c>
      <c r="C142" s="53"/>
      <c r="D142" s="113">
        <f>[2]RM_1.1.sz.mell.!K142</f>
        <v>0</v>
      </c>
      <c r="E142" s="120">
        <f t="shared" si="1"/>
        <v>0</v>
      </c>
    </row>
    <row r="143" spans="1:5" ht="12" customHeight="1">
      <c r="A143" s="30" t="s">
        <v>77</v>
      </c>
      <c r="B143" s="121" t="s">
        <v>246</v>
      </c>
      <c r="C143" s="53"/>
      <c r="D143" s="113">
        <f>[2]RM_1.1.sz.mell.!K143</f>
        <v>0</v>
      </c>
      <c r="E143" s="120">
        <f t="shared" si="1"/>
        <v>0</v>
      </c>
    </row>
    <row r="144" spans="1:5" ht="12" customHeight="1">
      <c r="A144" s="30" t="s">
        <v>79</v>
      </c>
      <c r="B144" s="121" t="s">
        <v>247</v>
      </c>
      <c r="C144" s="53"/>
      <c r="D144" s="113">
        <f>[2]RM_1.1.sz.mell.!K144</f>
        <v>0</v>
      </c>
      <c r="E144" s="120">
        <f t="shared" si="1"/>
        <v>0</v>
      </c>
    </row>
    <row r="145" spans="1:9" ht="12" customHeight="1">
      <c r="A145" s="30" t="s">
        <v>81</v>
      </c>
      <c r="B145" s="121" t="s">
        <v>248</v>
      </c>
      <c r="C145" s="53"/>
      <c r="D145" s="113">
        <f>[2]RM_1.1.sz.mell.!K145</f>
        <v>0</v>
      </c>
      <c r="E145" s="120">
        <f t="shared" si="1"/>
        <v>0</v>
      </c>
    </row>
    <row r="146" spans="1:9" ht="12" customHeight="1" thickBot="1">
      <c r="A146" s="103" t="s">
        <v>83</v>
      </c>
      <c r="B146" s="122" t="s">
        <v>249</v>
      </c>
      <c r="C146" s="105"/>
      <c r="D146" s="123">
        <f>[2]RM_1.1.sz.mell.!K146</f>
        <v>0</v>
      </c>
      <c r="E146" s="124">
        <f t="shared" si="1"/>
        <v>0</v>
      </c>
    </row>
    <row r="147" spans="1:9" ht="12" customHeight="1" thickBot="1">
      <c r="A147" s="25" t="s">
        <v>95</v>
      </c>
      <c r="B147" s="117" t="s">
        <v>250</v>
      </c>
      <c r="C147" s="125">
        <f>+C148+C149+C150+C151</f>
        <v>3400457</v>
      </c>
      <c r="D147" s="126">
        <f>+D148+D149+D150+D151</f>
        <v>0</v>
      </c>
      <c r="E147" s="127">
        <f>+E148+E149+E150+E151</f>
        <v>3400457</v>
      </c>
    </row>
    <row r="148" spans="1:9" ht="12" customHeight="1">
      <c r="A148" s="30" t="s">
        <v>97</v>
      </c>
      <c r="B148" s="121" t="s">
        <v>251</v>
      </c>
      <c r="C148" s="53"/>
      <c r="D148" s="113">
        <f>[2]RM_1.1.sz.mell.!K148</f>
        <v>0</v>
      </c>
      <c r="E148" s="120">
        <f>C148+D148</f>
        <v>0</v>
      </c>
    </row>
    <row r="149" spans="1:9" ht="12" customHeight="1">
      <c r="A149" s="30" t="s">
        <v>99</v>
      </c>
      <c r="B149" s="121" t="s">
        <v>252</v>
      </c>
      <c r="C149" s="53">
        <v>3400457</v>
      </c>
      <c r="D149" s="113">
        <f>[2]RM_1.1.sz.mell.!K149</f>
        <v>0</v>
      </c>
      <c r="E149" s="120">
        <f>C149+D149</f>
        <v>3400457</v>
      </c>
    </row>
    <row r="150" spans="1:9" ht="12" customHeight="1">
      <c r="A150" s="30" t="s">
        <v>101</v>
      </c>
      <c r="B150" s="121" t="s">
        <v>253</v>
      </c>
      <c r="C150" s="53"/>
      <c r="D150" s="113">
        <f>[2]RM_1.1.sz.mell.!K150</f>
        <v>0</v>
      </c>
      <c r="E150" s="120">
        <f>C150+D150</f>
        <v>0</v>
      </c>
    </row>
    <row r="151" spans="1:9" ht="12" customHeight="1" thickBot="1">
      <c r="A151" s="102" t="s">
        <v>103</v>
      </c>
      <c r="B151" s="128" t="s">
        <v>254</v>
      </c>
      <c r="C151" s="53"/>
      <c r="D151" s="113">
        <f>[2]RM_1.1.sz.mell.!K151</f>
        <v>0</v>
      </c>
      <c r="E151" s="120">
        <f>C151+D151</f>
        <v>0</v>
      </c>
    </row>
    <row r="152" spans="1:9" ht="12" customHeight="1" thickBot="1">
      <c r="A152" s="25" t="s">
        <v>255</v>
      </c>
      <c r="B152" s="117" t="s">
        <v>256</v>
      </c>
      <c r="C152" s="129">
        <f>SUM(C153:C157)</f>
        <v>0</v>
      </c>
      <c r="D152" s="130">
        <f>SUM(D153:D157)</f>
        <v>0</v>
      </c>
      <c r="E152" s="131">
        <f>SUM(E153:E157)</f>
        <v>0</v>
      </c>
    </row>
    <row r="153" spans="1:9" ht="12" customHeight="1">
      <c r="A153" s="30" t="s">
        <v>109</v>
      </c>
      <c r="B153" s="121" t="s">
        <v>257</v>
      </c>
      <c r="C153" s="53"/>
      <c r="D153" s="113">
        <f>[2]RM_1.1.sz.mell.!K153</f>
        <v>0</v>
      </c>
      <c r="E153" s="120">
        <f t="shared" ref="E153:E159" si="2">C153+D153</f>
        <v>0</v>
      </c>
    </row>
    <row r="154" spans="1:9" ht="12" customHeight="1">
      <c r="A154" s="30" t="s">
        <v>111</v>
      </c>
      <c r="B154" s="121" t="s">
        <v>258</v>
      </c>
      <c r="C154" s="53"/>
      <c r="D154" s="113">
        <f>[2]RM_1.1.sz.mell.!K154</f>
        <v>0</v>
      </c>
      <c r="E154" s="120">
        <f t="shared" si="2"/>
        <v>0</v>
      </c>
    </row>
    <row r="155" spans="1:9" ht="12" customHeight="1">
      <c r="A155" s="30" t="s">
        <v>113</v>
      </c>
      <c r="B155" s="121" t="s">
        <v>259</v>
      </c>
      <c r="C155" s="53"/>
      <c r="D155" s="113">
        <f>[2]RM_1.1.sz.mell.!K155</f>
        <v>0</v>
      </c>
      <c r="E155" s="120">
        <f t="shared" si="2"/>
        <v>0</v>
      </c>
    </row>
    <row r="156" spans="1:9" ht="12" customHeight="1">
      <c r="A156" s="30" t="s">
        <v>115</v>
      </c>
      <c r="B156" s="121" t="s">
        <v>260</v>
      </c>
      <c r="C156" s="53"/>
      <c r="D156" s="113">
        <f>[2]RM_1.1.sz.mell.!K156</f>
        <v>0</v>
      </c>
      <c r="E156" s="120">
        <f t="shared" si="2"/>
        <v>0</v>
      </c>
    </row>
    <row r="157" spans="1:9" ht="12" customHeight="1" thickBot="1">
      <c r="A157" s="30" t="s">
        <v>261</v>
      </c>
      <c r="B157" s="121" t="s">
        <v>262</v>
      </c>
      <c r="C157" s="53"/>
      <c r="D157" s="113">
        <f>[2]RM_1.1.sz.mell.!K157</f>
        <v>0</v>
      </c>
      <c r="E157" s="120">
        <f t="shared" si="2"/>
        <v>0</v>
      </c>
    </row>
    <row r="158" spans="1:9" ht="12" customHeight="1" thickBot="1">
      <c r="A158" s="25" t="s">
        <v>117</v>
      </c>
      <c r="B158" s="117" t="s">
        <v>263</v>
      </c>
      <c r="C158" s="132"/>
      <c r="D158" s="133">
        <f>[2]RM_1.1.sz.mell.!K158</f>
        <v>0</v>
      </c>
      <c r="E158" s="134">
        <f t="shared" si="2"/>
        <v>0</v>
      </c>
    </row>
    <row r="159" spans="1:9" ht="12" customHeight="1" thickBot="1">
      <c r="A159" s="25" t="s">
        <v>264</v>
      </c>
      <c r="B159" s="117" t="s">
        <v>265</v>
      </c>
      <c r="C159" s="132"/>
      <c r="D159" s="133">
        <f>[2]RM_1.1.sz.mell.!K159</f>
        <v>0</v>
      </c>
      <c r="E159" s="134">
        <f t="shared" si="2"/>
        <v>0</v>
      </c>
    </row>
    <row r="160" spans="1:9" ht="15.2" customHeight="1" thickBot="1">
      <c r="A160" s="25" t="s">
        <v>266</v>
      </c>
      <c r="B160" s="117" t="s">
        <v>267</v>
      </c>
      <c r="C160" s="135">
        <f>+C136+C140+C147+C152+C158+C159</f>
        <v>3400457</v>
      </c>
      <c r="D160" s="136">
        <f>+D136+D140+D147+D152+D158+D159</f>
        <v>0</v>
      </c>
      <c r="E160" s="137">
        <f>+E136+E140+E147+E152+E158+E159</f>
        <v>3400457</v>
      </c>
      <c r="F160" s="178"/>
      <c r="G160" s="179"/>
      <c r="H160" s="179"/>
      <c r="I160" s="179"/>
    </row>
    <row r="161" spans="1:9" s="173" customFormat="1" ht="12.95" customHeight="1" thickBot="1">
      <c r="A161" s="140" t="s">
        <v>268</v>
      </c>
      <c r="B161" s="141" t="s">
        <v>269</v>
      </c>
      <c r="C161" s="135">
        <f>+C135+C160</f>
        <v>410736305</v>
      </c>
      <c r="D161" s="136">
        <f>+D135+D160</f>
        <v>-107751657</v>
      </c>
      <c r="E161" s="136">
        <f>+E135+E160</f>
        <v>302984648</v>
      </c>
      <c r="F161" s="174"/>
      <c r="H161" s="174"/>
    </row>
    <row r="162" spans="1:9">
      <c r="A162" s="4"/>
      <c r="B162" s="4"/>
      <c r="C162" s="142">
        <f>C93-C161</f>
        <v>0</v>
      </c>
      <c r="D162" s="142">
        <f>D93-D161</f>
        <v>0</v>
      </c>
      <c r="E162" s="142">
        <f>E93-E161</f>
        <v>0</v>
      </c>
      <c r="G162" s="177"/>
      <c r="H162" s="177"/>
      <c r="I162" s="177"/>
    </row>
    <row r="163" spans="1:9">
      <c r="A163" s="143" t="s">
        <v>270</v>
      </c>
      <c r="B163" s="143"/>
      <c r="C163" s="143"/>
      <c r="D163" s="143"/>
      <c r="E163" s="143"/>
    </row>
    <row r="164" spans="1:9" ht="15.2" customHeight="1" thickBot="1">
      <c r="A164" s="144" t="s">
        <v>271</v>
      </c>
      <c r="B164" s="144"/>
      <c r="C164" s="145"/>
      <c r="D164" s="4"/>
      <c r="E164" s="145" t="str">
        <f>E96</f>
        <v xml:space="preserve"> Forintban!</v>
      </c>
      <c r="I164" s="177"/>
    </row>
    <row r="165" spans="1:9" ht="25.5" customHeight="1" thickBot="1">
      <c r="A165" s="25">
        <v>1</v>
      </c>
      <c r="B165" s="146" t="s">
        <v>272</v>
      </c>
      <c r="C165" s="147">
        <f>+C68-C135</f>
        <v>-38842810</v>
      </c>
      <c r="D165" s="27">
        <f>+D68-D135</f>
        <v>-8859115</v>
      </c>
      <c r="E165" s="119">
        <f>+E68-E135</f>
        <v>-47701925</v>
      </c>
    </row>
    <row r="166" spans="1:9" ht="32.450000000000003" customHeight="1" thickBot="1">
      <c r="A166" s="25" t="s">
        <v>28</v>
      </c>
      <c r="B166" s="146" t="s">
        <v>273</v>
      </c>
      <c r="C166" s="27">
        <f>+C92-C160</f>
        <v>38842810</v>
      </c>
      <c r="D166" s="27">
        <f>+D92-D160</f>
        <v>8859115</v>
      </c>
      <c r="E166" s="119">
        <f>+E92-E160</f>
        <v>47701925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6"/>
  <sheetViews>
    <sheetView workbookViewId="0">
      <selection activeCell="B43" sqref="B43"/>
    </sheetView>
  </sheetViews>
  <sheetFormatPr defaultRowHeight="15.75"/>
  <cols>
    <col min="1" max="1" width="8" style="180" customWidth="1"/>
    <col min="2" max="2" width="56.42578125" style="180" customWidth="1"/>
    <col min="3" max="3" width="15.28515625" style="181" customWidth="1"/>
    <col min="4" max="5" width="15.28515625" style="151" customWidth="1"/>
    <col min="6" max="256" width="9.140625" style="151"/>
    <col min="257" max="257" width="8" style="151" customWidth="1"/>
    <col min="258" max="258" width="56.42578125" style="151" customWidth="1"/>
    <col min="259" max="261" width="15.28515625" style="151" customWidth="1"/>
    <col min="262" max="512" width="9.140625" style="151"/>
    <col min="513" max="513" width="8" style="151" customWidth="1"/>
    <col min="514" max="514" width="56.42578125" style="151" customWidth="1"/>
    <col min="515" max="517" width="15.28515625" style="151" customWidth="1"/>
    <col min="518" max="768" width="9.140625" style="151"/>
    <col min="769" max="769" width="8" style="151" customWidth="1"/>
    <col min="770" max="770" width="56.42578125" style="151" customWidth="1"/>
    <col min="771" max="773" width="15.28515625" style="151" customWidth="1"/>
    <col min="774" max="1024" width="9.140625" style="151"/>
    <col min="1025" max="1025" width="8" style="151" customWidth="1"/>
    <col min="1026" max="1026" width="56.42578125" style="151" customWidth="1"/>
    <col min="1027" max="1029" width="15.28515625" style="151" customWidth="1"/>
    <col min="1030" max="1280" width="9.140625" style="151"/>
    <col min="1281" max="1281" width="8" style="151" customWidth="1"/>
    <col min="1282" max="1282" width="56.42578125" style="151" customWidth="1"/>
    <col min="1283" max="1285" width="15.28515625" style="151" customWidth="1"/>
    <col min="1286" max="1536" width="9.140625" style="151"/>
    <col min="1537" max="1537" width="8" style="151" customWidth="1"/>
    <col min="1538" max="1538" width="56.42578125" style="151" customWidth="1"/>
    <col min="1539" max="1541" width="15.28515625" style="151" customWidth="1"/>
    <col min="1542" max="1792" width="9.140625" style="151"/>
    <col min="1793" max="1793" width="8" style="151" customWidth="1"/>
    <col min="1794" max="1794" width="56.42578125" style="151" customWidth="1"/>
    <col min="1795" max="1797" width="15.28515625" style="151" customWidth="1"/>
    <col min="1798" max="2048" width="9.140625" style="151"/>
    <col min="2049" max="2049" width="8" style="151" customWidth="1"/>
    <col min="2050" max="2050" width="56.42578125" style="151" customWidth="1"/>
    <col min="2051" max="2053" width="15.28515625" style="151" customWidth="1"/>
    <col min="2054" max="2304" width="9.140625" style="151"/>
    <col min="2305" max="2305" width="8" style="151" customWidth="1"/>
    <col min="2306" max="2306" width="56.42578125" style="151" customWidth="1"/>
    <col min="2307" max="2309" width="15.28515625" style="151" customWidth="1"/>
    <col min="2310" max="2560" width="9.140625" style="151"/>
    <col min="2561" max="2561" width="8" style="151" customWidth="1"/>
    <col min="2562" max="2562" width="56.42578125" style="151" customWidth="1"/>
    <col min="2563" max="2565" width="15.28515625" style="151" customWidth="1"/>
    <col min="2566" max="2816" width="9.140625" style="151"/>
    <col min="2817" max="2817" width="8" style="151" customWidth="1"/>
    <col min="2818" max="2818" width="56.42578125" style="151" customWidth="1"/>
    <col min="2819" max="2821" width="15.28515625" style="151" customWidth="1"/>
    <col min="2822" max="3072" width="9.140625" style="151"/>
    <col min="3073" max="3073" width="8" style="151" customWidth="1"/>
    <col min="3074" max="3074" width="56.42578125" style="151" customWidth="1"/>
    <col min="3075" max="3077" width="15.28515625" style="151" customWidth="1"/>
    <col min="3078" max="3328" width="9.140625" style="151"/>
    <col min="3329" max="3329" width="8" style="151" customWidth="1"/>
    <col min="3330" max="3330" width="56.42578125" style="151" customWidth="1"/>
    <col min="3331" max="3333" width="15.28515625" style="151" customWidth="1"/>
    <col min="3334" max="3584" width="9.140625" style="151"/>
    <col min="3585" max="3585" width="8" style="151" customWidth="1"/>
    <col min="3586" max="3586" width="56.42578125" style="151" customWidth="1"/>
    <col min="3587" max="3589" width="15.28515625" style="151" customWidth="1"/>
    <col min="3590" max="3840" width="9.140625" style="151"/>
    <col min="3841" max="3841" width="8" style="151" customWidth="1"/>
    <col min="3842" max="3842" width="56.42578125" style="151" customWidth="1"/>
    <col min="3843" max="3845" width="15.28515625" style="151" customWidth="1"/>
    <col min="3846" max="4096" width="9.140625" style="151"/>
    <col min="4097" max="4097" width="8" style="151" customWidth="1"/>
    <col min="4098" max="4098" width="56.42578125" style="151" customWidth="1"/>
    <col min="4099" max="4101" width="15.28515625" style="151" customWidth="1"/>
    <col min="4102" max="4352" width="9.140625" style="151"/>
    <col min="4353" max="4353" width="8" style="151" customWidth="1"/>
    <col min="4354" max="4354" width="56.42578125" style="151" customWidth="1"/>
    <col min="4355" max="4357" width="15.28515625" style="151" customWidth="1"/>
    <col min="4358" max="4608" width="9.140625" style="151"/>
    <col min="4609" max="4609" width="8" style="151" customWidth="1"/>
    <col min="4610" max="4610" width="56.42578125" style="151" customWidth="1"/>
    <col min="4611" max="4613" width="15.28515625" style="151" customWidth="1"/>
    <col min="4614" max="4864" width="9.140625" style="151"/>
    <col min="4865" max="4865" width="8" style="151" customWidth="1"/>
    <col min="4866" max="4866" width="56.42578125" style="151" customWidth="1"/>
    <col min="4867" max="4869" width="15.28515625" style="151" customWidth="1"/>
    <col min="4870" max="5120" width="9.140625" style="151"/>
    <col min="5121" max="5121" width="8" style="151" customWidth="1"/>
    <col min="5122" max="5122" width="56.42578125" style="151" customWidth="1"/>
    <col min="5123" max="5125" width="15.28515625" style="151" customWidth="1"/>
    <col min="5126" max="5376" width="9.140625" style="151"/>
    <col min="5377" max="5377" width="8" style="151" customWidth="1"/>
    <col min="5378" max="5378" width="56.42578125" style="151" customWidth="1"/>
    <col min="5379" max="5381" width="15.28515625" style="151" customWidth="1"/>
    <col min="5382" max="5632" width="9.140625" style="151"/>
    <col min="5633" max="5633" width="8" style="151" customWidth="1"/>
    <col min="5634" max="5634" width="56.42578125" style="151" customWidth="1"/>
    <col min="5635" max="5637" width="15.28515625" style="151" customWidth="1"/>
    <col min="5638" max="5888" width="9.140625" style="151"/>
    <col min="5889" max="5889" width="8" style="151" customWidth="1"/>
    <col min="5890" max="5890" width="56.42578125" style="151" customWidth="1"/>
    <col min="5891" max="5893" width="15.28515625" style="151" customWidth="1"/>
    <col min="5894" max="6144" width="9.140625" style="151"/>
    <col min="6145" max="6145" width="8" style="151" customWidth="1"/>
    <col min="6146" max="6146" width="56.42578125" style="151" customWidth="1"/>
    <col min="6147" max="6149" width="15.28515625" style="151" customWidth="1"/>
    <col min="6150" max="6400" width="9.140625" style="151"/>
    <col min="6401" max="6401" width="8" style="151" customWidth="1"/>
    <col min="6402" max="6402" width="56.42578125" style="151" customWidth="1"/>
    <col min="6403" max="6405" width="15.28515625" style="151" customWidth="1"/>
    <col min="6406" max="6656" width="9.140625" style="151"/>
    <col min="6657" max="6657" width="8" style="151" customWidth="1"/>
    <col min="6658" max="6658" width="56.42578125" style="151" customWidth="1"/>
    <col min="6659" max="6661" width="15.28515625" style="151" customWidth="1"/>
    <col min="6662" max="6912" width="9.140625" style="151"/>
    <col min="6913" max="6913" width="8" style="151" customWidth="1"/>
    <col min="6914" max="6914" width="56.42578125" style="151" customWidth="1"/>
    <col min="6915" max="6917" width="15.28515625" style="151" customWidth="1"/>
    <col min="6918" max="7168" width="9.140625" style="151"/>
    <col min="7169" max="7169" width="8" style="151" customWidth="1"/>
    <col min="7170" max="7170" width="56.42578125" style="151" customWidth="1"/>
    <col min="7171" max="7173" width="15.28515625" style="151" customWidth="1"/>
    <col min="7174" max="7424" width="9.140625" style="151"/>
    <col min="7425" max="7425" width="8" style="151" customWidth="1"/>
    <col min="7426" max="7426" width="56.42578125" style="151" customWidth="1"/>
    <col min="7427" max="7429" width="15.28515625" style="151" customWidth="1"/>
    <col min="7430" max="7680" width="9.140625" style="151"/>
    <col min="7681" max="7681" width="8" style="151" customWidth="1"/>
    <col min="7682" max="7682" width="56.42578125" style="151" customWidth="1"/>
    <col min="7683" max="7685" width="15.28515625" style="151" customWidth="1"/>
    <col min="7686" max="7936" width="9.140625" style="151"/>
    <col min="7937" max="7937" width="8" style="151" customWidth="1"/>
    <col min="7938" max="7938" width="56.42578125" style="151" customWidth="1"/>
    <col min="7939" max="7941" width="15.28515625" style="151" customWidth="1"/>
    <col min="7942" max="8192" width="9.140625" style="151"/>
    <col min="8193" max="8193" width="8" style="151" customWidth="1"/>
    <col min="8194" max="8194" width="56.42578125" style="151" customWidth="1"/>
    <col min="8195" max="8197" width="15.28515625" style="151" customWidth="1"/>
    <col min="8198" max="8448" width="9.140625" style="151"/>
    <col min="8449" max="8449" width="8" style="151" customWidth="1"/>
    <col min="8450" max="8450" width="56.42578125" style="151" customWidth="1"/>
    <col min="8451" max="8453" width="15.28515625" style="151" customWidth="1"/>
    <col min="8454" max="8704" width="9.140625" style="151"/>
    <col min="8705" max="8705" width="8" style="151" customWidth="1"/>
    <col min="8706" max="8706" width="56.42578125" style="151" customWidth="1"/>
    <col min="8707" max="8709" width="15.28515625" style="151" customWidth="1"/>
    <col min="8710" max="8960" width="9.140625" style="151"/>
    <col min="8961" max="8961" width="8" style="151" customWidth="1"/>
    <col min="8962" max="8962" width="56.42578125" style="151" customWidth="1"/>
    <col min="8963" max="8965" width="15.28515625" style="151" customWidth="1"/>
    <col min="8966" max="9216" width="9.140625" style="151"/>
    <col min="9217" max="9217" width="8" style="151" customWidth="1"/>
    <col min="9218" max="9218" width="56.42578125" style="151" customWidth="1"/>
    <col min="9219" max="9221" width="15.28515625" style="151" customWidth="1"/>
    <col min="9222" max="9472" width="9.140625" style="151"/>
    <col min="9473" max="9473" width="8" style="151" customWidth="1"/>
    <col min="9474" max="9474" width="56.42578125" style="151" customWidth="1"/>
    <col min="9475" max="9477" width="15.28515625" style="151" customWidth="1"/>
    <col min="9478" max="9728" width="9.140625" style="151"/>
    <col min="9729" max="9729" width="8" style="151" customWidth="1"/>
    <col min="9730" max="9730" width="56.42578125" style="151" customWidth="1"/>
    <col min="9731" max="9733" width="15.28515625" style="151" customWidth="1"/>
    <col min="9734" max="9984" width="9.140625" style="151"/>
    <col min="9985" max="9985" width="8" style="151" customWidth="1"/>
    <col min="9986" max="9986" width="56.42578125" style="151" customWidth="1"/>
    <col min="9987" max="9989" width="15.28515625" style="151" customWidth="1"/>
    <col min="9990" max="10240" width="9.140625" style="151"/>
    <col min="10241" max="10241" width="8" style="151" customWidth="1"/>
    <col min="10242" max="10242" width="56.42578125" style="151" customWidth="1"/>
    <col min="10243" max="10245" width="15.28515625" style="151" customWidth="1"/>
    <col min="10246" max="10496" width="9.140625" style="151"/>
    <col min="10497" max="10497" width="8" style="151" customWidth="1"/>
    <col min="10498" max="10498" width="56.42578125" style="151" customWidth="1"/>
    <col min="10499" max="10501" width="15.28515625" style="151" customWidth="1"/>
    <col min="10502" max="10752" width="9.140625" style="151"/>
    <col min="10753" max="10753" width="8" style="151" customWidth="1"/>
    <col min="10754" max="10754" width="56.42578125" style="151" customWidth="1"/>
    <col min="10755" max="10757" width="15.28515625" style="151" customWidth="1"/>
    <col min="10758" max="11008" width="9.140625" style="151"/>
    <col min="11009" max="11009" width="8" style="151" customWidth="1"/>
    <col min="11010" max="11010" width="56.42578125" style="151" customWidth="1"/>
    <col min="11011" max="11013" width="15.28515625" style="151" customWidth="1"/>
    <col min="11014" max="11264" width="9.140625" style="151"/>
    <col min="11265" max="11265" width="8" style="151" customWidth="1"/>
    <col min="11266" max="11266" width="56.42578125" style="151" customWidth="1"/>
    <col min="11267" max="11269" width="15.28515625" style="151" customWidth="1"/>
    <col min="11270" max="11520" width="9.140625" style="151"/>
    <col min="11521" max="11521" width="8" style="151" customWidth="1"/>
    <col min="11522" max="11522" width="56.42578125" style="151" customWidth="1"/>
    <col min="11523" max="11525" width="15.28515625" style="151" customWidth="1"/>
    <col min="11526" max="11776" width="9.140625" style="151"/>
    <col min="11777" max="11777" width="8" style="151" customWidth="1"/>
    <col min="11778" max="11778" width="56.42578125" style="151" customWidth="1"/>
    <col min="11779" max="11781" width="15.28515625" style="151" customWidth="1"/>
    <col min="11782" max="12032" width="9.140625" style="151"/>
    <col min="12033" max="12033" width="8" style="151" customWidth="1"/>
    <col min="12034" max="12034" width="56.42578125" style="151" customWidth="1"/>
    <col min="12035" max="12037" width="15.28515625" style="151" customWidth="1"/>
    <col min="12038" max="12288" width="9.140625" style="151"/>
    <col min="12289" max="12289" width="8" style="151" customWidth="1"/>
    <col min="12290" max="12290" width="56.42578125" style="151" customWidth="1"/>
    <col min="12291" max="12293" width="15.28515625" style="151" customWidth="1"/>
    <col min="12294" max="12544" width="9.140625" style="151"/>
    <col min="12545" max="12545" width="8" style="151" customWidth="1"/>
    <col min="12546" max="12546" width="56.42578125" style="151" customWidth="1"/>
    <col min="12547" max="12549" width="15.28515625" style="151" customWidth="1"/>
    <col min="12550" max="12800" width="9.140625" style="151"/>
    <col min="12801" max="12801" width="8" style="151" customWidth="1"/>
    <col min="12802" max="12802" width="56.42578125" style="151" customWidth="1"/>
    <col min="12803" max="12805" width="15.28515625" style="151" customWidth="1"/>
    <col min="12806" max="13056" width="9.140625" style="151"/>
    <col min="13057" max="13057" width="8" style="151" customWidth="1"/>
    <col min="13058" max="13058" width="56.42578125" style="151" customWidth="1"/>
    <col min="13059" max="13061" width="15.28515625" style="151" customWidth="1"/>
    <col min="13062" max="13312" width="9.140625" style="151"/>
    <col min="13313" max="13313" width="8" style="151" customWidth="1"/>
    <col min="13314" max="13314" width="56.42578125" style="151" customWidth="1"/>
    <col min="13315" max="13317" width="15.28515625" style="151" customWidth="1"/>
    <col min="13318" max="13568" width="9.140625" style="151"/>
    <col min="13569" max="13569" width="8" style="151" customWidth="1"/>
    <col min="13570" max="13570" width="56.42578125" style="151" customWidth="1"/>
    <col min="13571" max="13573" width="15.28515625" style="151" customWidth="1"/>
    <col min="13574" max="13824" width="9.140625" style="151"/>
    <col min="13825" max="13825" width="8" style="151" customWidth="1"/>
    <col min="13826" max="13826" width="56.42578125" style="151" customWidth="1"/>
    <col min="13827" max="13829" width="15.28515625" style="151" customWidth="1"/>
    <col min="13830" max="14080" width="9.140625" style="151"/>
    <col min="14081" max="14081" width="8" style="151" customWidth="1"/>
    <col min="14082" max="14082" width="56.42578125" style="151" customWidth="1"/>
    <col min="14083" max="14085" width="15.28515625" style="151" customWidth="1"/>
    <col min="14086" max="14336" width="9.140625" style="151"/>
    <col min="14337" max="14337" width="8" style="151" customWidth="1"/>
    <col min="14338" max="14338" width="56.42578125" style="151" customWidth="1"/>
    <col min="14339" max="14341" width="15.28515625" style="151" customWidth="1"/>
    <col min="14342" max="14592" width="9.140625" style="151"/>
    <col min="14593" max="14593" width="8" style="151" customWidth="1"/>
    <col min="14594" max="14594" width="56.42578125" style="151" customWidth="1"/>
    <col min="14595" max="14597" width="15.28515625" style="151" customWidth="1"/>
    <col min="14598" max="14848" width="9.140625" style="151"/>
    <col min="14849" max="14849" width="8" style="151" customWidth="1"/>
    <col min="14850" max="14850" width="56.42578125" style="151" customWidth="1"/>
    <col min="14851" max="14853" width="15.28515625" style="151" customWidth="1"/>
    <col min="14854" max="15104" width="9.140625" style="151"/>
    <col min="15105" max="15105" width="8" style="151" customWidth="1"/>
    <col min="15106" max="15106" width="56.42578125" style="151" customWidth="1"/>
    <col min="15107" max="15109" width="15.28515625" style="151" customWidth="1"/>
    <col min="15110" max="15360" width="9.140625" style="151"/>
    <col min="15361" max="15361" width="8" style="151" customWidth="1"/>
    <col min="15362" max="15362" width="56.42578125" style="151" customWidth="1"/>
    <col min="15363" max="15365" width="15.28515625" style="151" customWidth="1"/>
    <col min="15366" max="15616" width="9.140625" style="151"/>
    <col min="15617" max="15617" width="8" style="151" customWidth="1"/>
    <col min="15618" max="15618" width="56.42578125" style="151" customWidth="1"/>
    <col min="15619" max="15621" width="15.28515625" style="151" customWidth="1"/>
    <col min="15622" max="15872" width="9.140625" style="151"/>
    <col min="15873" max="15873" width="8" style="151" customWidth="1"/>
    <col min="15874" max="15874" width="56.42578125" style="151" customWidth="1"/>
    <col min="15875" max="15877" width="15.28515625" style="151" customWidth="1"/>
    <col min="15878" max="16128" width="9.140625" style="151"/>
    <col min="16129" max="16129" width="8" style="151" customWidth="1"/>
    <col min="16130" max="16130" width="56.42578125" style="151" customWidth="1"/>
    <col min="16131" max="16133" width="15.28515625" style="151" customWidth="1"/>
    <col min="16134" max="16384" width="9.140625" style="151"/>
  </cols>
  <sheetData>
    <row r="1" spans="1:5">
      <c r="A1" s="149"/>
      <c r="B1" s="150" t="str">
        <f>CONCATENATE("1.3. melléklet ",[1]KVI_MOD_ALAPADATOK!A7," ",[1]KVI_MOD_ALAPADATOK!B7," ",[1]KVI_MOD_ALAPADATOK!C7," ",[1]KVI_MOD_ALAPADATOK!D7," ",[1]KVI_MOD_ALAPADATOK!E7," ",[1]KVI_MOD_ALAPADATOK!F7," ",[1]KVI_MOD_ALAPADATOK!G7," ",[1]KVI_MOD_ALAPADATOK!H7," ",[1]KVI_MOD_ALAPADATOK!E7," ",[1]KVI_MOD_ALAPADATOK!F7," ",[1]KVI_MOD_ALAPADATOK!G7," ",[1]KVI_MOD_ALAPADATOK!H7)</f>
        <v>1.3. melléklet a 3 / 2021. ( III.8. ) önkormányzati rendelethez ( III.8. ) önkormányzati rendelethez</v>
      </c>
      <c r="C1" s="3"/>
      <c r="D1" s="3"/>
      <c r="E1" s="3"/>
    </row>
    <row r="2" spans="1:5">
      <c r="A2" s="152" t="str">
        <f>CONCATENATE([1]KVI_MOD_ALAPADATOK!A3)</f>
        <v>FULÓKÉRCS KÖZSÉG ÖNKORMÁNYZATA</v>
      </c>
      <c r="B2" s="6"/>
      <c r="C2" s="6"/>
      <c r="D2" s="6"/>
      <c r="E2" s="6"/>
    </row>
    <row r="3" spans="1:5">
      <c r="A3" s="152" t="str">
        <f>[1]KVI_MOD_1.1.sz.mell.!A3</f>
        <v>2 SZ. MÓDOSÍTÁS UTÁNI KÖLTSÉGVETÉS ELŐIRÁNYZATAINAK ALAKULÁSÁRÓL</v>
      </c>
      <c r="B3" s="152"/>
      <c r="C3" s="153"/>
      <c r="D3" s="152"/>
      <c r="E3" s="152"/>
    </row>
    <row r="4" spans="1:5">
      <c r="A4" s="152" t="s">
        <v>0</v>
      </c>
      <c r="B4" s="152"/>
      <c r="C4" s="153"/>
      <c r="D4" s="152"/>
      <c r="E4" s="152"/>
    </row>
    <row r="5" spans="1:5">
      <c r="A5" s="149"/>
      <c r="B5" s="149"/>
      <c r="C5" s="154"/>
      <c r="D5" s="155"/>
      <c r="E5" s="155"/>
    </row>
    <row r="6" spans="1:5" ht="15.95" customHeight="1">
      <c r="A6" s="156" t="s">
        <v>1</v>
      </c>
      <c r="B6" s="156"/>
      <c r="C6" s="156"/>
      <c r="D6" s="156"/>
      <c r="E6" s="156"/>
    </row>
    <row r="7" spans="1:5" ht="15.95" customHeight="1" thickBot="1">
      <c r="A7" s="157" t="s">
        <v>2</v>
      </c>
      <c r="B7" s="157"/>
      <c r="C7" s="158"/>
      <c r="D7" s="155"/>
      <c r="E7" s="158" t="str">
        <f>CONCATENATE([1]KVI_MOD_1.2.sz.mell.!E7)</f>
        <v xml:space="preserve"> Forintban!</v>
      </c>
    </row>
    <row r="8" spans="1:5">
      <c r="A8" s="159" t="s">
        <v>4</v>
      </c>
      <c r="B8" s="160" t="s">
        <v>5</v>
      </c>
      <c r="C8" s="161" t="str">
        <f>CONCATENATE([1]KVI_MOD_ALAPADATOK!D1,". évi")</f>
        <v>2020. évi</v>
      </c>
      <c r="D8" s="162"/>
      <c r="E8" s="163"/>
    </row>
    <row r="9" spans="1:5" ht="24.75" thickBot="1">
      <c r="A9" s="164"/>
      <c r="B9" s="165"/>
      <c r="C9" s="166" t="s">
        <v>6</v>
      </c>
      <c r="D9" s="167" t="s">
        <v>7</v>
      </c>
      <c r="E9" s="168" t="s">
        <v>8</v>
      </c>
    </row>
    <row r="10" spans="1:5" s="172" customFormat="1" ht="12" customHeight="1" thickBot="1">
      <c r="A10" s="169" t="s">
        <v>9</v>
      </c>
      <c r="B10" s="170" t="s">
        <v>10</v>
      </c>
      <c r="C10" s="170" t="s">
        <v>11</v>
      </c>
      <c r="D10" s="170" t="s">
        <v>12</v>
      </c>
      <c r="E10" s="171" t="s">
        <v>13</v>
      </c>
    </row>
    <row r="11" spans="1:5" s="173" customFormat="1" ht="12" customHeight="1" thickBot="1">
      <c r="A11" s="182" t="s">
        <v>14</v>
      </c>
      <c r="B11" s="46" t="s">
        <v>15</v>
      </c>
      <c r="C11" s="41">
        <f>+C12+C13+C14+C15+C16+C17</f>
        <v>0</v>
      </c>
      <c r="D11" s="41">
        <f>+D12+D13+D14+D15+D16+D17</f>
        <v>0</v>
      </c>
      <c r="E11" s="183">
        <f>+E12+E13+E14+E15+E16+E17</f>
        <v>0</v>
      </c>
    </row>
    <row r="12" spans="1:5" s="173" customFormat="1" ht="12" customHeight="1">
      <c r="A12" s="184" t="s">
        <v>16</v>
      </c>
      <c r="B12" s="31" t="s">
        <v>17</v>
      </c>
      <c r="C12" s="43"/>
      <c r="D12" s="43"/>
      <c r="E12" s="110"/>
    </row>
    <row r="13" spans="1:5" s="173" customFormat="1" ht="12" customHeight="1">
      <c r="A13" s="185" t="s">
        <v>18</v>
      </c>
      <c r="B13" s="35" t="s">
        <v>19</v>
      </c>
      <c r="C13" s="44"/>
      <c r="D13" s="44"/>
      <c r="E13" s="186"/>
    </row>
    <row r="14" spans="1:5" s="173" customFormat="1" ht="12" customHeight="1">
      <c r="A14" s="185" t="s">
        <v>20</v>
      </c>
      <c r="B14" s="35" t="s">
        <v>21</v>
      </c>
      <c r="C14" s="44"/>
      <c r="D14" s="44"/>
      <c r="E14" s="186"/>
    </row>
    <row r="15" spans="1:5" s="173" customFormat="1" ht="12" customHeight="1">
      <c r="A15" s="185" t="s">
        <v>22</v>
      </c>
      <c r="B15" s="35" t="s">
        <v>274</v>
      </c>
      <c r="C15" s="44"/>
      <c r="D15" s="44"/>
      <c r="E15" s="186"/>
    </row>
    <row r="16" spans="1:5" s="173" customFormat="1" ht="12" customHeight="1">
      <c r="A16" s="185" t="s">
        <v>24</v>
      </c>
      <c r="B16" s="187" t="s">
        <v>275</v>
      </c>
      <c r="C16" s="44"/>
      <c r="D16" s="44"/>
      <c r="E16" s="186"/>
    </row>
    <row r="17" spans="1:5" s="173" customFormat="1" ht="12" customHeight="1" thickBot="1">
      <c r="A17" s="188" t="s">
        <v>26</v>
      </c>
      <c r="B17" s="189" t="s">
        <v>27</v>
      </c>
      <c r="C17" s="44"/>
      <c r="D17" s="44"/>
      <c r="E17" s="186"/>
    </row>
    <row r="18" spans="1:5" s="173" customFormat="1" ht="12" customHeight="1" thickBot="1">
      <c r="A18" s="182" t="s">
        <v>28</v>
      </c>
      <c r="B18" s="40" t="s">
        <v>29</v>
      </c>
      <c r="C18" s="41">
        <f>+C19+C20+C21+C22+C23</f>
        <v>0</v>
      </c>
      <c r="D18" s="41">
        <f>+D19+D20+D21+D22+D23</f>
        <v>0</v>
      </c>
      <c r="E18" s="183">
        <f>+E19+E20+E21+E22+E23</f>
        <v>0</v>
      </c>
    </row>
    <row r="19" spans="1:5" s="173" customFormat="1" ht="12" customHeight="1">
      <c r="A19" s="184" t="s">
        <v>30</v>
      </c>
      <c r="B19" s="31" t="s">
        <v>31</v>
      </c>
      <c r="C19" s="43"/>
      <c r="D19" s="43"/>
      <c r="E19" s="110"/>
    </row>
    <row r="20" spans="1:5" s="173" customFormat="1" ht="12" customHeight="1">
      <c r="A20" s="185" t="s">
        <v>32</v>
      </c>
      <c r="B20" s="35" t="s">
        <v>33</v>
      </c>
      <c r="C20" s="44"/>
      <c r="D20" s="44"/>
      <c r="E20" s="186"/>
    </row>
    <row r="21" spans="1:5" s="173" customFormat="1" ht="12" customHeight="1">
      <c r="A21" s="185" t="s">
        <v>34</v>
      </c>
      <c r="B21" s="35" t="s">
        <v>35</v>
      </c>
      <c r="C21" s="44"/>
      <c r="D21" s="44"/>
      <c r="E21" s="186"/>
    </row>
    <row r="22" spans="1:5" s="173" customFormat="1" ht="12" customHeight="1">
      <c r="A22" s="185" t="s">
        <v>36</v>
      </c>
      <c r="B22" s="35" t="s">
        <v>37</v>
      </c>
      <c r="C22" s="44"/>
      <c r="D22" s="44"/>
      <c r="E22" s="186"/>
    </row>
    <row r="23" spans="1:5" s="173" customFormat="1" ht="12" customHeight="1">
      <c r="A23" s="185" t="s">
        <v>38</v>
      </c>
      <c r="B23" s="35" t="s">
        <v>39</v>
      </c>
      <c r="C23" s="44"/>
      <c r="D23" s="44"/>
      <c r="E23" s="186"/>
    </row>
    <row r="24" spans="1:5" s="173" customFormat="1" ht="12" customHeight="1" thickBot="1">
      <c r="A24" s="188" t="s">
        <v>40</v>
      </c>
      <c r="B24" s="189" t="s">
        <v>41</v>
      </c>
      <c r="C24" s="45"/>
      <c r="D24" s="45"/>
      <c r="E24" s="190"/>
    </row>
    <row r="25" spans="1:5" s="173" customFormat="1" ht="12" customHeight="1" thickBot="1">
      <c r="A25" s="182" t="s">
        <v>42</v>
      </c>
      <c r="B25" s="46" t="s">
        <v>43</v>
      </c>
      <c r="C25" s="41">
        <f>+C26+C27+C28+C29+C30</f>
        <v>0</v>
      </c>
      <c r="D25" s="41">
        <f>+D26+D27+D28+D29+D30</f>
        <v>0</v>
      </c>
      <c r="E25" s="183">
        <f>+E26+E27+E28+E29+E30</f>
        <v>0</v>
      </c>
    </row>
    <row r="26" spans="1:5" s="173" customFormat="1" ht="12" customHeight="1">
      <c r="A26" s="184" t="s">
        <v>44</v>
      </c>
      <c r="B26" s="31" t="s">
        <v>45</v>
      </c>
      <c r="C26" s="43"/>
      <c r="D26" s="43"/>
      <c r="E26" s="110"/>
    </row>
    <row r="27" spans="1:5" s="173" customFormat="1" ht="12" customHeight="1">
      <c r="A27" s="185" t="s">
        <v>46</v>
      </c>
      <c r="B27" s="35" t="s">
        <v>47</v>
      </c>
      <c r="C27" s="44"/>
      <c r="D27" s="44"/>
      <c r="E27" s="186"/>
    </row>
    <row r="28" spans="1:5" s="173" customFormat="1" ht="12" customHeight="1">
      <c r="A28" s="185" t="s">
        <v>48</v>
      </c>
      <c r="B28" s="35" t="s">
        <v>49</v>
      </c>
      <c r="C28" s="44"/>
      <c r="D28" s="44"/>
      <c r="E28" s="186"/>
    </row>
    <row r="29" spans="1:5" s="173" customFormat="1" ht="12" customHeight="1">
      <c r="A29" s="185" t="s">
        <v>50</v>
      </c>
      <c r="B29" s="35" t="s">
        <v>51</v>
      </c>
      <c r="C29" s="44"/>
      <c r="D29" s="44"/>
      <c r="E29" s="186"/>
    </row>
    <row r="30" spans="1:5" s="173" customFormat="1" ht="12" customHeight="1">
      <c r="A30" s="185" t="s">
        <v>52</v>
      </c>
      <c r="B30" s="35" t="s">
        <v>53</v>
      </c>
      <c r="C30" s="44"/>
      <c r="D30" s="44"/>
      <c r="E30" s="186"/>
    </row>
    <row r="31" spans="1:5" s="173" customFormat="1" ht="12" customHeight="1" thickBot="1">
      <c r="A31" s="188" t="s">
        <v>54</v>
      </c>
      <c r="B31" s="38" t="s">
        <v>55</v>
      </c>
      <c r="C31" s="45"/>
      <c r="D31" s="45"/>
      <c r="E31" s="190"/>
    </row>
    <row r="32" spans="1:5" s="173" customFormat="1" ht="12" customHeight="1" thickBot="1">
      <c r="A32" s="182" t="s">
        <v>56</v>
      </c>
      <c r="B32" s="46" t="s">
        <v>57</v>
      </c>
      <c r="C32" s="50">
        <f>SUM(C33:C39)</f>
        <v>0</v>
      </c>
      <c r="D32" s="50">
        <f>SUM(D33:D39)</f>
        <v>0</v>
      </c>
      <c r="E32" s="191">
        <f>SUM(E33:E39)</f>
        <v>0</v>
      </c>
    </row>
    <row r="33" spans="1:5" s="173" customFormat="1" ht="12" customHeight="1">
      <c r="A33" s="184" t="s">
        <v>58</v>
      </c>
      <c r="B33" s="31" t="e">
        <f>[1]KVI_MOD_1.1.sz.mell.!#REF!</f>
        <v>#REF!</v>
      </c>
      <c r="C33" s="43"/>
      <c r="D33" s="43"/>
      <c r="E33" s="110"/>
    </row>
    <row r="34" spans="1:5" s="173" customFormat="1" ht="12" customHeight="1">
      <c r="A34" s="185" t="s">
        <v>60</v>
      </c>
      <c r="B34" s="35" t="str">
        <f>[1]KVI_MOD_1.1.sz.mell.!B34</f>
        <v>Idegenforgalmi adó</v>
      </c>
      <c r="C34" s="44"/>
      <c r="D34" s="44"/>
      <c r="E34" s="186"/>
    </row>
    <row r="35" spans="1:5" s="173" customFormat="1" ht="12" customHeight="1">
      <c r="A35" s="185" t="s">
        <v>62</v>
      </c>
      <c r="B35" s="35" t="str">
        <f>[1]KVI_MOD_1.1.sz.mell.!B35</f>
        <v>Iparűzési adó</v>
      </c>
      <c r="C35" s="44"/>
      <c r="D35" s="44"/>
      <c r="E35" s="186"/>
    </row>
    <row r="36" spans="1:5" s="173" customFormat="1" ht="12" customHeight="1">
      <c r="A36" s="185" t="s">
        <v>64</v>
      </c>
      <c r="B36" s="35" t="str">
        <f>[1]KVI_MOD_1.1.sz.mell.!B36</f>
        <v xml:space="preserve">Talajterhelési díj </v>
      </c>
      <c r="C36" s="44"/>
      <c r="D36" s="44"/>
      <c r="E36" s="186"/>
    </row>
    <row r="37" spans="1:5" s="173" customFormat="1" ht="12" customHeight="1">
      <c r="A37" s="185" t="s">
        <v>66</v>
      </c>
      <c r="B37" s="35" t="str">
        <f>[1]KVI_MOD_1.1.sz.mell.!B37</f>
        <v>Gépjárműadó</v>
      </c>
      <c r="C37" s="44"/>
      <c r="D37" s="44"/>
      <c r="E37" s="186"/>
    </row>
    <row r="38" spans="1:5" s="173" customFormat="1" ht="12" customHeight="1">
      <c r="A38" s="185" t="s">
        <v>68</v>
      </c>
      <c r="B38" s="35" t="str">
        <f>[1]KVI_MOD_1.1.sz.mell.!B38</f>
        <v>Telekadó</v>
      </c>
      <c r="C38" s="44"/>
      <c r="D38" s="44"/>
      <c r="E38" s="186"/>
    </row>
    <row r="39" spans="1:5" s="173" customFormat="1" ht="12" customHeight="1" thickBot="1">
      <c r="A39" s="188" t="s">
        <v>70</v>
      </c>
      <c r="B39" s="192" t="str">
        <f>[1]KVI_MOD_1.1.sz.mell.!B33</f>
        <v>Kommunális adó</v>
      </c>
      <c r="C39" s="45"/>
      <c r="D39" s="45"/>
      <c r="E39" s="190"/>
    </row>
    <row r="40" spans="1:5" s="173" customFormat="1" ht="12" customHeight="1" thickBot="1">
      <c r="A40" s="182" t="s">
        <v>71</v>
      </c>
      <c r="B40" s="46" t="s">
        <v>72</v>
      </c>
      <c r="C40" s="41">
        <f>SUM(C41:C51)</f>
        <v>0</v>
      </c>
      <c r="D40" s="41">
        <f>SUM(D41:D51)</f>
        <v>0</v>
      </c>
      <c r="E40" s="183">
        <f>SUM(E41:E51)</f>
        <v>0</v>
      </c>
    </row>
    <row r="41" spans="1:5" s="173" customFormat="1" ht="12" customHeight="1">
      <c r="A41" s="184" t="s">
        <v>73</v>
      </c>
      <c r="B41" s="31" t="s">
        <v>74</v>
      </c>
      <c r="C41" s="43"/>
      <c r="D41" s="43"/>
      <c r="E41" s="110"/>
    </row>
    <row r="42" spans="1:5" s="173" customFormat="1" ht="12" customHeight="1">
      <c r="A42" s="185" t="s">
        <v>75</v>
      </c>
      <c r="B42" s="35" t="s">
        <v>76</v>
      </c>
      <c r="C42" s="44"/>
      <c r="D42" s="44"/>
      <c r="E42" s="186"/>
    </row>
    <row r="43" spans="1:5" s="173" customFormat="1" ht="12" customHeight="1">
      <c r="A43" s="185" t="s">
        <v>77</v>
      </c>
      <c r="B43" s="35" t="s">
        <v>78</v>
      </c>
      <c r="C43" s="44"/>
      <c r="D43" s="44"/>
      <c r="E43" s="186"/>
    </row>
    <row r="44" spans="1:5" s="173" customFormat="1" ht="12" customHeight="1">
      <c r="A44" s="185" t="s">
        <v>79</v>
      </c>
      <c r="B44" s="35" t="s">
        <v>80</v>
      </c>
      <c r="C44" s="44"/>
      <c r="D44" s="44"/>
      <c r="E44" s="186"/>
    </row>
    <row r="45" spans="1:5" s="173" customFormat="1" ht="12" customHeight="1">
      <c r="A45" s="185" t="s">
        <v>81</v>
      </c>
      <c r="B45" s="35" t="s">
        <v>82</v>
      </c>
      <c r="C45" s="44"/>
      <c r="D45" s="44"/>
      <c r="E45" s="186"/>
    </row>
    <row r="46" spans="1:5" s="173" customFormat="1" ht="12" customHeight="1">
      <c r="A46" s="185" t="s">
        <v>83</v>
      </c>
      <c r="B46" s="35" t="s">
        <v>84</v>
      </c>
      <c r="C46" s="44"/>
      <c r="D46" s="44"/>
      <c r="E46" s="186"/>
    </row>
    <row r="47" spans="1:5" s="173" customFormat="1" ht="12" customHeight="1">
      <c r="A47" s="185" t="s">
        <v>85</v>
      </c>
      <c r="B47" s="35" t="s">
        <v>86</v>
      </c>
      <c r="C47" s="44"/>
      <c r="D47" s="44"/>
      <c r="E47" s="186"/>
    </row>
    <row r="48" spans="1:5" s="173" customFormat="1" ht="12" customHeight="1">
      <c r="A48" s="185" t="s">
        <v>87</v>
      </c>
      <c r="B48" s="35" t="s">
        <v>88</v>
      </c>
      <c r="C48" s="44"/>
      <c r="D48" s="44"/>
      <c r="E48" s="186"/>
    </row>
    <row r="49" spans="1:5" s="173" customFormat="1" ht="12" customHeight="1">
      <c r="A49" s="185" t="s">
        <v>89</v>
      </c>
      <c r="B49" s="35" t="s">
        <v>90</v>
      </c>
      <c r="C49" s="57"/>
      <c r="D49" s="57"/>
      <c r="E49" s="193"/>
    </row>
    <row r="50" spans="1:5" s="173" customFormat="1" ht="12" customHeight="1">
      <c r="A50" s="188" t="s">
        <v>91</v>
      </c>
      <c r="B50" s="38" t="s">
        <v>92</v>
      </c>
      <c r="C50" s="58"/>
      <c r="D50" s="58"/>
      <c r="E50" s="194"/>
    </row>
    <row r="51" spans="1:5" s="173" customFormat="1" ht="12" customHeight="1" thickBot="1">
      <c r="A51" s="188" t="s">
        <v>93</v>
      </c>
      <c r="B51" s="189" t="s">
        <v>94</v>
      </c>
      <c r="C51" s="58"/>
      <c r="D51" s="58"/>
      <c r="E51" s="194"/>
    </row>
    <row r="52" spans="1:5" s="173" customFormat="1" ht="12" customHeight="1" thickBot="1">
      <c r="A52" s="182" t="s">
        <v>95</v>
      </c>
      <c r="B52" s="46" t="s">
        <v>96</v>
      </c>
      <c r="C52" s="41">
        <f>SUM(C53:C57)</f>
        <v>0</v>
      </c>
      <c r="D52" s="41">
        <f>SUM(D53:D57)</f>
        <v>0</v>
      </c>
      <c r="E52" s="183">
        <f>SUM(E53:E57)</f>
        <v>0</v>
      </c>
    </row>
    <row r="53" spans="1:5" s="173" customFormat="1" ht="12" customHeight="1">
      <c r="A53" s="184" t="s">
        <v>97</v>
      </c>
      <c r="B53" s="31" t="s">
        <v>98</v>
      </c>
      <c r="C53" s="195"/>
      <c r="D53" s="195"/>
      <c r="E53" s="196"/>
    </row>
    <row r="54" spans="1:5" s="173" customFormat="1" ht="12" customHeight="1">
      <c r="A54" s="185" t="s">
        <v>99</v>
      </c>
      <c r="B54" s="35" t="s">
        <v>100</v>
      </c>
      <c r="C54" s="57"/>
      <c r="D54" s="57"/>
      <c r="E54" s="193"/>
    </row>
    <row r="55" spans="1:5" s="173" customFormat="1" ht="12" customHeight="1">
      <c r="A55" s="185" t="s">
        <v>101</v>
      </c>
      <c r="B55" s="35" t="s">
        <v>102</v>
      </c>
      <c r="C55" s="57"/>
      <c r="D55" s="57"/>
      <c r="E55" s="193"/>
    </row>
    <row r="56" spans="1:5" s="173" customFormat="1" ht="12" customHeight="1">
      <c r="A56" s="185" t="s">
        <v>103</v>
      </c>
      <c r="B56" s="35" t="s">
        <v>104</v>
      </c>
      <c r="C56" s="57"/>
      <c r="D56" s="57"/>
      <c r="E56" s="193"/>
    </row>
    <row r="57" spans="1:5" s="173" customFormat="1" ht="12" customHeight="1" thickBot="1">
      <c r="A57" s="188" t="s">
        <v>105</v>
      </c>
      <c r="B57" s="189" t="s">
        <v>106</v>
      </c>
      <c r="C57" s="58"/>
      <c r="D57" s="58"/>
      <c r="E57" s="194"/>
    </row>
    <row r="58" spans="1:5" s="173" customFormat="1" ht="12" customHeight="1" thickBot="1">
      <c r="A58" s="182" t="s">
        <v>107</v>
      </c>
      <c r="B58" s="46" t="s">
        <v>108</v>
      </c>
      <c r="C58" s="41">
        <f>SUM(C59:C61)</f>
        <v>0</v>
      </c>
      <c r="D58" s="41">
        <f>SUM(D59:D61)</f>
        <v>0</v>
      </c>
      <c r="E58" s="183">
        <f>SUM(E59:E61)</f>
        <v>0</v>
      </c>
    </row>
    <row r="59" spans="1:5" s="173" customFormat="1" ht="12" customHeight="1">
      <c r="A59" s="184" t="s">
        <v>109</v>
      </c>
      <c r="B59" s="31" t="s">
        <v>110</v>
      </c>
      <c r="C59" s="43"/>
      <c r="D59" s="43"/>
      <c r="E59" s="110"/>
    </row>
    <row r="60" spans="1:5" s="173" customFormat="1" ht="12" customHeight="1">
      <c r="A60" s="185" t="s">
        <v>111</v>
      </c>
      <c r="B60" s="35" t="s">
        <v>112</v>
      </c>
      <c r="C60" s="44"/>
      <c r="D60" s="44"/>
      <c r="E60" s="186"/>
    </row>
    <row r="61" spans="1:5" s="173" customFormat="1" ht="12" customHeight="1">
      <c r="A61" s="185" t="s">
        <v>113</v>
      </c>
      <c r="B61" s="35" t="s">
        <v>114</v>
      </c>
      <c r="C61" s="44"/>
      <c r="D61" s="44"/>
      <c r="E61" s="186"/>
    </row>
    <row r="62" spans="1:5" s="173" customFormat="1" ht="12" customHeight="1" thickBot="1">
      <c r="A62" s="188" t="s">
        <v>115</v>
      </c>
      <c r="B62" s="189" t="s">
        <v>116</v>
      </c>
      <c r="C62" s="45"/>
      <c r="D62" s="45"/>
      <c r="E62" s="190"/>
    </row>
    <row r="63" spans="1:5" s="173" customFormat="1" ht="12" customHeight="1" thickBot="1">
      <c r="A63" s="182" t="s">
        <v>117</v>
      </c>
      <c r="B63" s="40" t="s">
        <v>118</v>
      </c>
      <c r="C63" s="41">
        <f>SUM(C64:C66)</f>
        <v>0</v>
      </c>
      <c r="D63" s="41">
        <f>SUM(D64:D66)</f>
        <v>0</v>
      </c>
      <c r="E63" s="183">
        <f>SUM(E64:E66)</f>
        <v>0</v>
      </c>
    </row>
    <row r="64" spans="1:5" s="173" customFormat="1" ht="12" customHeight="1">
      <c r="A64" s="184" t="s">
        <v>119</v>
      </c>
      <c r="B64" s="31" t="s">
        <v>120</v>
      </c>
      <c r="C64" s="57"/>
      <c r="D64" s="57"/>
      <c r="E64" s="193"/>
    </row>
    <row r="65" spans="1:5" s="173" customFormat="1" ht="12" customHeight="1">
      <c r="A65" s="185" t="s">
        <v>121</v>
      </c>
      <c r="B65" s="35" t="s">
        <v>122</v>
      </c>
      <c r="C65" s="57"/>
      <c r="D65" s="57"/>
      <c r="E65" s="193"/>
    </row>
    <row r="66" spans="1:5" s="173" customFormat="1" ht="12" customHeight="1">
      <c r="A66" s="185" t="s">
        <v>123</v>
      </c>
      <c r="B66" s="35" t="s">
        <v>124</v>
      </c>
      <c r="C66" s="57"/>
      <c r="D66" s="57"/>
      <c r="E66" s="193"/>
    </row>
    <row r="67" spans="1:5" s="173" customFormat="1" ht="12" customHeight="1" thickBot="1">
      <c r="A67" s="188" t="s">
        <v>125</v>
      </c>
      <c r="B67" s="189" t="s">
        <v>126</v>
      </c>
      <c r="C67" s="57"/>
      <c r="D67" s="57"/>
      <c r="E67" s="193"/>
    </row>
    <row r="68" spans="1:5" s="173" customFormat="1" ht="12" customHeight="1" thickBot="1">
      <c r="A68" s="197" t="s">
        <v>127</v>
      </c>
      <c r="B68" s="46" t="s">
        <v>128</v>
      </c>
      <c r="C68" s="50">
        <f>+C11+C18+C25+C32+C40+C52+C58+C63</f>
        <v>0</v>
      </c>
      <c r="D68" s="50">
        <f>+D11+D18+D25+D32+D40+D52+D58+D63</f>
        <v>0</v>
      </c>
      <c r="E68" s="191">
        <f>+E11+E18+E25+E32+E40+E52+E58+E63</f>
        <v>0</v>
      </c>
    </row>
    <row r="69" spans="1:5" s="173" customFormat="1" ht="12" customHeight="1" thickBot="1">
      <c r="A69" s="198" t="s">
        <v>129</v>
      </c>
      <c r="B69" s="40" t="s">
        <v>130</v>
      </c>
      <c r="C69" s="41">
        <f>SUM(C70:C72)</f>
        <v>0</v>
      </c>
      <c r="D69" s="41">
        <f>SUM(D70:D72)</f>
        <v>0</v>
      </c>
      <c r="E69" s="183">
        <f>SUM(E70:E72)</f>
        <v>0</v>
      </c>
    </row>
    <row r="70" spans="1:5" s="173" customFormat="1" ht="12" customHeight="1">
      <c r="A70" s="184" t="s">
        <v>131</v>
      </c>
      <c r="B70" s="31" t="s">
        <v>132</v>
      </c>
      <c r="C70" s="57"/>
      <c r="D70" s="57"/>
      <c r="E70" s="193"/>
    </row>
    <row r="71" spans="1:5" s="173" customFormat="1" ht="12" customHeight="1">
      <c r="A71" s="185" t="s">
        <v>133</v>
      </c>
      <c r="B71" s="35" t="s">
        <v>134</v>
      </c>
      <c r="C71" s="57"/>
      <c r="D71" s="57"/>
      <c r="E71" s="193"/>
    </row>
    <row r="72" spans="1:5" s="173" customFormat="1" ht="12" customHeight="1" thickBot="1">
      <c r="A72" s="188" t="s">
        <v>135</v>
      </c>
      <c r="B72" s="199" t="s">
        <v>136</v>
      </c>
      <c r="C72" s="57"/>
      <c r="D72" s="57"/>
      <c r="E72" s="193"/>
    </row>
    <row r="73" spans="1:5" s="173" customFormat="1" ht="12" customHeight="1" thickBot="1">
      <c r="A73" s="198" t="s">
        <v>137</v>
      </c>
      <c r="B73" s="40" t="s">
        <v>138</v>
      </c>
      <c r="C73" s="41">
        <f>SUM(C74:C77)</f>
        <v>0</v>
      </c>
      <c r="D73" s="41">
        <f>SUM(D74:D77)</f>
        <v>0</v>
      </c>
      <c r="E73" s="183">
        <f>SUM(E74:E77)</f>
        <v>0</v>
      </c>
    </row>
    <row r="74" spans="1:5" s="173" customFormat="1" ht="12" customHeight="1">
      <c r="A74" s="184" t="s">
        <v>139</v>
      </c>
      <c r="B74" s="67" t="s">
        <v>140</v>
      </c>
      <c r="C74" s="57"/>
      <c r="D74" s="57"/>
      <c r="E74" s="193"/>
    </row>
    <row r="75" spans="1:5" s="173" customFormat="1" ht="12" customHeight="1">
      <c r="A75" s="185" t="s">
        <v>141</v>
      </c>
      <c r="B75" s="67" t="s">
        <v>142</v>
      </c>
      <c r="C75" s="57"/>
      <c r="D75" s="57"/>
      <c r="E75" s="193"/>
    </row>
    <row r="76" spans="1:5" s="173" customFormat="1" ht="12" customHeight="1">
      <c r="A76" s="185" t="s">
        <v>143</v>
      </c>
      <c r="B76" s="67" t="s">
        <v>144</v>
      </c>
      <c r="C76" s="57"/>
      <c r="D76" s="57"/>
      <c r="E76" s="193"/>
    </row>
    <row r="77" spans="1:5" s="173" customFormat="1" ht="12" customHeight="1" thickBot="1">
      <c r="A77" s="188" t="s">
        <v>145</v>
      </c>
      <c r="B77" s="68" t="s">
        <v>146</v>
      </c>
      <c r="C77" s="57"/>
      <c r="D77" s="57"/>
      <c r="E77" s="193"/>
    </row>
    <row r="78" spans="1:5" s="173" customFormat="1" ht="12" customHeight="1" thickBot="1">
      <c r="A78" s="198" t="s">
        <v>147</v>
      </c>
      <c r="B78" s="40" t="s">
        <v>148</v>
      </c>
      <c r="C78" s="41">
        <f>SUM(C79:C80)</f>
        <v>0</v>
      </c>
      <c r="D78" s="41">
        <f>SUM(D79:D80)</f>
        <v>0</v>
      </c>
      <c r="E78" s="183">
        <f>SUM(E79:E80)</f>
        <v>0</v>
      </c>
    </row>
    <row r="79" spans="1:5" s="173" customFormat="1" ht="12" customHeight="1">
      <c r="A79" s="184" t="s">
        <v>149</v>
      </c>
      <c r="B79" s="31" t="s">
        <v>150</v>
      </c>
      <c r="C79" s="57"/>
      <c r="D79" s="57"/>
      <c r="E79" s="193"/>
    </row>
    <row r="80" spans="1:5" s="173" customFormat="1" ht="12" customHeight="1" thickBot="1">
      <c r="A80" s="188" t="s">
        <v>151</v>
      </c>
      <c r="B80" s="189" t="s">
        <v>152</v>
      </c>
      <c r="C80" s="57"/>
      <c r="D80" s="57"/>
      <c r="E80" s="193"/>
    </row>
    <row r="81" spans="1:5" s="173" customFormat="1" ht="12" customHeight="1" thickBot="1">
      <c r="A81" s="198" t="s">
        <v>153</v>
      </c>
      <c r="B81" s="40" t="s">
        <v>154</v>
      </c>
      <c r="C81" s="41">
        <f>SUM(C82:C84)</f>
        <v>0</v>
      </c>
      <c r="D81" s="41">
        <f>SUM(D82:D84)</f>
        <v>0</v>
      </c>
      <c r="E81" s="183">
        <f>SUM(E82:E84)</f>
        <v>0</v>
      </c>
    </row>
    <row r="82" spans="1:5" s="173" customFormat="1" ht="12" customHeight="1">
      <c r="A82" s="184" t="s">
        <v>155</v>
      </c>
      <c r="B82" s="31" t="s">
        <v>156</v>
      </c>
      <c r="C82" s="57"/>
      <c r="D82" s="57"/>
      <c r="E82" s="193"/>
    </row>
    <row r="83" spans="1:5" s="173" customFormat="1" ht="12" customHeight="1">
      <c r="A83" s="185" t="s">
        <v>157</v>
      </c>
      <c r="B83" s="35" t="s">
        <v>158</v>
      </c>
      <c r="C83" s="57"/>
      <c r="D83" s="57"/>
      <c r="E83" s="193"/>
    </row>
    <row r="84" spans="1:5" s="173" customFormat="1" ht="12" customHeight="1" thickBot="1">
      <c r="A84" s="188" t="s">
        <v>159</v>
      </c>
      <c r="B84" s="189" t="s">
        <v>160</v>
      </c>
      <c r="C84" s="57"/>
      <c r="D84" s="57"/>
      <c r="E84" s="193"/>
    </row>
    <row r="85" spans="1:5" s="173" customFormat="1" ht="12" customHeight="1" thickBot="1">
      <c r="A85" s="198" t="s">
        <v>161</v>
      </c>
      <c r="B85" s="40" t="s">
        <v>162</v>
      </c>
      <c r="C85" s="41">
        <f>SUM(C86:C89)</f>
        <v>0</v>
      </c>
      <c r="D85" s="41">
        <f>SUM(D86:D89)</f>
        <v>0</v>
      </c>
      <c r="E85" s="183">
        <f>SUM(E86:E89)</f>
        <v>0</v>
      </c>
    </row>
    <row r="86" spans="1:5" s="173" customFormat="1" ht="12" customHeight="1">
      <c r="A86" s="200" t="s">
        <v>163</v>
      </c>
      <c r="B86" s="31" t="s">
        <v>164</v>
      </c>
      <c r="C86" s="57"/>
      <c r="D86" s="57"/>
      <c r="E86" s="193"/>
    </row>
    <row r="87" spans="1:5" s="173" customFormat="1" ht="12" customHeight="1">
      <c r="A87" s="201" t="s">
        <v>165</v>
      </c>
      <c r="B87" s="35" t="s">
        <v>166</v>
      </c>
      <c r="C87" s="57"/>
      <c r="D87" s="57"/>
      <c r="E87" s="193"/>
    </row>
    <row r="88" spans="1:5" s="173" customFormat="1" ht="12" customHeight="1">
      <c r="A88" s="201" t="s">
        <v>167</v>
      </c>
      <c r="B88" s="35" t="s">
        <v>168</v>
      </c>
      <c r="C88" s="57"/>
      <c r="D88" s="57"/>
      <c r="E88" s="193"/>
    </row>
    <row r="89" spans="1:5" s="173" customFormat="1" ht="12" customHeight="1" thickBot="1">
      <c r="A89" s="202" t="s">
        <v>169</v>
      </c>
      <c r="B89" s="189" t="s">
        <v>170</v>
      </c>
      <c r="C89" s="57"/>
      <c r="D89" s="57"/>
      <c r="E89" s="193"/>
    </row>
    <row r="90" spans="1:5" s="173" customFormat="1" ht="12" customHeight="1" thickBot="1">
      <c r="A90" s="198" t="s">
        <v>171</v>
      </c>
      <c r="B90" s="40" t="s">
        <v>172</v>
      </c>
      <c r="C90" s="72"/>
      <c r="D90" s="72"/>
      <c r="E90" s="203"/>
    </row>
    <row r="91" spans="1:5" s="173" customFormat="1" ht="13.5" customHeight="1" thickBot="1">
      <c r="A91" s="198" t="s">
        <v>173</v>
      </c>
      <c r="B91" s="40" t="s">
        <v>174</v>
      </c>
      <c r="C91" s="72"/>
      <c r="D91" s="72"/>
      <c r="E91" s="203"/>
    </row>
    <row r="92" spans="1:5" s="173" customFormat="1" ht="15.75" customHeight="1" thickBot="1">
      <c r="A92" s="198" t="s">
        <v>175</v>
      </c>
      <c r="B92" s="73" t="s">
        <v>176</v>
      </c>
      <c r="C92" s="50">
        <f>+C69+C73+C78+C81+C85+C91+C90</f>
        <v>0</v>
      </c>
      <c r="D92" s="50">
        <f>+D69+D73+D78+D81+D85+D91+D90</f>
        <v>0</v>
      </c>
      <c r="E92" s="191">
        <f>+E69+E73+E78+E81+E85+E91+E90</f>
        <v>0</v>
      </c>
    </row>
    <row r="93" spans="1:5" s="173" customFormat="1" ht="25.5" customHeight="1" thickBot="1">
      <c r="A93" s="204" t="s">
        <v>177</v>
      </c>
      <c r="B93" s="75" t="s">
        <v>276</v>
      </c>
      <c r="C93" s="50">
        <f>+C68+C92</f>
        <v>0</v>
      </c>
      <c r="D93" s="50">
        <f>+D68+D92</f>
        <v>0</v>
      </c>
      <c r="E93" s="191">
        <f>+E68+E92</f>
        <v>0</v>
      </c>
    </row>
    <row r="94" spans="1:5" s="173" customFormat="1" ht="15.2" customHeight="1">
      <c r="A94" s="205"/>
      <c r="B94" s="206"/>
      <c r="C94" s="207"/>
    </row>
    <row r="95" spans="1:5" ht="16.5" customHeight="1">
      <c r="A95" s="208" t="s">
        <v>179</v>
      </c>
      <c r="B95" s="208"/>
      <c r="C95" s="208"/>
      <c r="D95" s="208"/>
      <c r="E95" s="208"/>
    </row>
    <row r="96" spans="1:5" s="175" customFormat="1" ht="16.5" customHeight="1" thickBot="1">
      <c r="A96" s="209" t="s">
        <v>180</v>
      </c>
      <c r="B96" s="209"/>
      <c r="C96" s="210"/>
      <c r="E96" s="210" t="str">
        <f>E7</f>
        <v xml:space="preserve"> Forintban!</v>
      </c>
    </row>
    <row r="97" spans="1:5">
      <c r="A97" s="159" t="s">
        <v>4</v>
      </c>
      <c r="B97" s="160" t="s">
        <v>181</v>
      </c>
      <c r="C97" s="161" t="str">
        <f>C8</f>
        <v>2020. évi</v>
      </c>
      <c r="D97" s="162"/>
      <c r="E97" s="163"/>
    </row>
    <row r="98" spans="1:5" ht="24.75" thickBot="1">
      <c r="A98" s="164"/>
      <c r="B98" s="165"/>
      <c r="C98" s="166" t="str">
        <f>C9</f>
        <v>Eredeti
előirányzat</v>
      </c>
      <c r="D98" s="167" t="str">
        <f>D9</f>
        <v>Összes módosítás</v>
      </c>
      <c r="E98" s="168" t="str">
        <f>E9</f>
        <v>Módosított előirányzat</v>
      </c>
    </row>
    <row r="99" spans="1:5" s="172" customFormat="1" ht="12" customHeight="1" thickBot="1">
      <c r="A99" s="211" t="s">
        <v>9</v>
      </c>
      <c r="B99" s="212" t="s">
        <v>10</v>
      </c>
      <c r="C99" s="212" t="s">
        <v>11</v>
      </c>
      <c r="D99" s="212" t="s">
        <v>12</v>
      </c>
      <c r="E99" s="213" t="s">
        <v>13</v>
      </c>
    </row>
    <row r="100" spans="1:5" ht="12" customHeight="1" thickBot="1">
      <c r="A100" s="214" t="s">
        <v>14</v>
      </c>
      <c r="B100" s="215" t="s">
        <v>182</v>
      </c>
      <c r="C100" s="216">
        <f>C101+C102+C103+C104+C105+C118</f>
        <v>0</v>
      </c>
      <c r="D100" s="216">
        <f>D101+D102+D103+D104+D105+D118</f>
        <v>0</v>
      </c>
      <c r="E100" s="217">
        <f>E101+E102+E103+E104+E105+E118</f>
        <v>0</v>
      </c>
    </row>
    <row r="101" spans="1:5" ht="12" customHeight="1">
      <c r="A101" s="218" t="s">
        <v>16</v>
      </c>
      <c r="B101" s="219" t="s">
        <v>183</v>
      </c>
      <c r="C101" s="97"/>
      <c r="D101" s="97"/>
      <c r="E101" s="98"/>
    </row>
    <row r="102" spans="1:5" ht="12" customHeight="1">
      <c r="A102" s="185" t="s">
        <v>18</v>
      </c>
      <c r="B102" s="220" t="s">
        <v>184</v>
      </c>
      <c r="C102" s="44"/>
      <c r="D102" s="44"/>
      <c r="E102" s="186"/>
    </row>
    <row r="103" spans="1:5" ht="12" customHeight="1">
      <c r="A103" s="185" t="s">
        <v>20</v>
      </c>
      <c r="B103" s="220" t="s">
        <v>185</v>
      </c>
      <c r="C103" s="45"/>
      <c r="D103" s="45"/>
      <c r="E103" s="190"/>
    </row>
    <row r="104" spans="1:5" ht="12" customHeight="1">
      <c r="A104" s="185" t="s">
        <v>22</v>
      </c>
      <c r="B104" s="221" t="s">
        <v>186</v>
      </c>
      <c r="C104" s="45"/>
      <c r="D104" s="45"/>
      <c r="E104" s="190"/>
    </row>
    <row r="105" spans="1:5" ht="12" customHeight="1">
      <c r="A105" s="185" t="s">
        <v>187</v>
      </c>
      <c r="B105" s="222" t="s">
        <v>188</v>
      </c>
      <c r="C105" s="45"/>
      <c r="D105" s="45"/>
      <c r="E105" s="190"/>
    </row>
    <row r="106" spans="1:5" ht="12" customHeight="1">
      <c r="A106" s="185" t="s">
        <v>26</v>
      </c>
      <c r="B106" s="220" t="s">
        <v>189</v>
      </c>
      <c r="C106" s="45"/>
      <c r="D106" s="45"/>
      <c r="E106" s="190"/>
    </row>
    <row r="107" spans="1:5" ht="12" customHeight="1">
      <c r="A107" s="185" t="s">
        <v>190</v>
      </c>
      <c r="B107" s="223" t="s">
        <v>191</v>
      </c>
      <c r="C107" s="45"/>
      <c r="D107" s="45"/>
      <c r="E107" s="190"/>
    </row>
    <row r="108" spans="1:5" ht="12" customHeight="1">
      <c r="A108" s="185" t="s">
        <v>192</v>
      </c>
      <c r="B108" s="223" t="s">
        <v>193</v>
      </c>
      <c r="C108" s="45"/>
      <c r="D108" s="45"/>
      <c r="E108" s="190"/>
    </row>
    <row r="109" spans="1:5" ht="12" customHeight="1">
      <c r="A109" s="185" t="s">
        <v>194</v>
      </c>
      <c r="B109" s="224" t="s">
        <v>195</v>
      </c>
      <c r="C109" s="45"/>
      <c r="D109" s="45"/>
      <c r="E109" s="190"/>
    </row>
    <row r="110" spans="1:5" ht="12" customHeight="1">
      <c r="A110" s="185" t="s">
        <v>196</v>
      </c>
      <c r="B110" s="225" t="s">
        <v>197</v>
      </c>
      <c r="C110" s="45"/>
      <c r="D110" s="45"/>
      <c r="E110" s="190"/>
    </row>
    <row r="111" spans="1:5" ht="12" customHeight="1">
      <c r="A111" s="185" t="s">
        <v>198</v>
      </c>
      <c r="B111" s="225" t="s">
        <v>199</v>
      </c>
      <c r="C111" s="45"/>
      <c r="D111" s="45"/>
      <c r="E111" s="190"/>
    </row>
    <row r="112" spans="1:5" ht="12" customHeight="1">
      <c r="A112" s="185" t="s">
        <v>200</v>
      </c>
      <c r="B112" s="224" t="s">
        <v>201</v>
      </c>
      <c r="C112" s="45"/>
      <c r="D112" s="45"/>
      <c r="E112" s="190"/>
    </row>
    <row r="113" spans="1:5" ht="12" customHeight="1">
      <c r="A113" s="185" t="s">
        <v>202</v>
      </c>
      <c r="B113" s="224" t="s">
        <v>203</v>
      </c>
      <c r="C113" s="45"/>
      <c r="D113" s="45"/>
      <c r="E113" s="190"/>
    </row>
    <row r="114" spans="1:5" ht="12" customHeight="1">
      <c r="A114" s="185" t="s">
        <v>204</v>
      </c>
      <c r="B114" s="225" t="s">
        <v>205</v>
      </c>
      <c r="C114" s="45"/>
      <c r="D114" s="45"/>
      <c r="E114" s="190"/>
    </row>
    <row r="115" spans="1:5" ht="12" customHeight="1">
      <c r="A115" s="226" t="s">
        <v>206</v>
      </c>
      <c r="B115" s="223" t="s">
        <v>207</v>
      </c>
      <c r="C115" s="45"/>
      <c r="D115" s="45"/>
      <c r="E115" s="190"/>
    </row>
    <row r="116" spans="1:5" ht="12" customHeight="1">
      <c r="A116" s="185" t="s">
        <v>208</v>
      </c>
      <c r="B116" s="223" t="s">
        <v>209</v>
      </c>
      <c r="C116" s="45"/>
      <c r="D116" s="45"/>
      <c r="E116" s="190"/>
    </row>
    <row r="117" spans="1:5" ht="12" customHeight="1">
      <c r="A117" s="188" t="s">
        <v>210</v>
      </c>
      <c r="B117" s="223" t="s">
        <v>211</v>
      </c>
      <c r="C117" s="45"/>
      <c r="D117" s="45"/>
      <c r="E117" s="190"/>
    </row>
    <row r="118" spans="1:5" ht="12" customHeight="1">
      <c r="A118" s="185" t="s">
        <v>212</v>
      </c>
      <c r="B118" s="221" t="s">
        <v>213</v>
      </c>
      <c r="C118" s="44"/>
      <c r="D118" s="44"/>
      <c r="E118" s="186"/>
    </row>
    <row r="119" spans="1:5" ht="12" customHeight="1">
      <c r="A119" s="185" t="s">
        <v>214</v>
      </c>
      <c r="B119" s="220" t="s">
        <v>215</v>
      </c>
      <c r="C119" s="44"/>
      <c r="D119" s="44"/>
      <c r="E119" s="186"/>
    </row>
    <row r="120" spans="1:5" ht="12" customHeight="1" thickBot="1">
      <c r="A120" s="227" t="s">
        <v>216</v>
      </c>
      <c r="B120" s="228" t="s">
        <v>217</v>
      </c>
      <c r="C120" s="229"/>
      <c r="D120" s="229"/>
      <c r="E120" s="230"/>
    </row>
    <row r="121" spans="1:5" ht="12" customHeight="1" thickBot="1">
      <c r="A121" s="231" t="s">
        <v>28</v>
      </c>
      <c r="B121" s="232" t="s">
        <v>218</v>
      </c>
      <c r="C121" s="233">
        <f>+C122+C124+C126</f>
        <v>0</v>
      </c>
      <c r="D121" s="41">
        <f>+D122+D124+D126</f>
        <v>0</v>
      </c>
      <c r="E121" s="234">
        <f>+E122+E124+E126</f>
        <v>0</v>
      </c>
    </row>
    <row r="122" spans="1:5" ht="12" customHeight="1">
      <c r="A122" s="184" t="s">
        <v>30</v>
      </c>
      <c r="B122" s="220" t="s">
        <v>219</v>
      </c>
      <c r="C122" s="43"/>
      <c r="D122" s="56"/>
      <c r="E122" s="110"/>
    </row>
    <row r="123" spans="1:5" ht="12" customHeight="1">
      <c r="A123" s="184" t="s">
        <v>32</v>
      </c>
      <c r="B123" s="235" t="s">
        <v>220</v>
      </c>
      <c r="C123" s="43"/>
      <c r="D123" s="56"/>
      <c r="E123" s="110"/>
    </row>
    <row r="124" spans="1:5" ht="12" customHeight="1">
      <c r="A124" s="184" t="s">
        <v>34</v>
      </c>
      <c r="B124" s="235" t="s">
        <v>221</v>
      </c>
      <c r="C124" s="44"/>
      <c r="D124" s="236"/>
      <c r="E124" s="186"/>
    </row>
    <row r="125" spans="1:5" ht="12" customHeight="1">
      <c r="A125" s="184" t="s">
        <v>36</v>
      </c>
      <c r="B125" s="235" t="s">
        <v>222</v>
      </c>
      <c r="C125" s="44"/>
      <c r="D125" s="236"/>
      <c r="E125" s="186"/>
    </row>
    <row r="126" spans="1:5" ht="12" customHeight="1">
      <c r="A126" s="184" t="s">
        <v>38</v>
      </c>
      <c r="B126" s="189" t="s">
        <v>223</v>
      </c>
      <c r="C126" s="44"/>
      <c r="D126" s="236"/>
      <c r="E126" s="186"/>
    </row>
    <row r="127" spans="1:5" ht="12" customHeight="1">
      <c r="A127" s="184" t="s">
        <v>40</v>
      </c>
      <c r="B127" s="187" t="s">
        <v>224</v>
      </c>
      <c r="C127" s="44"/>
      <c r="D127" s="236"/>
      <c r="E127" s="186"/>
    </row>
    <row r="128" spans="1:5" ht="12" customHeight="1">
      <c r="A128" s="184" t="s">
        <v>225</v>
      </c>
      <c r="B128" s="237" t="s">
        <v>226</v>
      </c>
      <c r="C128" s="44"/>
      <c r="D128" s="236"/>
      <c r="E128" s="186"/>
    </row>
    <row r="129" spans="1:5">
      <c r="A129" s="184" t="s">
        <v>227</v>
      </c>
      <c r="B129" s="225" t="s">
        <v>199</v>
      </c>
      <c r="C129" s="44"/>
      <c r="D129" s="236"/>
      <c r="E129" s="186"/>
    </row>
    <row r="130" spans="1:5" ht="12" customHeight="1">
      <c r="A130" s="184" t="s">
        <v>228</v>
      </c>
      <c r="B130" s="225" t="s">
        <v>229</v>
      </c>
      <c r="C130" s="44"/>
      <c r="D130" s="236"/>
      <c r="E130" s="186"/>
    </row>
    <row r="131" spans="1:5" ht="12" customHeight="1">
      <c r="A131" s="184" t="s">
        <v>230</v>
      </c>
      <c r="B131" s="225" t="s">
        <v>231</v>
      </c>
      <c r="C131" s="44"/>
      <c r="D131" s="236"/>
      <c r="E131" s="186"/>
    </row>
    <row r="132" spans="1:5" ht="12" customHeight="1">
      <c r="A132" s="184" t="s">
        <v>232</v>
      </c>
      <c r="B132" s="225" t="s">
        <v>205</v>
      </c>
      <c r="C132" s="44"/>
      <c r="D132" s="236"/>
      <c r="E132" s="186"/>
    </row>
    <row r="133" spans="1:5" ht="12" customHeight="1">
      <c r="A133" s="184" t="s">
        <v>233</v>
      </c>
      <c r="B133" s="225" t="s">
        <v>234</v>
      </c>
      <c r="C133" s="44"/>
      <c r="D133" s="236"/>
      <c r="E133" s="186"/>
    </row>
    <row r="134" spans="1:5" ht="16.5" thickBot="1">
      <c r="A134" s="226" t="s">
        <v>235</v>
      </c>
      <c r="B134" s="225" t="s">
        <v>236</v>
      </c>
      <c r="C134" s="45"/>
      <c r="D134" s="238"/>
      <c r="E134" s="190"/>
    </row>
    <row r="135" spans="1:5" ht="12" customHeight="1" thickBot="1">
      <c r="A135" s="182" t="s">
        <v>42</v>
      </c>
      <c r="B135" s="239" t="s">
        <v>237</v>
      </c>
      <c r="C135" s="41">
        <f>+C100+C121</f>
        <v>0</v>
      </c>
      <c r="D135" s="47">
        <f>+D100+D121</f>
        <v>0</v>
      </c>
      <c r="E135" s="183">
        <f>+E100+E121</f>
        <v>0</v>
      </c>
    </row>
    <row r="136" spans="1:5" ht="12" customHeight="1" thickBot="1">
      <c r="A136" s="182" t="s">
        <v>238</v>
      </c>
      <c r="B136" s="239" t="s">
        <v>239</v>
      </c>
      <c r="C136" s="41">
        <f>+C137+C138+C139</f>
        <v>0</v>
      </c>
      <c r="D136" s="47">
        <f>+D137+D138+D139</f>
        <v>0</v>
      </c>
      <c r="E136" s="183">
        <f>+E137+E138+E139</f>
        <v>0</v>
      </c>
    </row>
    <row r="137" spans="1:5" ht="12" customHeight="1">
      <c r="A137" s="184" t="s">
        <v>58</v>
      </c>
      <c r="B137" s="235" t="s">
        <v>240</v>
      </c>
      <c r="C137" s="44"/>
      <c r="D137" s="236"/>
      <c r="E137" s="186"/>
    </row>
    <row r="138" spans="1:5" ht="12" customHeight="1">
      <c r="A138" s="184" t="s">
        <v>60</v>
      </c>
      <c r="B138" s="235" t="s">
        <v>241</v>
      </c>
      <c r="C138" s="44"/>
      <c r="D138" s="236"/>
      <c r="E138" s="186"/>
    </row>
    <row r="139" spans="1:5" ht="12" customHeight="1" thickBot="1">
      <c r="A139" s="226" t="s">
        <v>62</v>
      </c>
      <c r="B139" s="235" t="s">
        <v>242</v>
      </c>
      <c r="C139" s="44"/>
      <c r="D139" s="236"/>
      <c r="E139" s="186"/>
    </row>
    <row r="140" spans="1:5" ht="12" customHeight="1" thickBot="1">
      <c r="A140" s="182" t="s">
        <v>71</v>
      </c>
      <c r="B140" s="239" t="s">
        <v>243</v>
      </c>
      <c r="C140" s="41">
        <f>SUM(C141:C146)</f>
        <v>0</v>
      </c>
      <c r="D140" s="47">
        <f>SUM(D141:D146)</f>
        <v>0</v>
      </c>
      <c r="E140" s="183">
        <f>SUM(E141:E146)</f>
        <v>0</v>
      </c>
    </row>
    <row r="141" spans="1:5" ht="12" customHeight="1">
      <c r="A141" s="184" t="s">
        <v>73</v>
      </c>
      <c r="B141" s="240" t="s">
        <v>244</v>
      </c>
      <c r="C141" s="44"/>
      <c r="D141" s="236"/>
      <c r="E141" s="186"/>
    </row>
    <row r="142" spans="1:5" ht="12" customHeight="1">
      <c r="A142" s="184" t="s">
        <v>75</v>
      </c>
      <c r="B142" s="240" t="s">
        <v>245</v>
      </c>
      <c r="C142" s="44"/>
      <c r="D142" s="236"/>
      <c r="E142" s="186"/>
    </row>
    <row r="143" spans="1:5" ht="12" customHeight="1">
      <c r="A143" s="184" t="s">
        <v>77</v>
      </c>
      <c r="B143" s="240" t="s">
        <v>246</v>
      </c>
      <c r="C143" s="44"/>
      <c r="D143" s="236"/>
      <c r="E143" s="186"/>
    </row>
    <row r="144" spans="1:5" ht="12" customHeight="1">
      <c r="A144" s="184" t="s">
        <v>79</v>
      </c>
      <c r="B144" s="240" t="s">
        <v>247</v>
      </c>
      <c r="C144" s="44"/>
      <c r="D144" s="236"/>
      <c r="E144" s="186"/>
    </row>
    <row r="145" spans="1:9" ht="12" customHeight="1">
      <c r="A145" s="184" t="s">
        <v>81</v>
      </c>
      <c r="B145" s="240" t="s">
        <v>248</v>
      </c>
      <c r="C145" s="44"/>
      <c r="D145" s="236"/>
      <c r="E145" s="186"/>
    </row>
    <row r="146" spans="1:9" ht="12" customHeight="1" thickBot="1">
      <c r="A146" s="227" t="s">
        <v>83</v>
      </c>
      <c r="B146" s="241" t="s">
        <v>249</v>
      </c>
      <c r="C146" s="229"/>
      <c r="D146" s="242"/>
      <c r="E146" s="230"/>
    </row>
    <row r="147" spans="1:9" ht="12" customHeight="1" thickBot="1">
      <c r="A147" s="182" t="s">
        <v>95</v>
      </c>
      <c r="B147" s="239" t="s">
        <v>250</v>
      </c>
      <c r="C147" s="50">
        <f>+C148+C149+C150+C151</f>
        <v>0</v>
      </c>
      <c r="D147" s="243">
        <f>+D148+D149+D150+D151</f>
        <v>0</v>
      </c>
      <c r="E147" s="191">
        <f>+E148+E149+E150+E151</f>
        <v>0</v>
      </c>
    </row>
    <row r="148" spans="1:9" ht="12" customHeight="1">
      <c r="A148" s="184" t="s">
        <v>97</v>
      </c>
      <c r="B148" s="240" t="s">
        <v>251</v>
      </c>
      <c r="C148" s="44"/>
      <c r="D148" s="236"/>
      <c r="E148" s="186"/>
    </row>
    <row r="149" spans="1:9" ht="12" customHeight="1">
      <c r="A149" s="184" t="s">
        <v>99</v>
      </c>
      <c r="B149" s="240" t="s">
        <v>252</v>
      </c>
      <c r="C149" s="44"/>
      <c r="D149" s="236"/>
      <c r="E149" s="186"/>
    </row>
    <row r="150" spans="1:9" ht="12" customHeight="1">
      <c r="A150" s="184" t="s">
        <v>101</v>
      </c>
      <c r="B150" s="240" t="s">
        <v>253</v>
      </c>
      <c r="C150" s="44"/>
      <c r="D150" s="236"/>
      <c r="E150" s="186"/>
    </row>
    <row r="151" spans="1:9" ht="12" customHeight="1" thickBot="1">
      <c r="A151" s="226" t="s">
        <v>103</v>
      </c>
      <c r="B151" s="244" t="s">
        <v>254</v>
      </c>
      <c r="C151" s="44"/>
      <c r="D151" s="236"/>
      <c r="E151" s="186"/>
    </row>
    <row r="152" spans="1:9" ht="12" customHeight="1" thickBot="1">
      <c r="A152" s="182" t="s">
        <v>255</v>
      </c>
      <c r="B152" s="239" t="s">
        <v>256</v>
      </c>
      <c r="C152" s="245">
        <f>SUM(C153:C157)</f>
        <v>0</v>
      </c>
      <c r="D152" s="246">
        <f>SUM(D153:D157)</f>
        <v>0</v>
      </c>
      <c r="E152" s="247">
        <f>SUM(E153:E157)</f>
        <v>0</v>
      </c>
    </row>
    <row r="153" spans="1:9" ht="12" customHeight="1">
      <c r="A153" s="184" t="s">
        <v>109</v>
      </c>
      <c r="B153" s="240" t="s">
        <v>257</v>
      </c>
      <c r="C153" s="44"/>
      <c r="D153" s="236"/>
      <c r="E153" s="186"/>
    </row>
    <row r="154" spans="1:9" ht="12" customHeight="1">
      <c r="A154" s="184" t="s">
        <v>111</v>
      </c>
      <c r="B154" s="240" t="s">
        <v>258</v>
      </c>
      <c r="C154" s="44"/>
      <c r="D154" s="236"/>
      <c r="E154" s="186"/>
    </row>
    <row r="155" spans="1:9" ht="12" customHeight="1">
      <c r="A155" s="184" t="s">
        <v>113</v>
      </c>
      <c r="B155" s="240" t="s">
        <v>259</v>
      </c>
      <c r="C155" s="44"/>
      <c r="D155" s="236"/>
      <c r="E155" s="186"/>
    </row>
    <row r="156" spans="1:9" ht="12" customHeight="1">
      <c r="A156" s="184" t="s">
        <v>115</v>
      </c>
      <c r="B156" s="240" t="s">
        <v>260</v>
      </c>
      <c r="C156" s="44"/>
      <c r="D156" s="236"/>
      <c r="E156" s="186"/>
    </row>
    <row r="157" spans="1:9" ht="12" customHeight="1" thickBot="1">
      <c r="A157" s="184" t="s">
        <v>261</v>
      </c>
      <c r="B157" s="240" t="s">
        <v>262</v>
      </c>
      <c r="C157" s="44"/>
      <c r="D157" s="236"/>
      <c r="E157" s="186"/>
    </row>
    <row r="158" spans="1:9" ht="12" customHeight="1" thickBot="1">
      <c r="A158" s="182" t="s">
        <v>117</v>
      </c>
      <c r="B158" s="239" t="s">
        <v>263</v>
      </c>
      <c r="C158" s="132"/>
      <c r="D158" s="133"/>
      <c r="E158" s="134"/>
    </row>
    <row r="159" spans="1:9" ht="12" customHeight="1" thickBot="1">
      <c r="A159" s="182" t="s">
        <v>264</v>
      </c>
      <c r="B159" s="239" t="s">
        <v>265</v>
      </c>
      <c r="C159" s="132"/>
      <c r="D159" s="133"/>
      <c r="E159" s="134"/>
    </row>
    <row r="160" spans="1:9" ht="15.2" customHeight="1" thickBot="1">
      <c r="A160" s="182" t="s">
        <v>266</v>
      </c>
      <c r="B160" s="239" t="s">
        <v>267</v>
      </c>
      <c r="C160" s="248">
        <f>+C136+C140+C147+C152+C158+C159</f>
        <v>0</v>
      </c>
      <c r="D160" s="249">
        <f>+D136+D140+D147+D152+D158+D159</f>
        <v>0</v>
      </c>
      <c r="E160" s="250">
        <f>+E136+E140+E147+E152+E158+E159</f>
        <v>0</v>
      </c>
      <c r="F160" s="178"/>
      <c r="G160" s="179"/>
      <c r="H160" s="179"/>
      <c r="I160" s="179"/>
    </row>
    <row r="161" spans="1:5" s="173" customFormat="1" ht="12.95" customHeight="1" thickBot="1">
      <c r="A161" s="251" t="s">
        <v>268</v>
      </c>
      <c r="B161" s="252" t="s">
        <v>269</v>
      </c>
      <c r="C161" s="248">
        <f>+C135+C160</f>
        <v>0</v>
      </c>
      <c r="D161" s="249">
        <f>+D135+D160</f>
        <v>0</v>
      </c>
      <c r="E161" s="250">
        <f>+E135+E160</f>
        <v>0</v>
      </c>
    </row>
    <row r="162" spans="1:5">
      <c r="C162" s="253">
        <f>C93-C161</f>
        <v>0</v>
      </c>
      <c r="D162" s="253">
        <f>D93-D161</f>
        <v>0</v>
      </c>
    </row>
    <row r="163" spans="1:5">
      <c r="A163" s="254" t="s">
        <v>270</v>
      </c>
      <c r="B163" s="254"/>
      <c r="C163" s="254"/>
      <c r="D163" s="254"/>
      <c r="E163" s="254"/>
    </row>
    <row r="164" spans="1:5" ht="15.2" customHeight="1" thickBot="1">
      <c r="A164" s="255" t="s">
        <v>271</v>
      </c>
      <c r="B164" s="255"/>
      <c r="C164" s="256"/>
      <c r="E164" s="256" t="str">
        <f>E96</f>
        <v xml:space="preserve"> Forintban!</v>
      </c>
    </row>
    <row r="165" spans="1:5" ht="25.5" customHeight="1" thickBot="1">
      <c r="A165" s="182">
        <v>1</v>
      </c>
      <c r="B165" s="257" t="s">
        <v>272</v>
      </c>
      <c r="C165" s="258">
        <f>+C68-C135</f>
        <v>0</v>
      </c>
      <c r="D165" s="41">
        <f>+D68-D135</f>
        <v>0</v>
      </c>
      <c r="E165" s="183">
        <f>+E68-E135</f>
        <v>0</v>
      </c>
    </row>
    <row r="166" spans="1:5" ht="32.450000000000003" customHeight="1" thickBot="1">
      <c r="A166" s="182" t="s">
        <v>28</v>
      </c>
      <c r="B166" s="257" t="s">
        <v>273</v>
      </c>
      <c r="C166" s="41">
        <f>+C92-C160</f>
        <v>0</v>
      </c>
      <c r="D166" s="41">
        <f>+D92-D160</f>
        <v>0</v>
      </c>
      <c r="E166" s="183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6"/>
  <sheetViews>
    <sheetView tabSelected="1" workbookViewId="0">
      <selection activeCell="B47" sqref="B47"/>
    </sheetView>
  </sheetViews>
  <sheetFormatPr defaultRowHeight="15.75"/>
  <cols>
    <col min="1" max="1" width="8" style="180" customWidth="1"/>
    <col min="2" max="2" width="56.42578125" style="180" customWidth="1"/>
    <col min="3" max="3" width="15.28515625" style="181" customWidth="1"/>
    <col min="4" max="5" width="15.28515625" style="151" customWidth="1"/>
    <col min="6" max="256" width="9.140625" style="151"/>
    <col min="257" max="257" width="8" style="151" customWidth="1"/>
    <col min="258" max="258" width="56.42578125" style="151" customWidth="1"/>
    <col min="259" max="261" width="15.28515625" style="151" customWidth="1"/>
    <col min="262" max="512" width="9.140625" style="151"/>
    <col min="513" max="513" width="8" style="151" customWidth="1"/>
    <col min="514" max="514" width="56.42578125" style="151" customWidth="1"/>
    <col min="515" max="517" width="15.28515625" style="151" customWidth="1"/>
    <col min="518" max="768" width="9.140625" style="151"/>
    <col min="769" max="769" width="8" style="151" customWidth="1"/>
    <col min="770" max="770" width="56.42578125" style="151" customWidth="1"/>
    <col min="771" max="773" width="15.28515625" style="151" customWidth="1"/>
    <col min="774" max="1024" width="9.140625" style="151"/>
    <col min="1025" max="1025" width="8" style="151" customWidth="1"/>
    <col min="1026" max="1026" width="56.42578125" style="151" customWidth="1"/>
    <col min="1027" max="1029" width="15.28515625" style="151" customWidth="1"/>
    <col min="1030" max="1280" width="9.140625" style="151"/>
    <col min="1281" max="1281" width="8" style="151" customWidth="1"/>
    <col min="1282" max="1282" width="56.42578125" style="151" customWidth="1"/>
    <col min="1283" max="1285" width="15.28515625" style="151" customWidth="1"/>
    <col min="1286" max="1536" width="9.140625" style="151"/>
    <col min="1537" max="1537" width="8" style="151" customWidth="1"/>
    <col min="1538" max="1538" width="56.42578125" style="151" customWidth="1"/>
    <col min="1539" max="1541" width="15.28515625" style="151" customWidth="1"/>
    <col min="1542" max="1792" width="9.140625" style="151"/>
    <col min="1793" max="1793" width="8" style="151" customWidth="1"/>
    <col min="1794" max="1794" width="56.42578125" style="151" customWidth="1"/>
    <col min="1795" max="1797" width="15.28515625" style="151" customWidth="1"/>
    <col min="1798" max="2048" width="9.140625" style="151"/>
    <col min="2049" max="2049" width="8" style="151" customWidth="1"/>
    <col min="2050" max="2050" width="56.42578125" style="151" customWidth="1"/>
    <col min="2051" max="2053" width="15.28515625" style="151" customWidth="1"/>
    <col min="2054" max="2304" width="9.140625" style="151"/>
    <col min="2305" max="2305" width="8" style="151" customWidth="1"/>
    <col min="2306" max="2306" width="56.42578125" style="151" customWidth="1"/>
    <col min="2307" max="2309" width="15.28515625" style="151" customWidth="1"/>
    <col min="2310" max="2560" width="9.140625" style="151"/>
    <col min="2561" max="2561" width="8" style="151" customWidth="1"/>
    <col min="2562" max="2562" width="56.42578125" style="151" customWidth="1"/>
    <col min="2563" max="2565" width="15.28515625" style="151" customWidth="1"/>
    <col min="2566" max="2816" width="9.140625" style="151"/>
    <col min="2817" max="2817" width="8" style="151" customWidth="1"/>
    <col min="2818" max="2818" width="56.42578125" style="151" customWidth="1"/>
    <col min="2819" max="2821" width="15.28515625" style="151" customWidth="1"/>
    <col min="2822" max="3072" width="9.140625" style="151"/>
    <col min="3073" max="3073" width="8" style="151" customWidth="1"/>
    <col min="3074" max="3074" width="56.42578125" style="151" customWidth="1"/>
    <col min="3075" max="3077" width="15.28515625" style="151" customWidth="1"/>
    <col min="3078" max="3328" width="9.140625" style="151"/>
    <col min="3329" max="3329" width="8" style="151" customWidth="1"/>
    <col min="3330" max="3330" width="56.42578125" style="151" customWidth="1"/>
    <col min="3331" max="3333" width="15.28515625" style="151" customWidth="1"/>
    <col min="3334" max="3584" width="9.140625" style="151"/>
    <col min="3585" max="3585" width="8" style="151" customWidth="1"/>
    <col min="3586" max="3586" width="56.42578125" style="151" customWidth="1"/>
    <col min="3587" max="3589" width="15.28515625" style="151" customWidth="1"/>
    <col min="3590" max="3840" width="9.140625" style="151"/>
    <col min="3841" max="3841" width="8" style="151" customWidth="1"/>
    <col min="3842" max="3842" width="56.42578125" style="151" customWidth="1"/>
    <col min="3843" max="3845" width="15.28515625" style="151" customWidth="1"/>
    <col min="3846" max="4096" width="9.140625" style="151"/>
    <col min="4097" max="4097" width="8" style="151" customWidth="1"/>
    <col min="4098" max="4098" width="56.42578125" style="151" customWidth="1"/>
    <col min="4099" max="4101" width="15.28515625" style="151" customWidth="1"/>
    <col min="4102" max="4352" width="9.140625" style="151"/>
    <col min="4353" max="4353" width="8" style="151" customWidth="1"/>
    <col min="4354" max="4354" width="56.42578125" style="151" customWidth="1"/>
    <col min="4355" max="4357" width="15.28515625" style="151" customWidth="1"/>
    <col min="4358" max="4608" width="9.140625" style="151"/>
    <col min="4609" max="4609" width="8" style="151" customWidth="1"/>
    <col min="4610" max="4610" width="56.42578125" style="151" customWidth="1"/>
    <col min="4611" max="4613" width="15.28515625" style="151" customWidth="1"/>
    <col min="4614" max="4864" width="9.140625" style="151"/>
    <col min="4865" max="4865" width="8" style="151" customWidth="1"/>
    <col min="4866" max="4866" width="56.42578125" style="151" customWidth="1"/>
    <col min="4867" max="4869" width="15.28515625" style="151" customWidth="1"/>
    <col min="4870" max="5120" width="9.140625" style="151"/>
    <col min="5121" max="5121" width="8" style="151" customWidth="1"/>
    <col min="5122" max="5122" width="56.42578125" style="151" customWidth="1"/>
    <col min="5123" max="5125" width="15.28515625" style="151" customWidth="1"/>
    <col min="5126" max="5376" width="9.140625" style="151"/>
    <col min="5377" max="5377" width="8" style="151" customWidth="1"/>
    <col min="5378" max="5378" width="56.42578125" style="151" customWidth="1"/>
    <col min="5379" max="5381" width="15.28515625" style="151" customWidth="1"/>
    <col min="5382" max="5632" width="9.140625" style="151"/>
    <col min="5633" max="5633" width="8" style="151" customWidth="1"/>
    <col min="5634" max="5634" width="56.42578125" style="151" customWidth="1"/>
    <col min="5635" max="5637" width="15.28515625" style="151" customWidth="1"/>
    <col min="5638" max="5888" width="9.140625" style="151"/>
    <col min="5889" max="5889" width="8" style="151" customWidth="1"/>
    <col min="5890" max="5890" width="56.42578125" style="151" customWidth="1"/>
    <col min="5891" max="5893" width="15.28515625" style="151" customWidth="1"/>
    <col min="5894" max="6144" width="9.140625" style="151"/>
    <col min="6145" max="6145" width="8" style="151" customWidth="1"/>
    <col min="6146" max="6146" width="56.42578125" style="151" customWidth="1"/>
    <col min="6147" max="6149" width="15.28515625" style="151" customWidth="1"/>
    <col min="6150" max="6400" width="9.140625" style="151"/>
    <col min="6401" max="6401" width="8" style="151" customWidth="1"/>
    <col min="6402" max="6402" width="56.42578125" style="151" customWidth="1"/>
    <col min="6403" max="6405" width="15.28515625" style="151" customWidth="1"/>
    <col min="6406" max="6656" width="9.140625" style="151"/>
    <col min="6657" max="6657" width="8" style="151" customWidth="1"/>
    <col min="6658" max="6658" width="56.42578125" style="151" customWidth="1"/>
    <col min="6659" max="6661" width="15.28515625" style="151" customWidth="1"/>
    <col min="6662" max="6912" width="9.140625" style="151"/>
    <col min="6913" max="6913" width="8" style="151" customWidth="1"/>
    <col min="6914" max="6914" width="56.42578125" style="151" customWidth="1"/>
    <col min="6915" max="6917" width="15.28515625" style="151" customWidth="1"/>
    <col min="6918" max="7168" width="9.140625" style="151"/>
    <col min="7169" max="7169" width="8" style="151" customWidth="1"/>
    <col min="7170" max="7170" width="56.42578125" style="151" customWidth="1"/>
    <col min="7171" max="7173" width="15.28515625" style="151" customWidth="1"/>
    <col min="7174" max="7424" width="9.140625" style="151"/>
    <col min="7425" max="7425" width="8" style="151" customWidth="1"/>
    <col min="7426" max="7426" width="56.42578125" style="151" customWidth="1"/>
    <col min="7427" max="7429" width="15.28515625" style="151" customWidth="1"/>
    <col min="7430" max="7680" width="9.140625" style="151"/>
    <col min="7681" max="7681" width="8" style="151" customWidth="1"/>
    <col min="7682" max="7682" width="56.42578125" style="151" customWidth="1"/>
    <col min="7683" max="7685" width="15.28515625" style="151" customWidth="1"/>
    <col min="7686" max="7936" width="9.140625" style="151"/>
    <col min="7937" max="7937" width="8" style="151" customWidth="1"/>
    <col min="7938" max="7938" width="56.42578125" style="151" customWidth="1"/>
    <col min="7939" max="7941" width="15.28515625" style="151" customWidth="1"/>
    <col min="7942" max="8192" width="9.140625" style="151"/>
    <col min="8193" max="8193" width="8" style="151" customWidth="1"/>
    <col min="8194" max="8194" width="56.42578125" style="151" customWidth="1"/>
    <col min="8195" max="8197" width="15.28515625" style="151" customWidth="1"/>
    <col min="8198" max="8448" width="9.140625" style="151"/>
    <col min="8449" max="8449" width="8" style="151" customWidth="1"/>
    <col min="8450" max="8450" width="56.42578125" style="151" customWidth="1"/>
    <col min="8451" max="8453" width="15.28515625" style="151" customWidth="1"/>
    <col min="8454" max="8704" width="9.140625" style="151"/>
    <col min="8705" max="8705" width="8" style="151" customWidth="1"/>
    <col min="8706" max="8706" width="56.42578125" style="151" customWidth="1"/>
    <col min="8707" max="8709" width="15.28515625" style="151" customWidth="1"/>
    <col min="8710" max="8960" width="9.140625" style="151"/>
    <col min="8961" max="8961" width="8" style="151" customWidth="1"/>
    <col min="8962" max="8962" width="56.42578125" style="151" customWidth="1"/>
    <col min="8963" max="8965" width="15.28515625" style="151" customWidth="1"/>
    <col min="8966" max="9216" width="9.140625" style="151"/>
    <col min="9217" max="9217" width="8" style="151" customWidth="1"/>
    <col min="9218" max="9218" width="56.42578125" style="151" customWidth="1"/>
    <col min="9219" max="9221" width="15.28515625" style="151" customWidth="1"/>
    <col min="9222" max="9472" width="9.140625" style="151"/>
    <col min="9473" max="9473" width="8" style="151" customWidth="1"/>
    <col min="9474" max="9474" width="56.42578125" style="151" customWidth="1"/>
    <col min="9475" max="9477" width="15.28515625" style="151" customWidth="1"/>
    <col min="9478" max="9728" width="9.140625" style="151"/>
    <col min="9729" max="9729" width="8" style="151" customWidth="1"/>
    <col min="9730" max="9730" width="56.42578125" style="151" customWidth="1"/>
    <col min="9731" max="9733" width="15.28515625" style="151" customWidth="1"/>
    <col min="9734" max="9984" width="9.140625" style="151"/>
    <col min="9985" max="9985" width="8" style="151" customWidth="1"/>
    <col min="9986" max="9986" width="56.42578125" style="151" customWidth="1"/>
    <col min="9987" max="9989" width="15.28515625" style="151" customWidth="1"/>
    <col min="9990" max="10240" width="9.140625" style="151"/>
    <col min="10241" max="10241" width="8" style="151" customWidth="1"/>
    <col min="10242" max="10242" width="56.42578125" style="151" customWidth="1"/>
    <col min="10243" max="10245" width="15.28515625" style="151" customWidth="1"/>
    <col min="10246" max="10496" width="9.140625" style="151"/>
    <col min="10497" max="10497" width="8" style="151" customWidth="1"/>
    <col min="10498" max="10498" width="56.42578125" style="151" customWidth="1"/>
    <col min="10499" max="10501" width="15.28515625" style="151" customWidth="1"/>
    <col min="10502" max="10752" width="9.140625" style="151"/>
    <col min="10753" max="10753" width="8" style="151" customWidth="1"/>
    <col min="10754" max="10754" width="56.42578125" style="151" customWidth="1"/>
    <col min="10755" max="10757" width="15.28515625" style="151" customWidth="1"/>
    <col min="10758" max="11008" width="9.140625" style="151"/>
    <col min="11009" max="11009" width="8" style="151" customWidth="1"/>
    <col min="11010" max="11010" width="56.42578125" style="151" customWidth="1"/>
    <col min="11011" max="11013" width="15.28515625" style="151" customWidth="1"/>
    <col min="11014" max="11264" width="9.140625" style="151"/>
    <col min="11265" max="11265" width="8" style="151" customWidth="1"/>
    <col min="11266" max="11266" width="56.42578125" style="151" customWidth="1"/>
    <col min="11267" max="11269" width="15.28515625" style="151" customWidth="1"/>
    <col min="11270" max="11520" width="9.140625" style="151"/>
    <col min="11521" max="11521" width="8" style="151" customWidth="1"/>
    <col min="11522" max="11522" width="56.42578125" style="151" customWidth="1"/>
    <col min="11523" max="11525" width="15.28515625" style="151" customWidth="1"/>
    <col min="11526" max="11776" width="9.140625" style="151"/>
    <col min="11777" max="11777" width="8" style="151" customWidth="1"/>
    <col min="11778" max="11778" width="56.42578125" style="151" customWidth="1"/>
    <col min="11779" max="11781" width="15.28515625" style="151" customWidth="1"/>
    <col min="11782" max="12032" width="9.140625" style="151"/>
    <col min="12033" max="12033" width="8" style="151" customWidth="1"/>
    <col min="12034" max="12034" width="56.42578125" style="151" customWidth="1"/>
    <col min="12035" max="12037" width="15.28515625" style="151" customWidth="1"/>
    <col min="12038" max="12288" width="9.140625" style="151"/>
    <col min="12289" max="12289" width="8" style="151" customWidth="1"/>
    <col min="12290" max="12290" width="56.42578125" style="151" customWidth="1"/>
    <col min="12291" max="12293" width="15.28515625" style="151" customWidth="1"/>
    <col min="12294" max="12544" width="9.140625" style="151"/>
    <col min="12545" max="12545" width="8" style="151" customWidth="1"/>
    <col min="12546" max="12546" width="56.42578125" style="151" customWidth="1"/>
    <col min="12547" max="12549" width="15.28515625" style="151" customWidth="1"/>
    <col min="12550" max="12800" width="9.140625" style="151"/>
    <col min="12801" max="12801" width="8" style="151" customWidth="1"/>
    <col min="12802" max="12802" width="56.42578125" style="151" customWidth="1"/>
    <col min="12803" max="12805" width="15.28515625" style="151" customWidth="1"/>
    <col min="12806" max="13056" width="9.140625" style="151"/>
    <col min="13057" max="13057" width="8" style="151" customWidth="1"/>
    <col min="13058" max="13058" width="56.42578125" style="151" customWidth="1"/>
    <col min="13059" max="13061" width="15.28515625" style="151" customWidth="1"/>
    <col min="13062" max="13312" width="9.140625" style="151"/>
    <col min="13313" max="13313" width="8" style="151" customWidth="1"/>
    <col min="13314" max="13314" width="56.42578125" style="151" customWidth="1"/>
    <col min="13315" max="13317" width="15.28515625" style="151" customWidth="1"/>
    <col min="13318" max="13568" width="9.140625" style="151"/>
    <col min="13569" max="13569" width="8" style="151" customWidth="1"/>
    <col min="13570" max="13570" width="56.42578125" style="151" customWidth="1"/>
    <col min="13571" max="13573" width="15.28515625" style="151" customWidth="1"/>
    <col min="13574" max="13824" width="9.140625" style="151"/>
    <col min="13825" max="13825" width="8" style="151" customWidth="1"/>
    <col min="13826" max="13826" width="56.42578125" style="151" customWidth="1"/>
    <col min="13827" max="13829" width="15.28515625" style="151" customWidth="1"/>
    <col min="13830" max="14080" width="9.140625" style="151"/>
    <col min="14081" max="14081" width="8" style="151" customWidth="1"/>
    <col min="14082" max="14082" width="56.42578125" style="151" customWidth="1"/>
    <col min="14083" max="14085" width="15.28515625" style="151" customWidth="1"/>
    <col min="14086" max="14336" width="9.140625" style="151"/>
    <col min="14337" max="14337" width="8" style="151" customWidth="1"/>
    <col min="14338" max="14338" width="56.42578125" style="151" customWidth="1"/>
    <col min="14339" max="14341" width="15.28515625" style="151" customWidth="1"/>
    <col min="14342" max="14592" width="9.140625" style="151"/>
    <col min="14593" max="14593" width="8" style="151" customWidth="1"/>
    <col min="14594" max="14594" width="56.42578125" style="151" customWidth="1"/>
    <col min="14595" max="14597" width="15.28515625" style="151" customWidth="1"/>
    <col min="14598" max="14848" width="9.140625" style="151"/>
    <col min="14849" max="14849" width="8" style="151" customWidth="1"/>
    <col min="14850" max="14850" width="56.42578125" style="151" customWidth="1"/>
    <col min="14851" max="14853" width="15.28515625" style="151" customWidth="1"/>
    <col min="14854" max="15104" width="9.140625" style="151"/>
    <col min="15105" max="15105" width="8" style="151" customWidth="1"/>
    <col min="15106" max="15106" width="56.42578125" style="151" customWidth="1"/>
    <col min="15107" max="15109" width="15.28515625" style="151" customWidth="1"/>
    <col min="15110" max="15360" width="9.140625" style="151"/>
    <col min="15361" max="15361" width="8" style="151" customWidth="1"/>
    <col min="15362" max="15362" width="56.42578125" style="151" customWidth="1"/>
    <col min="15363" max="15365" width="15.28515625" style="151" customWidth="1"/>
    <col min="15366" max="15616" width="9.140625" style="151"/>
    <col min="15617" max="15617" width="8" style="151" customWidth="1"/>
    <col min="15618" max="15618" width="56.42578125" style="151" customWidth="1"/>
    <col min="15619" max="15621" width="15.28515625" style="151" customWidth="1"/>
    <col min="15622" max="15872" width="9.140625" style="151"/>
    <col min="15873" max="15873" width="8" style="151" customWidth="1"/>
    <col min="15874" max="15874" width="56.42578125" style="151" customWidth="1"/>
    <col min="15875" max="15877" width="15.28515625" style="151" customWidth="1"/>
    <col min="15878" max="16128" width="9.140625" style="151"/>
    <col min="16129" max="16129" width="8" style="151" customWidth="1"/>
    <col min="16130" max="16130" width="56.42578125" style="151" customWidth="1"/>
    <col min="16131" max="16133" width="15.28515625" style="151" customWidth="1"/>
    <col min="16134" max="16384" width="9.140625" style="151"/>
  </cols>
  <sheetData>
    <row r="1" spans="1:5">
      <c r="A1" s="149"/>
      <c r="B1" s="150" t="str">
        <f>CONCATENATE("1.4. melléklet ",[1]KVI_MOD_ALAPADATOK!A7," ",[1]KVI_MOD_ALAPADATOK!B7," ",[1]KVI_MOD_ALAPADATOK!C7," ",[1]KVI_MOD_ALAPADATOK!D7," ",[1]KVI_MOD_ALAPADATOK!E7," ",[1]KVI_MOD_ALAPADATOK!F7," ",[1]KVI_MOD_ALAPADATOK!G7," ",[1]KVI_MOD_ALAPADATOK!H7," ",[1]KVI_MOD_ALAPADATOK!E7," ",[1]KVI_MOD_ALAPADATOK!F7," ",[1]KVI_MOD_ALAPADATOK!G7," ",[1]KVI_MOD_ALAPADATOK!H7)</f>
        <v>1.4. melléklet a 3 / 2021. ( III.8. ) önkormányzati rendelethez ( III.8. ) önkormányzati rendelethez</v>
      </c>
      <c r="C1" s="3"/>
      <c r="D1" s="3"/>
      <c r="E1" s="3"/>
    </row>
    <row r="2" spans="1:5">
      <c r="A2" s="152" t="str">
        <f>CONCATENATE([1]KVI_MOD_ALAPADATOK!A3)</f>
        <v>FULÓKÉRCS KÖZSÉG ÖNKORMÁNYZATA</v>
      </c>
      <c r="B2" s="6"/>
      <c r="C2" s="6"/>
      <c r="D2" s="6"/>
      <c r="E2" s="6"/>
    </row>
    <row r="3" spans="1:5">
      <c r="A3" s="152" t="str">
        <f>[1]KVI_MOD_1.1.sz.mell.!A3</f>
        <v>2 SZ. MÓDOSÍTÁS UTÁNI KÖLTSÉGVETÉS ELŐIRÁNYZATAINAK ALAKULÁSÁRÓL</v>
      </c>
      <c r="B3" s="152"/>
      <c r="C3" s="153"/>
      <c r="D3" s="152"/>
      <c r="E3" s="152"/>
    </row>
    <row r="4" spans="1:5">
      <c r="A4" s="152" t="s">
        <v>0</v>
      </c>
      <c r="B4" s="152"/>
      <c r="C4" s="153"/>
      <c r="D4" s="152"/>
      <c r="E4" s="152"/>
    </row>
    <row r="5" spans="1:5">
      <c r="A5" s="149"/>
      <c r="B5" s="149"/>
      <c r="C5" s="154"/>
      <c r="D5" s="155"/>
      <c r="E5" s="155"/>
    </row>
    <row r="6" spans="1:5" ht="15.95" customHeight="1">
      <c r="A6" s="156" t="s">
        <v>1</v>
      </c>
      <c r="B6" s="156"/>
      <c r="C6" s="156"/>
      <c r="D6" s="156"/>
      <c r="E6" s="156"/>
    </row>
    <row r="7" spans="1:5" ht="15.95" customHeight="1" thickBot="1">
      <c r="A7" s="157" t="s">
        <v>2</v>
      </c>
      <c r="B7" s="157"/>
      <c r="C7" s="158"/>
      <c r="D7" s="155"/>
      <c r="E7" s="158" t="str">
        <f>CONCATENATE([1]KVI_MOD_1.3.sz.mell.!E7)</f>
        <v xml:space="preserve"> Forintban!</v>
      </c>
    </row>
    <row r="8" spans="1:5">
      <c r="A8" s="159" t="s">
        <v>4</v>
      </c>
      <c r="B8" s="160" t="s">
        <v>5</v>
      </c>
      <c r="C8" s="161" t="str">
        <f>CONCATENATE([1]KVI_MOD_ALAPADATOK!D1,". évi")</f>
        <v>2020. évi</v>
      </c>
      <c r="D8" s="162"/>
      <c r="E8" s="163"/>
    </row>
    <row r="9" spans="1:5" ht="24.75" thickBot="1">
      <c r="A9" s="164"/>
      <c r="B9" s="165"/>
      <c r="C9" s="166" t="s">
        <v>6</v>
      </c>
      <c r="D9" s="167" t="s">
        <v>7</v>
      </c>
      <c r="E9" s="168" t="s">
        <v>8</v>
      </c>
    </row>
    <row r="10" spans="1:5" s="172" customFormat="1" ht="12" customHeight="1" thickBot="1">
      <c r="A10" s="169" t="s">
        <v>9</v>
      </c>
      <c r="B10" s="170" t="s">
        <v>10</v>
      </c>
      <c r="C10" s="170" t="s">
        <v>11</v>
      </c>
      <c r="D10" s="170" t="s">
        <v>12</v>
      </c>
      <c r="E10" s="171" t="s">
        <v>13</v>
      </c>
    </row>
    <row r="11" spans="1:5" s="173" customFormat="1" ht="12" customHeight="1" thickBot="1">
      <c r="A11" s="182" t="s">
        <v>14</v>
      </c>
      <c r="B11" s="46" t="s">
        <v>15</v>
      </c>
      <c r="C11" s="41">
        <f>+C12+C13+C14+C15+C16+C17</f>
        <v>0</v>
      </c>
      <c r="D11" s="41">
        <f>+D12+D13+D14+D15+D16+D17</f>
        <v>0</v>
      </c>
      <c r="E11" s="183">
        <f>+E12+E13+E14+E15+E16+E17</f>
        <v>0</v>
      </c>
    </row>
    <row r="12" spans="1:5" s="173" customFormat="1" ht="12" customHeight="1">
      <c r="A12" s="184" t="s">
        <v>16</v>
      </c>
      <c r="B12" s="31" t="s">
        <v>17</v>
      </c>
      <c r="C12" s="43"/>
      <c r="D12" s="43"/>
      <c r="E12" s="110"/>
    </row>
    <row r="13" spans="1:5" s="173" customFormat="1" ht="12" customHeight="1">
      <c r="A13" s="185" t="s">
        <v>18</v>
      </c>
      <c r="B13" s="35" t="s">
        <v>19</v>
      </c>
      <c r="C13" s="44"/>
      <c r="D13" s="44"/>
      <c r="E13" s="186"/>
    </row>
    <row r="14" spans="1:5" s="173" customFormat="1" ht="12" customHeight="1">
      <c r="A14" s="185" t="s">
        <v>20</v>
      </c>
      <c r="B14" s="35" t="s">
        <v>21</v>
      </c>
      <c r="C14" s="44"/>
      <c r="D14" s="44"/>
      <c r="E14" s="186"/>
    </row>
    <row r="15" spans="1:5" s="173" customFormat="1" ht="12" customHeight="1">
      <c r="A15" s="185" t="s">
        <v>22</v>
      </c>
      <c r="B15" s="35" t="s">
        <v>274</v>
      </c>
      <c r="C15" s="44"/>
      <c r="D15" s="44"/>
      <c r="E15" s="186"/>
    </row>
    <row r="16" spans="1:5" s="173" customFormat="1" ht="12" customHeight="1">
      <c r="A16" s="185" t="s">
        <v>24</v>
      </c>
      <c r="B16" s="187" t="s">
        <v>275</v>
      </c>
      <c r="C16" s="44"/>
      <c r="D16" s="44"/>
      <c r="E16" s="186"/>
    </row>
    <row r="17" spans="1:5" s="173" customFormat="1" ht="12" customHeight="1" thickBot="1">
      <c r="A17" s="188" t="s">
        <v>26</v>
      </c>
      <c r="B17" s="189" t="s">
        <v>27</v>
      </c>
      <c r="C17" s="44"/>
      <c r="D17" s="44"/>
      <c r="E17" s="186"/>
    </row>
    <row r="18" spans="1:5" s="173" customFormat="1" ht="12" customHeight="1" thickBot="1">
      <c r="A18" s="182" t="s">
        <v>28</v>
      </c>
      <c r="B18" s="40" t="s">
        <v>29</v>
      </c>
      <c r="C18" s="41">
        <f>+C19+C20+C21+C22+C23</f>
        <v>0</v>
      </c>
      <c r="D18" s="41">
        <f>+D19+D20+D21+D22+D23</f>
        <v>0</v>
      </c>
      <c r="E18" s="183">
        <f>+E19+E20+E21+E22+E23</f>
        <v>0</v>
      </c>
    </row>
    <row r="19" spans="1:5" s="173" customFormat="1" ht="12" customHeight="1">
      <c r="A19" s="184" t="s">
        <v>30</v>
      </c>
      <c r="B19" s="31" t="s">
        <v>31</v>
      </c>
      <c r="C19" s="43"/>
      <c r="D19" s="43"/>
      <c r="E19" s="110"/>
    </row>
    <row r="20" spans="1:5" s="173" customFormat="1" ht="12" customHeight="1">
      <c r="A20" s="185" t="s">
        <v>32</v>
      </c>
      <c r="B20" s="35" t="s">
        <v>33</v>
      </c>
      <c r="C20" s="44"/>
      <c r="D20" s="44"/>
      <c r="E20" s="186"/>
    </row>
    <row r="21" spans="1:5" s="173" customFormat="1" ht="12" customHeight="1">
      <c r="A21" s="185" t="s">
        <v>34</v>
      </c>
      <c r="B21" s="35" t="s">
        <v>35</v>
      </c>
      <c r="C21" s="44"/>
      <c r="D21" s="44"/>
      <c r="E21" s="186"/>
    </row>
    <row r="22" spans="1:5" s="173" customFormat="1" ht="12" customHeight="1">
      <c r="A22" s="185" t="s">
        <v>36</v>
      </c>
      <c r="B22" s="35" t="s">
        <v>37</v>
      </c>
      <c r="C22" s="44"/>
      <c r="D22" s="44"/>
      <c r="E22" s="186"/>
    </row>
    <row r="23" spans="1:5" s="173" customFormat="1" ht="12" customHeight="1">
      <c r="A23" s="185" t="s">
        <v>38</v>
      </c>
      <c r="B23" s="35" t="s">
        <v>39</v>
      </c>
      <c r="C23" s="44"/>
      <c r="D23" s="44"/>
      <c r="E23" s="186"/>
    </row>
    <row r="24" spans="1:5" s="173" customFormat="1" ht="12" customHeight="1" thickBot="1">
      <c r="A24" s="188" t="s">
        <v>40</v>
      </c>
      <c r="B24" s="189" t="s">
        <v>41</v>
      </c>
      <c r="C24" s="45"/>
      <c r="D24" s="45"/>
      <c r="E24" s="190"/>
    </row>
    <row r="25" spans="1:5" s="173" customFormat="1" ht="12" customHeight="1" thickBot="1">
      <c r="A25" s="182" t="s">
        <v>42</v>
      </c>
      <c r="B25" s="46" t="s">
        <v>43</v>
      </c>
      <c r="C25" s="41">
        <f>+C26+C27+C28+C29+C30</f>
        <v>0</v>
      </c>
      <c r="D25" s="41">
        <f>+D26+D27+D28+D29+D30</f>
        <v>0</v>
      </c>
      <c r="E25" s="183">
        <f>+E26+E27+E28+E29+E30</f>
        <v>0</v>
      </c>
    </row>
    <row r="26" spans="1:5" s="173" customFormat="1" ht="12" customHeight="1">
      <c r="A26" s="184" t="s">
        <v>44</v>
      </c>
      <c r="B26" s="31" t="s">
        <v>45</v>
      </c>
      <c r="C26" s="43"/>
      <c r="D26" s="43"/>
      <c r="E26" s="110"/>
    </row>
    <row r="27" spans="1:5" s="173" customFormat="1" ht="12" customHeight="1">
      <c r="A27" s="185" t="s">
        <v>46</v>
      </c>
      <c r="B27" s="35" t="s">
        <v>47</v>
      </c>
      <c r="C27" s="44"/>
      <c r="D27" s="44"/>
      <c r="E27" s="186"/>
    </row>
    <row r="28" spans="1:5" s="173" customFormat="1" ht="12" customHeight="1">
      <c r="A28" s="185" t="s">
        <v>48</v>
      </c>
      <c r="B28" s="35" t="s">
        <v>49</v>
      </c>
      <c r="C28" s="44"/>
      <c r="D28" s="44"/>
      <c r="E28" s="186"/>
    </row>
    <row r="29" spans="1:5" s="173" customFormat="1" ht="12" customHeight="1">
      <c r="A29" s="185" t="s">
        <v>50</v>
      </c>
      <c r="B29" s="35" t="s">
        <v>51</v>
      </c>
      <c r="C29" s="44"/>
      <c r="D29" s="44"/>
      <c r="E29" s="186"/>
    </row>
    <row r="30" spans="1:5" s="173" customFormat="1" ht="12" customHeight="1">
      <c r="A30" s="185" t="s">
        <v>52</v>
      </c>
      <c r="B30" s="35" t="s">
        <v>53</v>
      </c>
      <c r="C30" s="44"/>
      <c r="D30" s="44"/>
      <c r="E30" s="186"/>
    </row>
    <row r="31" spans="1:5" s="173" customFormat="1" ht="12" customHeight="1" thickBot="1">
      <c r="A31" s="188" t="s">
        <v>54</v>
      </c>
      <c r="B31" s="38" t="s">
        <v>55</v>
      </c>
      <c r="C31" s="45"/>
      <c r="D31" s="45"/>
      <c r="E31" s="190"/>
    </row>
    <row r="32" spans="1:5" s="173" customFormat="1" ht="12" customHeight="1" thickBot="1">
      <c r="A32" s="182" t="s">
        <v>56</v>
      </c>
      <c r="B32" s="46" t="s">
        <v>57</v>
      </c>
      <c r="C32" s="50">
        <f>SUM(C33:C39)</f>
        <v>0</v>
      </c>
      <c r="D32" s="50">
        <f>SUM(D33:D39)</f>
        <v>0</v>
      </c>
      <c r="E32" s="191">
        <f>SUM(E33:E39)</f>
        <v>0</v>
      </c>
    </row>
    <row r="33" spans="1:5" s="173" customFormat="1" ht="12" customHeight="1">
      <c r="A33" s="184" t="s">
        <v>58</v>
      </c>
      <c r="B33" s="31" t="e">
        <f>[1]KVI_MOD_1.1.sz.mell.!#REF!</f>
        <v>#REF!</v>
      </c>
      <c r="C33" s="43"/>
      <c r="D33" s="43"/>
      <c r="E33" s="110"/>
    </row>
    <row r="34" spans="1:5" s="173" customFormat="1" ht="12" customHeight="1">
      <c r="A34" s="185" t="s">
        <v>60</v>
      </c>
      <c r="B34" s="35" t="str">
        <f>[1]KVI_MOD_1.1.sz.mell.!B34</f>
        <v>Idegenforgalmi adó</v>
      </c>
      <c r="C34" s="44"/>
      <c r="D34" s="44"/>
      <c r="E34" s="186"/>
    </row>
    <row r="35" spans="1:5" s="173" customFormat="1" ht="12" customHeight="1">
      <c r="A35" s="185" t="s">
        <v>62</v>
      </c>
      <c r="B35" s="35" t="str">
        <f>[1]KVI_MOD_1.1.sz.mell.!B35</f>
        <v>Iparűzési adó</v>
      </c>
      <c r="C35" s="44"/>
      <c r="D35" s="44"/>
      <c r="E35" s="186"/>
    </row>
    <row r="36" spans="1:5" s="173" customFormat="1" ht="12" customHeight="1">
      <c r="A36" s="185" t="s">
        <v>64</v>
      </c>
      <c r="B36" s="35" t="str">
        <f>[1]KVI_MOD_1.1.sz.mell.!B36</f>
        <v xml:space="preserve">Talajterhelési díj </v>
      </c>
      <c r="C36" s="44"/>
      <c r="D36" s="44"/>
      <c r="E36" s="186"/>
    </row>
    <row r="37" spans="1:5" s="173" customFormat="1" ht="12" customHeight="1">
      <c r="A37" s="185" t="s">
        <v>66</v>
      </c>
      <c r="B37" s="35" t="str">
        <f>[1]KVI_MOD_1.1.sz.mell.!B37</f>
        <v>Gépjárműadó</v>
      </c>
      <c r="C37" s="44"/>
      <c r="D37" s="44"/>
      <c r="E37" s="186"/>
    </row>
    <row r="38" spans="1:5" s="173" customFormat="1" ht="12" customHeight="1">
      <c r="A38" s="185" t="s">
        <v>68</v>
      </c>
      <c r="B38" s="35" t="str">
        <f>[1]KVI_MOD_1.1.sz.mell.!B38</f>
        <v>Telekadó</v>
      </c>
      <c r="C38" s="44"/>
      <c r="D38" s="44"/>
      <c r="E38" s="186"/>
    </row>
    <row r="39" spans="1:5" s="173" customFormat="1" ht="12" customHeight="1" thickBot="1">
      <c r="A39" s="188" t="s">
        <v>70</v>
      </c>
      <c r="B39" s="192" t="str">
        <f>[1]KVI_MOD_1.1.sz.mell.!B33</f>
        <v>Kommunális adó</v>
      </c>
      <c r="C39" s="45"/>
      <c r="D39" s="45"/>
      <c r="E39" s="190"/>
    </row>
    <row r="40" spans="1:5" s="173" customFormat="1" ht="12" customHeight="1" thickBot="1">
      <c r="A40" s="182" t="s">
        <v>71</v>
      </c>
      <c r="B40" s="46" t="s">
        <v>72</v>
      </c>
      <c r="C40" s="41">
        <f>SUM(C41:C51)</f>
        <v>0</v>
      </c>
      <c r="D40" s="41">
        <f>SUM(D41:D51)</f>
        <v>0</v>
      </c>
      <c r="E40" s="183">
        <f>SUM(E41:E51)</f>
        <v>0</v>
      </c>
    </row>
    <row r="41" spans="1:5" s="173" customFormat="1" ht="12" customHeight="1">
      <c r="A41" s="184" t="s">
        <v>73</v>
      </c>
      <c r="B41" s="31" t="s">
        <v>74</v>
      </c>
      <c r="C41" s="43"/>
      <c r="D41" s="43"/>
      <c r="E41" s="110"/>
    </row>
    <row r="42" spans="1:5" s="173" customFormat="1" ht="12" customHeight="1">
      <c r="A42" s="185" t="s">
        <v>75</v>
      </c>
      <c r="B42" s="35" t="s">
        <v>76</v>
      </c>
      <c r="C42" s="44"/>
      <c r="D42" s="44"/>
      <c r="E42" s="186"/>
    </row>
    <row r="43" spans="1:5" s="173" customFormat="1" ht="12" customHeight="1">
      <c r="A43" s="185" t="s">
        <v>77</v>
      </c>
      <c r="B43" s="35" t="s">
        <v>78</v>
      </c>
      <c r="C43" s="44"/>
      <c r="D43" s="44"/>
      <c r="E43" s="186"/>
    </row>
    <row r="44" spans="1:5" s="173" customFormat="1" ht="12" customHeight="1">
      <c r="A44" s="185" t="s">
        <v>79</v>
      </c>
      <c r="B44" s="35" t="s">
        <v>80</v>
      </c>
      <c r="C44" s="44"/>
      <c r="D44" s="44"/>
      <c r="E44" s="186"/>
    </row>
    <row r="45" spans="1:5" s="173" customFormat="1" ht="12" customHeight="1">
      <c r="A45" s="185" t="s">
        <v>81</v>
      </c>
      <c r="B45" s="35" t="s">
        <v>82</v>
      </c>
      <c r="C45" s="44"/>
      <c r="D45" s="44"/>
      <c r="E45" s="186"/>
    </row>
    <row r="46" spans="1:5" s="173" customFormat="1" ht="12" customHeight="1">
      <c r="A46" s="185" t="s">
        <v>83</v>
      </c>
      <c r="B46" s="35" t="s">
        <v>84</v>
      </c>
      <c r="C46" s="44"/>
      <c r="D46" s="44"/>
      <c r="E46" s="186"/>
    </row>
    <row r="47" spans="1:5" s="173" customFormat="1" ht="12" customHeight="1">
      <c r="A47" s="185" t="s">
        <v>85</v>
      </c>
      <c r="B47" s="35" t="s">
        <v>86</v>
      </c>
      <c r="C47" s="44"/>
      <c r="D47" s="44"/>
      <c r="E47" s="186"/>
    </row>
    <row r="48" spans="1:5" s="173" customFormat="1" ht="12" customHeight="1">
      <c r="A48" s="185" t="s">
        <v>87</v>
      </c>
      <c r="B48" s="35" t="s">
        <v>88</v>
      </c>
      <c r="C48" s="44"/>
      <c r="D48" s="44"/>
      <c r="E48" s="186"/>
    </row>
    <row r="49" spans="1:5" s="173" customFormat="1" ht="12" customHeight="1">
      <c r="A49" s="185" t="s">
        <v>89</v>
      </c>
      <c r="B49" s="35" t="s">
        <v>90</v>
      </c>
      <c r="C49" s="57"/>
      <c r="D49" s="57"/>
      <c r="E49" s="193"/>
    </row>
    <row r="50" spans="1:5" s="173" customFormat="1" ht="12" customHeight="1">
      <c r="A50" s="188" t="s">
        <v>91</v>
      </c>
      <c r="B50" s="38" t="s">
        <v>92</v>
      </c>
      <c r="C50" s="58"/>
      <c r="D50" s="58"/>
      <c r="E50" s="194"/>
    </row>
    <row r="51" spans="1:5" s="173" customFormat="1" ht="12" customHeight="1" thickBot="1">
      <c r="A51" s="188" t="s">
        <v>93</v>
      </c>
      <c r="B51" s="189" t="s">
        <v>94</v>
      </c>
      <c r="C51" s="58"/>
      <c r="D51" s="58"/>
      <c r="E51" s="194"/>
    </row>
    <row r="52" spans="1:5" s="173" customFormat="1" ht="12" customHeight="1" thickBot="1">
      <c r="A52" s="182" t="s">
        <v>95</v>
      </c>
      <c r="B52" s="46" t="s">
        <v>96</v>
      </c>
      <c r="C52" s="41">
        <f>SUM(C53:C57)</f>
        <v>0</v>
      </c>
      <c r="D52" s="41">
        <f>SUM(D53:D57)</f>
        <v>0</v>
      </c>
      <c r="E52" s="183">
        <f>SUM(E53:E57)</f>
        <v>0</v>
      </c>
    </row>
    <row r="53" spans="1:5" s="173" customFormat="1" ht="12" customHeight="1">
      <c r="A53" s="184" t="s">
        <v>97</v>
      </c>
      <c r="B53" s="31" t="s">
        <v>98</v>
      </c>
      <c r="C53" s="195"/>
      <c r="D53" s="195"/>
      <c r="E53" s="196"/>
    </row>
    <row r="54" spans="1:5" s="173" customFormat="1" ht="12" customHeight="1">
      <c r="A54" s="185" t="s">
        <v>99</v>
      </c>
      <c r="B54" s="35" t="s">
        <v>100</v>
      </c>
      <c r="C54" s="57"/>
      <c r="D54" s="57"/>
      <c r="E54" s="193"/>
    </row>
    <row r="55" spans="1:5" s="173" customFormat="1" ht="12" customHeight="1">
      <c r="A55" s="185" t="s">
        <v>101</v>
      </c>
      <c r="B55" s="35" t="s">
        <v>102</v>
      </c>
      <c r="C55" s="57"/>
      <c r="D55" s="57"/>
      <c r="E55" s="193"/>
    </row>
    <row r="56" spans="1:5" s="173" customFormat="1" ht="12" customHeight="1">
      <c r="A56" s="185" t="s">
        <v>103</v>
      </c>
      <c r="B56" s="35" t="s">
        <v>104</v>
      </c>
      <c r="C56" s="57"/>
      <c r="D56" s="57"/>
      <c r="E56" s="193"/>
    </row>
    <row r="57" spans="1:5" s="173" customFormat="1" ht="12" customHeight="1" thickBot="1">
      <c r="A57" s="188" t="s">
        <v>105</v>
      </c>
      <c r="B57" s="189" t="s">
        <v>106</v>
      </c>
      <c r="C57" s="58"/>
      <c r="D57" s="58"/>
      <c r="E57" s="194"/>
    </row>
    <row r="58" spans="1:5" s="173" customFormat="1" ht="12" customHeight="1" thickBot="1">
      <c r="A58" s="182" t="s">
        <v>107</v>
      </c>
      <c r="B58" s="46" t="s">
        <v>108</v>
      </c>
      <c r="C58" s="41">
        <f>SUM(C59:C61)</f>
        <v>0</v>
      </c>
      <c r="D58" s="41">
        <f>SUM(D59:D61)</f>
        <v>0</v>
      </c>
      <c r="E58" s="183">
        <f>SUM(E59:E61)</f>
        <v>0</v>
      </c>
    </row>
    <row r="59" spans="1:5" s="173" customFormat="1" ht="12" customHeight="1">
      <c r="A59" s="184" t="s">
        <v>109</v>
      </c>
      <c r="B59" s="31" t="s">
        <v>110</v>
      </c>
      <c r="C59" s="43"/>
      <c r="D59" s="43"/>
      <c r="E59" s="110"/>
    </row>
    <row r="60" spans="1:5" s="173" customFormat="1" ht="12" customHeight="1">
      <c r="A60" s="185" t="s">
        <v>111</v>
      </c>
      <c r="B60" s="35" t="s">
        <v>112</v>
      </c>
      <c r="C60" s="44"/>
      <c r="D60" s="44"/>
      <c r="E60" s="186"/>
    </row>
    <row r="61" spans="1:5" s="173" customFormat="1" ht="12" customHeight="1">
      <c r="A61" s="185" t="s">
        <v>113</v>
      </c>
      <c r="B61" s="35" t="s">
        <v>114</v>
      </c>
      <c r="C61" s="44"/>
      <c r="D61" s="44"/>
      <c r="E61" s="186"/>
    </row>
    <row r="62" spans="1:5" s="173" customFormat="1" ht="12" customHeight="1" thickBot="1">
      <c r="A62" s="188" t="s">
        <v>115</v>
      </c>
      <c r="B62" s="189" t="s">
        <v>116</v>
      </c>
      <c r="C62" s="45"/>
      <c r="D62" s="45"/>
      <c r="E62" s="190"/>
    </row>
    <row r="63" spans="1:5" s="173" customFormat="1" ht="12" customHeight="1" thickBot="1">
      <c r="A63" s="182" t="s">
        <v>117</v>
      </c>
      <c r="B63" s="40" t="s">
        <v>118</v>
      </c>
      <c r="C63" s="41">
        <f>SUM(C64:C66)</f>
        <v>0</v>
      </c>
      <c r="D63" s="41">
        <f>SUM(D64:D66)</f>
        <v>0</v>
      </c>
      <c r="E63" s="183">
        <f>SUM(E64:E66)</f>
        <v>0</v>
      </c>
    </row>
    <row r="64" spans="1:5" s="173" customFormat="1" ht="12" customHeight="1">
      <c r="A64" s="184" t="s">
        <v>119</v>
      </c>
      <c r="B64" s="31" t="s">
        <v>120</v>
      </c>
      <c r="C64" s="57"/>
      <c r="D64" s="57"/>
      <c r="E64" s="193"/>
    </row>
    <row r="65" spans="1:5" s="173" customFormat="1" ht="12" customHeight="1">
      <c r="A65" s="185" t="s">
        <v>121</v>
      </c>
      <c r="B65" s="35" t="s">
        <v>122</v>
      </c>
      <c r="C65" s="57"/>
      <c r="D65" s="57"/>
      <c r="E65" s="193"/>
    </row>
    <row r="66" spans="1:5" s="173" customFormat="1" ht="12" customHeight="1">
      <c r="A66" s="185" t="s">
        <v>123</v>
      </c>
      <c r="B66" s="35" t="s">
        <v>124</v>
      </c>
      <c r="C66" s="57"/>
      <c r="D66" s="57"/>
      <c r="E66" s="193"/>
    </row>
    <row r="67" spans="1:5" s="173" customFormat="1" ht="12" customHeight="1" thickBot="1">
      <c r="A67" s="188" t="s">
        <v>125</v>
      </c>
      <c r="B67" s="189" t="s">
        <v>126</v>
      </c>
      <c r="C67" s="57"/>
      <c r="D67" s="57"/>
      <c r="E67" s="193"/>
    </row>
    <row r="68" spans="1:5" s="173" customFormat="1" ht="12" customHeight="1" thickBot="1">
      <c r="A68" s="197" t="s">
        <v>127</v>
      </c>
      <c r="B68" s="46" t="s">
        <v>128</v>
      </c>
      <c r="C68" s="50">
        <f>+C11+C18+C25+C32+C40+C52+C58+C63</f>
        <v>0</v>
      </c>
      <c r="D68" s="50">
        <f>+D11+D18+D25+D32+D40+D52+D58+D63</f>
        <v>0</v>
      </c>
      <c r="E68" s="191">
        <f>+E11+E18+E25+E32+E40+E52+E58+E63</f>
        <v>0</v>
      </c>
    </row>
    <row r="69" spans="1:5" s="173" customFormat="1" ht="12" customHeight="1" thickBot="1">
      <c r="A69" s="198" t="s">
        <v>129</v>
      </c>
      <c r="B69" s="40" t="s">
        <v>130</v>
      </c>
      <c r="C69" s="41">
        <f>SUM(C70:C72)</f>
        <v>0</v>
      </c>
      <c r="D69" s="41">
        <f>SUM(D70:D72)</f>
        <v>0</v>
      </c>
      <c r="E69" s="183">
        <f>SUM(E70:E72)</f>
        <v>0</v>
      </c>
    </row>
    <row r="70" spans="1:5" s="173" customFormat="1" ht="12" customHeight="1">
      <c r="A70" s="184" t="s">
        <v>131</v>
      </c>
      <c r="B70" s="31" t="s">
        <v>132</v>
      </c>
      <c r="C70" s="57"/>
      <c r="D70" s="57"/>
      <c r="E70" s="193"/>
    </row>
    <row r="71" spans="1:5" s="173" customFormat="1" ht="12" customHeight="1">
      <c r="A71" s="185" t="s">
        <v>133</v>
      </c>
      <c r="B71" s="35" t="s">
        <v>134</v>
      </c>
      <c r="C71" s="57"/>
      <c r="D71" s="57"/>
      <c r="E71" s="193"/>
    </row>
    <row r="72" spans="1:5" s="173" customFormat="1" ht="12" customHeight="1" thickBot="1">
      <c r="A72" s="188" t="s">
        <v>135</v>
      </c>
      <c r="B72" s="199" t="s">
        <v>136</v>
      </c>
      <c r="C72" s="57"/>
      <c r="D72" s="57"/>
      <c r="E72" s="193"/>
    </row>
    <row r="73" spans="1:5" s="173" customFormat="1" ht="12" customHeight="1" thickBot="1">
      <c r="A73" s="198" t="s">
        <v>137</v>
      </c>
      <c r="B73" s="40" t="s">
        <v>138</v>
      </c>
      <c r="C73" s="41">
        <f>SUM(C74:C77)</f>
        <v>0</v>
      </c>
      <c r="D73" s="41">
        <f>SUM(D74:D77)</f>
        <v>0</v>
      </c>
      <c r="E73" s="183">
        <f>SUM(E74:E77)</f>
        <v>0</v>
      </c>
    </row>
    <row r="74" spans="1:5" s="173" customFormat="1" ht="12" customHeight="1">
      <c r="A74" s="184" t="s">
        <v>139</v>
      </c>
      <c r="B74" s="67" t="s">
        <v>140</v>
      </c>
      <c r="C74" s="57"/>
      <c r="D74" s="57"/>
      <c r="E74" s="193"/>
    </row>
    <row r="75" spans="1:5" s="173" customFormat="1" ht="12" customHeight="1">
      <c r="A75" s="185" t="s">
        <v>141</v>
      </c>
      <c r="B75" s="67" t="s">
        <v>142</v>
      </c>
      <c r="C75" s="57"/>
      <c r="D75" s="57"/>
      <c r="E75" s="193"/>
    </row>
    <row r="76" spans="1:5" s="173" customFormat="1" ht="12" customHeight="1">
      <c r="A76" s="185" t="s">
        <v>143</v>
      </c>
      <c r="B76" s="67" t="s">
        <v>144</v>
      </c>
      <c r="C76" s="57"/>
      <c r="D76" s="57"/>
      <c r="E76" s="193"/>
    </row>
    <row r="77" spans="1:5" s="173" customFormat="1" ht="12" customHeight="1" thickBot="1">
      <c r="A77" s="188" t="s">
        <v>145</v>
      </c>
      <c r="B77" s="68" t="s">
        <v>146</v>
      </c>
      <c r="C77" s="57"/>
      <c r="D77" s="57"/>
      <c r="E77" s="193"/>
    </row>
    <row r="78" spans="1:5" s="173" customFormat="1" ht="12" customHeight="1" thickBot="1">
      <c r="A78" s="198" t="s">
        <v>147</v>
      </c>
      <c r="B78" s="40" t="s">
        <v>148</v>
      </c>
      <c r="C78" s="41">
        <f>SUM(C79:C80)</f>
        <v>0</v>
      </c>
      <c r="D78" s="41">
        <f>SUM(D79:D80)</f>
        <v>0</v>
      </c>
      <c r="E78" s="183">
        <f>SUM(E79:E80)</f>
        <v>0</v>
      </c>
    </row>
    <row r="79" spans="1:5" s="173" customFormat="1" ht="12" customHeight="1">
      <c r="A79" s="184" t="s">
        <v>149</v>
      </c>
      <c r="B79" s="31" t="s">
        <v>150</v>
      </c>
      <c r="C79" s="57"/>
      <c r="D79" s="57"/>
      <c r="E79" s="193"/>
    </row>
    <row r="80" spans="1:5" s="173" customFormat="1" ht="12" customHeight="1" thickBot="1">
      <c r="A80" s="188" t="s">
        <v>151</v>
      </c>
      <c r="B80" s="189" t="s">
        <v>152</v>
      </c>
      <c r="C80" s="57"/>
      <c r="D80" s="57"/>
      <c r="E80" s="193"/>
    </row>
    <row r="81" spans="1:5" s="173" customFormat="1" ht="12" customHeight="1" thickBot="1">
      <c r="A81" s="198" t="s">
        <v>153</v>
      </c>
      <c r="B81" s="40" t="s">
        <v>154</v>
      </c>
      <c r="C81" s="41">
        <f>SUM(C82:C84)</f>
        <v>0</v>
      </c>
      <c r="D81" s="41">
        <f>SUM(D82:D84)</f>
        <v>0</v>
      </c>
      <c r="E81" s="183">
        <f>SUM(E82:E84)</f>
        <v>0</v>
      </c>
    </row>
    <row r="82" spans="1:5" s="173" customFormat="1" ht="12" customHeight="1">
      <c r="A82" s="184" t="s">
        <v>155</v>
      </c>
      <c r="B82" s="31" t="s">
        <v>156</v>
      </c>
      <c r="C82" s="57"/>
      <c r="D82" s="57"/>
      <c r="E82" s="193"/>
    </row>
    <row r="83" spans="1:5" s="173" customFormat="1" ht="12" customHeight="1">
      <c r="A83" s="185" t="s">
        <v>157</v>
      </c>
      <c r="B83" s="35" t="s">
        <v>158</v>
      </c>
      <c r="C83" s="57"/>
      <c r="D83" s="57"/>
      <c r="E83" s="193"/>
    </row>
    <row r="84" spans="1:5" s="173" customFormat="1" ht="12" customHeight="1" thickBot="1">
      <c r="A84" s="188" t="s">
        <v>159</v>
      </c>
      <c r="B84" s="189" t="s">
        <v>160</v>
      </c>
      <c r="C84" s="57"/>
      <c r="D84" s="57"/>
      <c r="E84" s="193"/>
    </row>
    <row r="85" spans="1:5" s="173" customFormat="1" ht="12" customHeight="1" thickBot="1">
      <c r="A85" s="198" t="s">
        <v>161</v>
      </c>
      <c r="B85" s="40" t="s">
        <v>162</v>
      </c>
      <c r="C85" s="41">
        <f>SUM(C86:C89)</f>
        <v>0</v>
      </c>
      <c r="D85" s="41">
        <f>SUM(D86:D89)</f>
        <v>0</v>
      </c>
      <c r="E85" s="183">
        <f>SUM(E86:E89)</f>
        <v>0</v>
      </c>
    </row>
    <row r="86" spans="1:5" s="173" customFormat="1" ht="12" customHeight="1">
      <c r="A86" s="200" t="s">
        <v>163</v>
      </c>
      <c r="B86" s="31" t="s">
        <v>164</v>
      </c>
      <c r="C86" s="57"/>
      <c r="D86" s="57"/>
      <c r="E86" s="193"/>
    </row>
    <row r="87" spans="1:5" s="173" customFormat="1" ht="12" customHeight="1">
      <c r="A87" s="201" t="s">
        <v>165</v>
      </c>
      <c r="B87" s="35" t="s">
        <v>166</v>
      </c>
      <c r="C87" s="57"/>
      <c r="D87" s="57"/>
      <c r="E87" s="193"/>
    </row>
    <row r="88" spans="1:5" s="173" customFormat="1" ht="12" customHeight="1">
      <c r="A88" s="201" t="s">
        <v>167</v>
      </c>
      <c r="B88" s="35" t="s">
        <v>168</v>
      </c>
      <c r="C88" s="57"/>
      <c r="D88" s="57"/>
      <c r="E88" s="193"/>
    </row>
    <row r="89" spans="1:5" s="173" customFormat="1" ht="12" customHeight="1" thickBot="1">
      <c r="A89" s="202" t="s">
        <v>169</v>
      </c>
      <c r="B89" s="189" t="s">
        <v>170</v>
      </c>
      <c r="C89" s="57"/>
      <c r="D89" s="57"/>
      <c r="E89" s="193"/>
    </row>
    <row r="90" spans="1:5" s="173" customFormat="1" ht="12" customHeight="1" thickBot="1">
      <c r="A90" s="198" t="s">
        <v>171</v>
      </c>
      <c r="B90" s="40" t="s">
        <v>172</v>
      </c>
      <c r="C90" s="72"/>
      <c r="D90" s="72"/>
      <c r="E90" s="203"/>
    </row>
    <row r="91" spans="1:5" s="173" customFormat="1" ht="13.5" customHeight="1" thickBot="1">
      <c r="A91" s="198" t="s">
        <v>173</v>
      </c>
      <c r="B91" s="40" t="s">
        <v>174</v>
      </c>
      <c r="C91" s="72"/>
      <c r="D91" s="72"/>
      <c r="E91" s="203"/>
    </row>
    <row r="92" spans="1:5" s="173" customFormat="1" ht="15.75" customHeight="1" thickBot="1">
      <c r="A92" s="198" t="s">
        <v>175</v>
      </c>
      <c r="B92" s="73" t="s">
        <v>176</v>
      </c>
      <c r="C92" s="50">
        <f>+C69+C73+C78+C81+C85+C91+C90</f>
        <v>0</v>
      </c>
      <c r="D92" s="50">
        <f>+D69+D73+D78+D81+D85+D91+D90</f>
        <v>0</v>
      </c>
      <c r="E92" s="191">
        <f>+E69+E73+E78+E81+E85+E91+E90</f>
        <v>0</v>
      </c>
    </row>
    <row r="93" spans="1:5" s="173" customFormat="1" ht="25.5" customHeight="1" thickBot="1">
      <c r="A93" s="204" t="s">
        <v>177</v>
      </c>
      <c r="B93" s="75" t="s">
        <v>276</v>
      </c>
      <c r="C93" s="50">
        <f>+C68+C92</f>
        <v>0</v>
      </c>
      <c r="D93" s="50">
        <f>+D68+D92</f>
        <v>0</v>
      </c>
      <c r="E93" s="191">
        <f>+E68+E92</f>
        <v>0</v>
      </c>
    </row>
    <row r="94" spans="1:5" s="173" customFormat="1" ht="15.2" customHeight="1">
      <c r="A94" s="205"/>
      <c r="B94" s="206"/>
      <c r="C94" s="207"/>
    </row>
    <row r="95" spans="1:5" ht="16.5" customHeight="1">
      <c r="A95" s="208" t="s">
        <v>179</v>
      </c>
      <c r="B95" s="208"/>
      <c r="C95" s="208"/>
      <c r="D95" s="208"/>
      <c r="E95" s="208"/>
    </row>
    <row r="96" spans="1:5" s="175" customFormat="1" ht="16.5" customHeight="1" thickBot="1">
      <c r="A96" s="209" t="s">
        <v>180</v>
      </c>
      <c r="B96" s="209"/>
      <c r="C96" s="210"/>
      <c r="E96" s="210" t="str">
        <f>E7</f>
        <v xml:space="preserve"> Forintban!</v>
      </c>
    </row>
    <row r="97" spans="1:5">
      <c r="A97" s="159" t="s">
        <v>4</v>
      </c>
      <c r="B97" s="160" t="s">
        <v>181</v>
      </c>
      <c r="C97" s="161" t="str">
        <f>C8</f>
        <v>2020. évi</v>
      </c>
      <c r="D97" s="162"/>
      <c r="E97" s="163"/>
    </row>
    <row r="98" spans="1:5" ht="24.75" thickBot="1">
      <c r="A98" s="164"/>
      <c r="B98" s="165"/>
      <c r="C98" s="166" t="str">
        <f>C9</f>
        <v>Eredeti
előirányzat</v>
      </c>
      <c r="D98" s="167" t="str">
        <f>D9</f>
        <v>Összes módosítás</v>
      </c>
      <c r="E98" s="168" t="str">
        <f>E9</f>
        <v>Módosított előirányzat</v>
      </c>
    </row>
    <row r="99" spans="1:5" s="172" customFormat="1" ht="12" customHeight="1" thickBot="1">
      <c r="A99" s="211" t="s">
        <v>9</v>
      </c>
      <c r="B99" s="212" t="s">
        <v>10</v>
      </c>
      <c r="C99" s="212" t="s">
        <v>11</v>
      </c>
      <c r="D99" s="212" t="s">
        <v>12</v>
      </c>
      <c r="E99" s="213" t="s">
        <v>13</v>
      </c>
    </row>
    <row r="100" spans="1:5" ht="12" customHeight="1" thickBot="1">
      <c r="A100" s="214" t="s">
        <v>14</v>
      </c>
      <c r="B100" s="215" t="s">
        <v>182</v>
      </c>
      <c r="C100" s="216">
        <f>C101+C102+C103+C104+C105+C118</f>
        <v>0</v>
      </c>
      <c r="D100" s="216">
        <f>D101+D102+D103+D104+D105+D118</f>
        <v>0</v>
      </c>
      <c r="E100" s="217">
        <f>E101+E102+E103+E104+E105+E118</f>
        <v>0</v>
      </c>
    </row>
    <row r="101" spans="1:5" ht="12" customHeight="1">
      <c r="A101" s="218" t="s">
        <v>16</v>
      </c>
      <c r="B101" s="219" t="s">
        <v>183</v>
      </c>
      <c r="C101" s="97"/>
      <c r="D101" s="97"/>
      <c r="E101" s="98"/>
    </row>
    <row r="102" spans="1:5" ht="12" customHeight="1">
      <c r="A102" s="185" t="s">
        <v>18</v>
      </c>
      <c r="B102" s="220" t="s">
        <v>184</v>
      </c>
      <c r="C102" s="44"/>
      <c r="D102" s="44"/>
      <c r="E102" s="186"/>
    </row>
    <row r="103" spans="1:5" ht="12" customHeight="1">
      <c r="A103" s="185" t="s">
        <v>20</v>
      </c>
      <c r="B103" s="220" t="s">
        <v>185</v>
      </c>
      <c r="C103" s="45"/>
      <c r="D103" s="45"/>
      <c r="E103" s="190"/>
    </row>
    <row r="104" spans="1:5" ht="12" customHeight="1">
      <c r="A104" s="185" t="s">
        <v>22</v>
      </c>
      <c r="B104" s="221" t="s">
        <v>186</v>
      </c>
      <c r="C104" s="45"/>
      <c r="D104" s="45"/>
      <c r="E104" s="190"/>
    </row>
    <row r="105" spans="1:5" ht="12" customHeight="1">
      <c r="A105" s="185" t="s">
        <v>187</v>
      </c>
      <c r="B105" s="222" t="s">
        <v>188</v>
      </c>
      <c r="C105" s="45"/>
      <c r="D105" s="45"/>
      <c r="E105" s="190"/>
    </row>
    <row r="106" spans="1:5" ht="12" customHeight="1">
      <c r="A106" s="185" t="s">
        <v>26</v>
      </c>
      <c r="B106" s="220" t="s">
        <v>189</v>
      </c>
      <c r="C106" s="45"/>
      <c r="D106" s="45"/>
      <c r="E106" s="190"/>
    </row>
    <row r="107" spans="1:5" ht="12" customHeight="1">
      <c r="A107" s="185" t="s">
        <v>190</v>
      </c>
      <c r="B107" s="223" t="s">
        <v>191</v>
      </c>
      <c r="C107" s="45"/>
      <c r="D107" s="45"/>
      <c r="E107" s="190"/>
    </row>
    <row r="108" spans="1:5" ht="12" customHeight="1">
      <c r="A108" s="185" t="s">
        <v>192</v>
      </c>
      <c r="B108" s="223" t="s">
        <v>193</v>
      </c>
      <c r="C108" s="45"/>
      <c r="D108" s="45"/>
      <c r="E108" s="190"/>
    </row>
    <row r="109" spans="1:5" ht="12" customHeight="1">
      <c r="A109" s="185" t="s">
        <v>194</v>
      </c>
      <c r="B109" s="224" t="s">
        <v>195</v>
      </c>
      <c r="C109" s="45"/>
      <c r="D109" s="45"/>
      <c r="E109" s="190"/>
    </row>
    <row r="110" spans="1:5" ht="12" customHeight="1">
      <c r="A110" s="185" t="s">
        <v>196</v>
      </c>
      <c r="B110" s="225" t="s">
        <v>197</v>
      </c>
      <c r="C110" s="45"/>
      <c r="D110" s="45"/>
      <c r="E110" s="190"/>
    </row>
    <row r="111" spans="1:5" ht="12" customHeight="1">
      <c r="A111" s="185" t="s">
        <v>198</v>
      </c>
      <c r="B111" s="225" t="s">
        <v>199</v>
      </c>
      <c r="C111" s="45"/>
      <c r="D111" s="45"/>
      <c r="E111" s="190"/>
    </row>
    <row r="112" spans="1:5" ht="12" customHeight="1">
      <c r="A112" s="185" t="s">
        <v>200</v>
      </c>
      <c r="B112" s="224" t="s">
        <v>201</v>
      </c>
      <c r="C112" s="45"/>
      <c r="D112" s="45"/>
      <c r="E112" s="190"/>
    </row>
    <row r="113" spans="1:5" ht="12" customHeight="1">
      <c r="A113" s="185" t="s">
        <v>202</v>
      </c>
      <c r="B113" s="224" t="s">
        <v>203</v>
      </c>
      <c r="C113" s="45"/>
      <c r="D113" s="45"/>
      <c r="E113" s="190"/>
    </row>
    <row r="114" spans="1:5" ht="12" customHeight="1">
      <c r="A114" s="185" t="s">
        <v>204</v>
      </c>
      <c r="B114" s="225" t="s">
        <v>205</v>
      </c>
      <c r="C114" s="45"/>
      <c r="D114" s="45"/>
      <c r="E114" s="190"/>
    </row>
    <row r="115" spans="1:5" ht="12" customHeight="1">
      <c r="A115" s="226" t="s">
        <v>206</v>
      </c>
      <c r="B115" s="223" t="s">
        <v>207</v>
      </c>
      <c r="C115" s="45"/>
      <c r="D115" s="45"/>
      <c r="E115" s="190"/>
    </row>
    <row r="116" spans="1:5" ht="12" customHeight="1">
      <c r="A116" s="185" t="s">
        <v>208</v>
      </c>
      <c r="B116" s="223" t="s">
        <v>209</v>
      </c>
      <c r="C116" s="45"/>
      <c r="D116" s="45"/>
      <c r="E116" s="190"/>
    </row>
    <row r="117" spans="1:5" ht="12" customHeight="1">
      <c r="A117" s="188" t="s">
        <v>210</v>
      </c>
      <c r="B117" s="223" t="s">
        <v>211</v>
      </c>
      <c r="C117" s="45"/>
      <c r="D117" s="45"/>
      <c r="E117" s="190"/>
    </row>
    <row r="118" spans="1:5" ht="12" customHeight="1">
      <c r="A118" s="185" t="s">
        <v>212</v>
      </c>
      <c r="B118" s="221" t="s">
        <v>213</v>
      </c>
      <c r="C118" s="44"/>
      <c r="D118" s="44"/>
      <c r="E118" s="186"/>
    </row>
    <row r="119" spans="1:5" ht="12" customHeight="1">
      <c r="A119" s="185" t="s">
        <v>214</v>
      </c>
      <c r="B119" s="220" t="s">
        <v>215</v>
      </c>
      <c r="C119" s="44"/>
      <c r="D119" s="44"/>
      <c r="E119" s="186"/>
    </row>
    <row r="120" spans="1:5" ht="12" customHeight="1" thickBot="1">
      <c r="A120" s="227" t="s">
        <v>216</v>
      </c>
      <c r="B120" s="228" t="s">
        <v>217</v>
      </c>
      <c r="C120" s="229"/>
      <c r="D120" s="229"/>
      <c r="E120" s="230"/>
    </row>
    <row r="121" spans="1:5" ht="12" customHeight="1" thickBot="1">
      <c r="A121" s="231" t="s">
        <v>28</v>
      </c>
      <c r="B121" s="232" t="s">
        <v>218</v>
      </c>
      <c r="C121" s="233">
        <f>+C122+C124+C126</f>
        <v>0</v>
      </c>
      <c r="D121" s="41">
        <f>+D122+D124+D126</f>
        <v>0</v>
      </c>
      <c r="E121" s="234">
        <f>+E122+E124+E126</f>
        <v>0</v>
      </c>
    </row>
    <row r="122" spans="1:5" ht="12" customHeight="1">
      <c r="A122" s="184" t="s">
        <v>30</v>
      </c>
      <c r="B122" s="220" t="s">
        <v>219</v>
      </c>
      <c r="C122" s="43"/>
      <c r="D122" s="56"/>
      <c r="E122" s="110"/>
    </row>
    <row r="123" spans="1:5" ht="12" customHeight="1">
      <c r="A123" s="184" t="s">
        <v>32</v>
      </c>
      <c r="B123" s="235" t="s">
        <v>220</v>
      </c>
      <c r="C123" s="43"/>
      <c r="D123" s="56"/>
      <c r="E123" s="110"/>
    </row>
    <row r="124" spans="1:5" ht="12" customHeight="1">
      <c r="A124" s="184" t="s">
        <v>34</v>
      </c>
      <c r="B124" s="235" t="s">
        <v>221</v>
      </c>
      <c r="C124" s="44"/>
      <c r="D124" s="236"/>
      <c r="E124" s="186"/>
    </row>
    <row r="125" spans="1:5" ht="12" customHeight="1">
      <c r="A125" s="184" t="s">
        <v>36</v>
      </c>
      <c r="B125" s="235" t="s">
        <v>222</v>
      </c>
      <c r="C125" s="44"/>
      <c r="D125" s="236"/>
      <c r="E125" s="186"/>
    </row>
    <row r="126" spans="1:5" ht="12" customHeight="1">
      <c r="A126" s="184" t="s">
        <v>38</v>
      </c>
      <c r="B126" s="189" t="s">
        <v>223</v>
      </c>
      <c r="C126" s="44"/>
      <c r="D126" s="236"/>
      <c r="E126" s="186"/>
    </row>
    <row r="127" spans="1:5" ht="12" customHeight="1">
      <c r="A127" s="184" t="s">
        <v>40</v>
      </c>
      <c r="B127" s="187" t="s">
        <v>224</v>
      </c>
      <c r="C127" s="44"/>
      <c r="D127" s="236"/>
      <c r="E127" s="186"/>
    </row>
    <row r="128" spans="1:5" ht="12" customHeight="1">
      <c r="A128" s="184" t="s">
        <v>225</v>
      </c>
      <c r="B128" s="237" t="s">
        <v>226</v>
      </c>
      <c r="C128" s="44"/>
      <c r="D128" s="236"/>
      <c r="E128" s="186"/>
    </row>
    <row r="129" spans="1:5">
      <c r="A129" s="184" t="s">
        <v>227</v>
      </c>
      <c r="B129" s="225" t="s">
        <v>199</v>
      </c>
      <c r="C129" s="44"/>
      <c r="D129" s="236"/>
      <c r="E129" s="186"/>
    </row>
    <row r="130" spans="1:5" ht="12" customHeight="1">
      <c r="A130" s="184" t="s">
        <v>228</v>
      </c>
      <c r="B130" s="225" t="s">
        <v>229</v>
      </c>
      <c r="C130" s="44"/>
      <c r="D130" s="236"/>
      <c r="E130" s="186"/>
    </row>
    <row r="131" spans="1:5" ht="12" customHeight="1">
      <c r="A131" s="184" t="s">
        <v>230</v>
      </c>
      <c r="B131" s="225" t="s">
        <v>231</v>
      </c>
      <c r="C131" s="44"/>
      <c r="D131" s="236"/>
      <c r="E131" s="186"/>
    </row>
    <row r="132" spans="1:5" ht="12" customHeight="1">
      <c r="A132" s="184" t="s">
        <v>232</v>
      </c>
      <c r="B132" s="225" t="s">
        <v>205</v>
      </c>
      <c r="C132" s="44"/>
      <c r="D132" s="236"/>
      <c r="E132" s="186"/>
    </row>
    <row r="133" spans="1:5" ht="12" customHeight="1">
      <c r="A133" s="184" t="s">
        <v>233</v>
      </c>
      <c r="B133" s="225" t="s">
        <v>234</v>
      </c>
      <c r="C133" s="44"/>
      <c r="D133" s="236"/>
      <c r="E133" s="186"/>
    </row>
    <row r="134" spans="1:5" ht="16.5" thickBot="1">
      <c r="A134" s="226" t="s">
        <v>235</v>
      </c>
      <c r="B134" s="225" t="s">
        <v>236</v>
      </c>
      <c r="C134" s="45"/>
      <c r="D134" s="238"/>
      <c r="E134" s="190"/>
    </row>
    <row r="135" spans="1:5" ht="12" customHeight="1" thickBot="1">
      <c r="A135" s="182" t="s">
        <v>42</v>
      </c>
      <c r="B135" s="239" t="s">
        <v>237</v>
      </c>
      <c r="C135" s="41">
        <f>+C100+C121</f>
        <v>0</v>
      </c>
      <c r="D135" s="47">
        <f>+D100+D121</f>
        <v>0</v>
      </c>
      <c r="E135" s="183">
        <f>+E100+E121</f>
        <v>0</v>
      </c>
    </row>
    <row r="136" spans="1:5" ht="12" customHeight="1" thickBot="1">
      <c r="A136" s="182" t="s">
        <v>238</v>
      </c>
      <c r="B136" s="239" t="s">
        <v>239</v>
      </c>
      <c r="C136" s="41">
        <f>+C137+C138+C139</f>
        <v>0</v>
      </c>
      <c r="D136" s="47">
        <f>+D137+D138+D139</f>
        <v>0</v>
      </c>
      <c r="E136" s="183">
        <f>+E137+E138+E139</f>
        <v>0</v>
      </c>
    </row>
    <row r="137" spans="1:5" ht="12" customHeight="1">
      <c r="A137" s="184" t="s">
        <v>58</v>
      </c>
      <c r="B137" s="235" t="s">
        <v>240</v>
      </c>
      <c r="C137" s="44"/>
      <c r="D137" s="236"/>
      <c r="E137" s="186"/>
    </row>
    <row r="138" spans="1:5" ht="12" customHeight="1">
      <c r="A138" s="184" t="s">
        <v>60</v>
      </c>
      <c r="B138" s="235" t="s">
        <v>241</v>
      </c>
      <c r="C138" s="44"/>
      <c r="D138" s="236"/>
      <c r="E138" s="186"/>
    </row>
    <row r="139" spans="1:5" ht="12" customHeight="1" thickBot="1">
      <c r="A139" s="226" t="s">
        <v>62</v>
      </c>
      <c r="B139" s="235" t="s">
        <v>242</v>
      </c>
      <c r="C139" s="44"/>
      <c r="D139" s="236"/>
      <c r="E139" s="186"/>
    </row>
    <row r="140" spans="1:5" ht="12" customHeight="1" thickBot="1">
      <c r="A140" s="182" t="s">
        <v>71</v>
      </c>
      <c r="B140" s="239" t="s">
        <v>243</v>
      </c>
      <c r="C140" s="41">
        <f>SUM(C141:C146)</f>
        <v>0</v>
      </c>
      <c r="D140" s="47">
        <f>SUM(D141:D146)</f>
        <v>0</v>
      </c>
      <c r="E140" s="183">
        <f>SUM(E141:E146)</f>
        <v>0</v>
      </c>
    </row>
    <row r="141" spans="1:5" ht="12" customHeight="1">
      <c r="A141" s="184" t="s">
        <v>73</v>
      </c>
      <c r="B141" s="240" t="s">
        <v>244</v>
      </c>
      <c r="C141" s="44"/>
      <c r="D141" s="236"/>
      <c r="E141" s="186"/>
    </row>
    <row r="142" spans="1:5" ht="12" customHeight="1">
      <c r="A142" s="184" t="s">
        <v>75</v>
      </c>
      <c r="B142" s="240" t="s">
        <v>245</v>
      </c>
      <c r="C142" s="44"/>
      <c r="D142" s="236"/>
      <c r="E142" s="186"/>
    </row>
    <row r="143" spans="1:5" ht="12" customHeight="1">
      <c r="A143" s="184" t="s">
        <v>77</v>
      </c>
      <c r="B143" s="240" t="s">
        <v>246</v>
      </c>
      <c r="C143" s="44"/>
      <c r="D143" s="236"/>
      <c r="E143" s="186"/>
    </row>
    <row r="144" spans="1:5" ht="12" customHeight="1">
      <c r="A144" s="184" t="s">
        <v>79</v>
      </c>
      <c r="B144" s="240" t="s">
        <v>247</v>
      </c>
      <c r="C144" s="44"/>
      <c r="D144" s="236"/>
      <c r="E144" s="186"/>
    </row>
    <row r="145" spans="1:9" ht="12" customHeight="1">
      <c r="A145" s="184" t="s">
        <v>81</v>
      </c>
      <c r="B145" s="240" t="s">
        <v>248</v>
      </c>
      <c r="C145" s="44"/>
      <c r="D145" s="236"/>
      <c r="E145" s="186"/>
    </row>
    <row r="146" spans="1:9" ht="12" customHeight="1" thickBot="1">
      <c r="A146" s="227" t="s">
        <v>83</v>
      </c>
      <c r="B146" s="241" t="s">
        <v>249</v>
      </c>
      <c r="C146" s="229"/>
      <c r="D146" s="242"/>
      <c r="E146" s="230"/>
    </row>
    <row r="147" spans="1:9" ht="12" customHeight="1" thickBot="1">
      <c r="A147" s="182" t="s">
        <v>95</v>
      </c>
      <c r="B147" s="239" t="s">
        <v>250</v>
      </c>
      <c r="C147" s="50">
        <f>+C148+C149+C150+C151</f>
        <v>0</v>
      </c>
      <c r="D147" s="243">
        <f>+D148+D149+D150+D151</f>
        <v>0</v>
      </c>
      <c r="E147" s="191">
        <f>+E148+E149+E150+E151</f>
        <v>0</v>
      </c>
    </row>
    <row r="148" spans="1:9" ht="12" customHeight="1">
      <c r="A148" s="184" t="s">
        <v>97</v>
      </c>
      <c r="B148" s="240" t="s">
        <v>251</v>
      </c>
      <c r="C148" s="44"/>
      <c r="D148" s="236"/>
      <c r="E148" s="186"/>
    </row>
    <row r="149" spans="1:9" ht="12" customHeight="1">
      <c r="A149" s="184" t="s">
        <v>99</v>
      </c>
      <c r="B149" s="240" t="s">
        <v>252</v>
      </c>
      <c r="C149" s="44"/>
      <c r="D149" s="236"/>
      <c r="E149" s="186"/>
    </row>
    <row r="150" spans="1:9" ht="12" customHeight="1">
      <c r="A150" s="184" t="s">
        <v>101</v>
      </c>
      <c r="B150" s="240" t="s">
        <v>253</v>
      </c>
      <c r="C150" s="44"/>
      <c r="D150" s="236"/>
      <c r="E150" s="186"/>
    </row>
    <row r="151" spans="1:9" ht="12" customHeight="1" thickBot="1">
      <c r="A151" s="226" t="s">
        <v>103</v>
      </c>
      <c r="B151" s="244" t="s">
        <v>254</v>
      </c>
      <c r="C151" s="44"/>
      <c r="D151" s="236"/>
      <c r="E151" s="186"/>
    </row>
    <row r="152" spans="1:9" ht="12" customHeight="1" thickBot="1">
      <c r="A152" s="182" t="s">
        <v>255</v>
      </c>
      <c r="B152" s="239" t="s">
        <v>256</v>
      </c>
      <c r="C152" s="245">
        <f>SUM(C153:C157)</f>
        <v>0</v>
      </c>
      <c r="D152" s="246">
        <f>SUM(D153:D157)</f>
        <v>0</v>
      </c>
      <c r="E152" s="247">
        <f>SUM(E153:E157)</f>
        <v>0</v>
      </c>
    </row>
    <row r="153" spans="1:9" ht="12" customHeight="1">
      <c r="A153" s="184" t="s">
        <v>109</v>
      </c>
      <c r="B153" s="240" t="s">
        <v>257</v>
      </c>
      <c r="C153" s="44"/>
      <c r="D153" s="236"/>
      <c r="E153" s="186"/>
    </row>
    <row r="154" spans="1:9" ht="12" customHeight="1">
      <c r="A154" s="184" t="s">
        <v>111</v>
      </c>
      <c r="B154" s="240" t="s">
        <v>258</v>
      </c>
      <c r="C154" s="44"/>
      <c r="D154" s="236"/>
      <c r="E154" s="186"/>
    </row>
    <row r="155" spans="1:9" ht="12" customHeight="1">
      <c r="A155" s="184" t="s">
        <v>113</v>
      </c>
      <c r="B155" s="240" t="s">
        <v>259</v>
      </c>
      <c r="C155" s="44"/>
      <c r="D155" s="236"/>
      <c r="E155" s="186"/>
    </row>
    <row r="156" spans="1:9" ht="12" customHeight="1">
      <c r="A156" s="184" t="s">
        <v>115</v>
      </c>
      <c r="B156" s="240" t="s">
        <v>260</v>
      </c>
      <c r="C156" s="44"/>
      <c r="D156" s="236"/>
      <c r="E156" s="186"/>
    </row>
    <row r="157" spans="1:9" ht="12" customHeight="1" thickBot="1">
      <c r="A157" s="184" t="s">
        <v>261</v>
      </c>
      <c r="B157" s="240" t="s">
        <v>262</v>
      </c>
      <c r="C157" s="44"/>
      <c r="D157" s="236"/>
      <c r="E157" s="186"/>
    </row>
    <row r="158" spans="1:9" ht="12" customHeight="1" thickBot="1">
      <c r="A158" s="182" t="s">
        <v>117</v>
      </c>
      <c r="B158" s="239" t="s">
        <v>263</v>
      </c>
      <c r="C158" s="132"/>
      <c r="D158" s="133"/>
      <c r="E158" s="134"/>
    </row>
    <row r="159" spans="1:9" ht="12" customHeight="1" thickBot="1">
      <c r="A159" s="182" t="s">
        <v>264</v>
      </c>
      <c r="B159" s="239" t="s">
        <v>265</v>
      </c>
      <c r="C159" s="132"/>
      <c r="D159" s="133"/>
      <c r="E159" s="134"/>
    </row>
    <row r="160" spans="1:9" ht="15.2" customHeight="1" thickBot="1">
      <c r="A160" s="182" t="s">
        <v>266</v>
      </c>
      <c r="B160" s="239" t="s">
        <v>267</v>
      </c>
      <c r="C160" s="248">
        <f>+C136+C140+C147+C152+C158+C159</f>
        <v>0</v>
      </c>
      <c r="D160" s="249">
        <f>+D136+D140+D147+D152+D158+D159</f>
        <v>0</v>
      </c>
      <c r="E160" s="250">
        <f>+E136+E140+E147+E152+E158+E159</f>
        <v>0</v>
      </c>
      <c r="F160" s="178"/>
      <c r="G160" s="179"/>
      <c r="H160" s="179"/>
      <c r="I160" s="179"/>
    </row>
    <row r="161" spans="1:5" s="173" customFormat="1" ht="12.95" customHeight="1" thickBot="1">
      <c r="A161" s="251" t="s">
        <v>268</v>
      </c>
      <c r="B161" s="252" t="s">
        <v>269</v>
      </c>
      <c r="C161" s="248">
        <f>+C135+C160</f>
        <v>0</v>
      </c>
      <c r="D161" s="249">
        <f>+D135+D160</f>
        <v>0</v>
      </c>
      <c r="E161" s="250">
        <f>+E135+E160</f>
        <v>0</v>
      </c>
    </row>
    <row r="162" spans="1:5">
      <c r="C162" s="253">
        <f>C93-C161</f>
        <v>0</v>
      </c>
      <c r="D162" s="253">
        <f>D93-D161</f>
        <v>0</v>
      </c>
    </row>
    <row r="163" spans="1:5">
      <c r="A163" s="254" t="s">
        <v>270</v>
      </c>
      <c r="B163" s="254"/>
      <c r="C163" s="254"/>
      <c r="D163" s="254"/>
      <c r="E163" s="254"/>
    </row>
    <row r="164" spans="1:5" ht="15.2" customHeight="1" thickBot="1">
      <c r="A164" s="255" t="s">
        <v>271</v>
      </c>
      <c r="B164" s="255"/>
      <c r="C164" s="256"/>
      <c r="E164" s="256" t="str">
        <f>E96</f>
        <v xml:space="preserve"> Forintban!</v>
      </c>
    </row>
    <row r="165" spans="1:5" ht="25.5" customHeight="1" thickBot="1">
      <c r="A165" s="182">
        <v>1</v>
      </c>
      <c r="B165" s="257" t="s">
        <v>272</v>
      </c>
      <c r="C165" s="258">
        <f>+C68-C135</f>
        <v>0</v>
      </c>
      <c r="D165" s="41">
        <f>+D68-D135</f>
        <v>0</v>
      </c>
      <c r="E165" s="183">
        <f>+E68-E135</f>
        <v>0</v>
      </c>
    </row>
    <row r="166" spans="1:5" ht="32.450000000000003" customHeight="1" thickBot="1">
      <c r="A166" s="182" t="s">
        <v>28</v>
      </c>
      <c r="B166" s="257" t="s">
        <v>273</v>
      </c>
      <c r="C166" s="41">
        <f>+C92-C160</f>
        <v>0</v>
      </c>
      <c r="D166" s="41">
        <f>+D92-D160</f>
        <v>0</v>
      </c>
      <c r="E166" s="183">
        <f>+E92-E160</f>
        <v>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1.1. melléklet</vt:lpstr>
      <vt:lpstr>1.2. melléklet</vt:lpstr>
      <vt:lpstr>1.3. melléklet</vt:lpstr>
      <vt:lpstr>1.4.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2021-03-10T11:57:28Z</dcterms:created>
  <dcterms:modified xsi:type="dcterms:W3CDTF">2021-03-10T12:00:07Z</dcterms:modified>
</cp:coreProperties>
</file>