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34" activeTab="38"/>
  </bookViews>
  <sheets>
    <sheet name="1.mell." sheetId="1" r:id="rId1"/>
    <sheet name="2.mell." sheetId="2" r:id="rId2"/>
    <sheet name="3.mell" sheetId="3" r:id="rId3"/>
    <sheet name="4.mell" sheetId="4" r:id="rId4"/>
    <sheet name="5.mell  " sheetId="5" r:id="rId5"/>
    <sheet name="6.mell  " sheetId="6" r:id="rId6"/>
    <sheet name="7.mell." sheetId="7" r:id="rId7"/>
    <sheet name="8.mell." sheetId="8" r:id="rId8"/>
    <sheet name="9. mell. " sheetId="9" r:id="rId9"/>
    <sheet name="10. mell." sheetId="10" r:id="rId10"/>
    <sheet name="11. mell." sheetId="11" r:id="rId11"/>
    <sheet name="12. mell." sheetId="12" r:id="rId12"/>
    <sheet name="13.mell." sheetId="13" r:id="rId13"/>
    <sheet name="14.mell." sheetId="14" r:id="rId14"/>
    <sheet name="15.mell." sheetId="15" r:id="rId15"/>
    <sheet name="16.mell." sheetId="16" r:id="rId16"/>
    <sheet name="17.mell." sheetId="17" r:id="rId17"/>
    <sheet name="18.mell." sheetId="18" r:id="rId18"/>
    <sheet name="19.mell." sheetId="19" r:id="rId19"/>
    <sheet name="20.mell." sheetId="20" r:id="rId20"/>
    <sheet name="21.mell." sheetId="21" r:id="rId21"/>
    <sheet name="22.mell." sheetId="22" r:id="rId22"/>
    <sheet name="23.mell." sheetId="23" r:id="rId23"/>
    <sheet name="24.mell." sheetId="24" r:id="rId24"/>
    <sheet name="25. mell." sheetId="25" r:id="rId25"/>
    <sheet name="26. mell " sheetId="26" r:id="rId26"/>
    <sheet name="1.tájékoztató" sheetId="27" r:id="rId27"/>
    <sheet name="2. tájékoztató tábla" sheetId="28" r:id="rId28"/>
    <sheet name="3. tájékoztató tábla" sheetId="29" r:id="rId29"/>
    <sheet name="4. tájékoztató tábla" sheetId="30" r:id="rId30"/>
    <sheet name="5. tájékoztató tábla" sheetId="31" r:id="rId31"/>
    <sheet name="6. tájékoztató tábla" sheetId="32" r:id="rId32"/>
    <sheet name="7.1. tájékoztató tábla" sheetId="33" r:id="rId33"/>
    <sheet name="7.2. tájékoztató tábla" sheetId="34" r:id="rId34"/>
    <sheet name="7.3. tájékoztató tábla" sheetId="35" r:id="rId35"/>
    <sheet name="7.4. tájékoztató tábla" sheetId="36" r:id="rId36"/>
    <sheet name="8. tájékoztató tábla" sheetId="37" r:id="rId37"/>
    <sheet name="9. tájékoztató tábla" sheetId="38" r:id="rId38"/>
    <sheet name="10. tájékoztató tábla" sheetId="39" r:id="rId39"/>
  </sheets>
  <externalReferences>
    <externalReference r:id="rId42"/>
    <externalReference r:id="rId43"/>
  </externalReferences>
  <definedNames>
    <definedName name="_ftn1" localSheetId="34">'7.3. tájékoztató tábla'!$A$27</definedName>
    <definedName name="_ftnref1" localSheetId="34">'7.3. tájékoztató tábla'!$A$18</definedName>
    <definedName name="_xlfn.IFERROR" hidden="1">#NAME?</definedName>
    <definedName name="_xlnm.Print_Titles" localSheetId="9">'10. mell.'!$1:$6</definedName>
    <definedName name="_xlnm.Print_Titles" localSheetId="10">'11. mell.'!$1:$6</definedName>
    <definedName name="_xlnm.Print_Titles" localSheetId="11">'12. mell.'!$1:$6</definedName>
    <definedName name="_xlnm.Print_Titles" localSheetId="12">'13.mell.'!$1:$6</definedName>
    <definedName name="_xlnm.Print_Titles" localSheetId="13">'14.mell.'!$1:$6</definedName>
    <definedName name="_xlnm.Print_Titles" localSheetId="14">'15.mell.'!$1:$6</definedName>
    <definedName name="_xlnm.Print_Titles" localSheetId="15">'16.mell.'!$1:$6</definedName>
    <definedName name="_xlnm.Print_Titles" localSheetId="16">'17.mell.'!$1:$6</definedName>
    <definedName name="_xlnm.Print_Titles" localSheetId="17">'18.mell.'!$1:$6</definedName>
    <definedName name="_xlnm.Print_Titles" localSheetId="18">'19.mell.'!$1:$6</definedName>
    <definedName name="_xlnm.Print_Titles" localSheetId="19">'20.mell.'!$1:$6</definedName>
    <definedName name="_xlnm.Print_Titles" localSheetId="20">'21.mell.'!$1:$6</definedName>
    <definedName name="_xlnm.Print_Titles" localSheetId="21">'22.mell.'!$1:$6</definedName>
    <definedName name="_xlnm.Print_Titles" localSheetId="22">'23.mell.'!$1:$6</definedName>
    <definedName name="_xlnm.Print_Titles" localSheetId="23">'24.mell.'!$1:$6</definedName>
    <definedName name="_xlnm.Print_Titles" localSheetId="24">'25. mell.'!$1:$6</definedName>
    <definedName name="_xlnm.Print_Titles" localSheetId="32">'7.1. tájékoztató tábla'!$2:$6</definedName>
    <definedName name="_xlnm.Print_Area" localSheetId="0">'1.mell.'!$A$1:$E$161</definedName>
    <definedName name="_xlnm.Print_Area" localSheetId="26">'1.tájékoztató'!$A$1:$E$145</definedName>
    <definedName name="_xlnm.Print_Area" localSheetId="1">'2.mell.'!$A$1:$E$161</definedName>
    <definedName name="_xlnm.Print_Area" localSheetId="2">'3.mell'!$A$1:$E$161</definedName>
    <definedName name="_xlnm.Print_Area" localSheetId="3">'4.mell'!$A$1:$E$161</definedName>
  </definedNames>
  <calcPr fullCalcOnLoad="1"/>
</workbook>
</file>

<file path=xl/sharedStrings.xml><?xml version="1.0" encoding="utf-8"?>
<sst xmlns="http://schemas.openxmlformats.org/spreadsheetml/2006/main" count="5154" uniqueCount="818">
  <si>
    <t>Beruházási (felhalmozási) kiadások előirányzata beruházásonként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</si>
  <si>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</si>
  <si>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</si>
  <si>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</si>
  <si>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</si>
  <si>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</si>
  <si>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</si>
  <si>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</si>
  <si>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</si>
  <si>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</si>
  <si>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</si>
  <si>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</si>
  <si>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</si>
  <si>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</si>
  <si>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</si>
  <si>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</si>
  <si>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</si>
  <si>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</si>
  <si>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</si>
  <si>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</si>
  <si>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</si>
  <si>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</si>
  <si>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</si>
  <si>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</si>
  <si>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</si>
  <si>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</si>
  <si>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</si>
  <si>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</si>
  <si>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</si>
  <si>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</si>
  <si>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</si>
  <si>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</si>
  <si>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</si>
  <si>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</si>
  <si>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</si>
  <si>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Előirányzat-csoport, kiemelt előirányzat megnevezése</t>
  </si>
  <si>
    <t>Bevételek</t>
  </si>
  <si>
    <t>Kiadások</t>
  </si>
  <si>
    <t xml:space="preserve"> Ezer forintban !</t>
  </si>
  <si>
    <t>Megnevezés</t>
  </si>
  <si>
    <t>Személyi juttatások</t>
  </si>
  <si>
    <t>ÖSSZESEN:</t>
  </si>
  <si>
    <t>Beruházás  megnevezése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</si>
  <si>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</si>
  <si>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</si>
  <si>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</si>
  <si>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</si>
  <si>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</si>
  <si>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</si>
  <si>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</si>
  <si>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</si>
  <si>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</si>
  <si>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</si>
  <si>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</si>
  <si>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</si>
  <si>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</si>
  <si>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</si>
  <si>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</si>
  <si>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</si>
  <si>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</si>
  <si>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</si>
  <si>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</si>
  <si>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</si>
  <si>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</si>
  <si>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</si>
  <si>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</si>
  <si>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</si>
  <si>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</si>
  <si>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</si>
  <si>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</si>
  <si>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</si>
  <si>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</si>
  <si>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</si>
  <si>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</si>
  <si>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</si>
  <si>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</si>
  <si>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</si>
  <si>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</si>
  <si>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</si>
  <si>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</si>
  <si>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</si>
  <si>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</si>
  <si>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</si>
  <si>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</si>
  <si>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</si>
  <si>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</si>
  <si>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</si>
  <si>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</si>
  <si>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</si>
  <si>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</si>
  <si>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</si>
  <si>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</si>
  <si>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</si>
  <si>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</si>
  <si>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</si>
  <si>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</si>
  <si>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</si>
  <si>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</si>
  <si>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</si>
  <si>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</si>
  <si>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</si>
  <si>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</si>
  <si>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</si>
  <si>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</si>
  <si>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</si>
  <si>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</si>
  <si>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</si>
  <si>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</si>
  <si>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</si>
  <si>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</si>
  <si>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</si>
  <si>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</si>
  <si>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</si>
  <si>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</si>
  <si>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</si>
  <si>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</si>
  <si>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</si>
  <si>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</si>
  <si>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</si>
  <si>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</si>
  <si>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</si>
  <si>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</si>
  <si>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</si>
  <si>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</si>
  <si>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</si>
  <si>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</si>
  <si>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</si>
  <si>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</si>
  <si>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</si>
  <si>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</si>
  <si>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</si>
  <si>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</si>
  <si>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</si>
  <si>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</si>
  <si>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</si>
  <si>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</si>
  <si>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</si>
  <si>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</si>
  <si>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</si>
  <si>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</si>
  <si>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</si>
  <si>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</si>
  <si>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</si>
  <si>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</si>
  <si>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</si>
  <si>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</si>
  <si>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</si>
  <si>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</si>
  <si>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</si>
  <si>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</si>
  <si>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</si>
  <si>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</si>
  <si>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</si>
  <si>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</si>
  <si>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</si>
  <si>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</si>
  <si>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</si>
  <si>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</si>
  <si>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</si>
  <si>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</si>
  <si>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</si>
  <si>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</si>
  <si>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</si>
  <si>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</si>
  <si>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</si>
  <si>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</si>
  <si>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</si>
  <si>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</si>
  <si>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</si>
  <si>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</si>
  <si>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</si>
  <si>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</si>
  <si>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</si>
  <si>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</si>
  <si>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</si>
  <si>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</si>
  <si>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</si>
  <si>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</si>
  <si>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</si>
  <si>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</si>
  <si>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</si>
  <si>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</si>
  <si>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</si>
  <si>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</si>
  <si>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</si>
  <si>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</si>
  <si>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</si>
  <si>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</si>
  <si>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</si>
  <si>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</si>
  <si>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</si>
  <si>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</si>
  <si>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</si>
  <si>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</si>
  <si>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</si>
  <si>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</si>
  <si>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</si>
  <si>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</si>
  <si>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</si>
  <si>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</si>
  <si>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</si>
  <si>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</si>
  <si>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</si>
  <si>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</si>
  <si>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</si>
  <si>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</si>
  <si>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</si>
  <si>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</si>
  <si>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</si>
  <si>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</si>
  <si>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</si>
  <si>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</si>
  <si>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</si>
  <si>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</si>
  <si>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</si>
  <si>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</si>
  <si>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</si>
  <si>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</si>
  <si>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</si>
  <si>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</si>
  <si>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</si>
  <si>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</si>
  <si>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</si>
  <si>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</si>
  <si>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</si>
  <si>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</si>
  <si>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</si>
  <si>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</si>
  <si>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</si>
  <si>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</si>
  <si>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</si>
  <si>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</si>
  <si>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</si>
  <si>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</si>
  <si>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</si>
  <si>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</si>
  <si>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</si>
  <si>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</si>
  <si>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</si>
  <si>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</si>
  <si>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</si>
  <si>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</si>
  <si>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</si>
  <si>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</si>
  <si>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</si>
  <si>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</si>
  <si>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</si>
  <si>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</si>
  <si>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</si>
  <si>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</si>
  <si>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</si>
  <si>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</si>
  <si>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</si>
  <si>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</si>
  <si>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</si>
  <si>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</si>
  <si>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</si>
  <si>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</si>
  <si>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</si>
  <si>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</si>
  <si>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</si>
  <si>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</si>
  <si>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</si>
  <si>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</si>
  <si>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</si>
  <si>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</si>
  <si>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</si>
  <si>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</si>
  <si>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</si>
  <si>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</si>
  <si>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</si>
  <si>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</si>
  <si>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</si>
  <si>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</si>
  <si>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</si>
  <si>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</si>
  <si>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</si>
  <si>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</si>
  <si>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</si>
  <si>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</si>
  <si>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</si>
  <si>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</si>
  <si>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</si>
  <si>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</si>
  <si>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</si>
  <si>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</si>
  <si>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</si>
  <si>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</si>
  <si>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</si>
  <si>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</si>
  <si>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</si>
  <si>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</si>
  <si>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</si>
  <si>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</si>
  <si>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</si>
  <si>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</si>
  <si>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</si>
  <si>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</si>
  <si>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</si>
  <si>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</si>
  <si>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</si>
  <si>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</si>
  <si>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</si>
  <si>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</si>
  <si>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</si>
  <si>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</si>
  <si>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</si>
  <si>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</si>
  <si>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</si>
  <si>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</si>
  <si>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</si>
  <si>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</si>
  <si>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</si>
  <si>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</si>
  <si>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</si>
  <si>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</si>
  <si>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</si>
  <si>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</si>
  <si>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</si>
  <si>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</si>
  <si>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</si>
  <si>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</si>
  <si>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</si>
  <si>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</si>
  <si>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</si>
  <si>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</si>
  <si>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</si>
  <si>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</si>
  <si>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</si>
  <si>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</si>
  <si>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</si>
  <si>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</si>
  <si>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</si>
  <si>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</si>
  <si>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</si>
  <si>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</si>
  <si>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</si>
  <si>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</si>
  <si>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</si>
  <si>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</si>
  <si>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</si>
  <si>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</si>
  <si>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</si>
  <si>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</si>
  <si>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</si>
  <si>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</si>
  <si>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</si>
  <si>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</si>
  <si>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</si>
  <si>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</si>
  <si>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</si>
  <si>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</si>
  <si>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</si>
  <si>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</si>
  <si>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</si>
  <si>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</si>
  <si>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</si>
  <si>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</si>
  <si>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</si>
  <si>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</si>
  <si>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</si>
  <si>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</si>
  <si>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</si>
  <si>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</si>
  <si>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</si>
  <si>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</si>
  <si>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</si>
  <si>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</si>
  <si>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</si>
  <si>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</si>
  <si>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</si>
  <si>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</si>
  <si>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</si>
  <si>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</si>
  <si>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</si>
  <si>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</si>
  <si>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</si>
  <si>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</si>
  <si>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</si>
  <si>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</si>
  <si>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</si>
  <si>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</si>
  <si>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</si>
  <si>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</si>
  <si>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</si>
  <si>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</si>
  <si>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</si>
  <si>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</si>
  <si>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</si>
  <si>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>Eredeti előirányzat</t>
  </si>
  <si>
    <t>Nagyhalász Város Önkormányzat 2015. évi kötelező feladatainak mérlege</t>
  </si>
  <si>
    <t>Szociális célú városrehabilitáció</t>
  </si>
  <si>
    <t>Nagyhalász Önk. intézményei energiaellátásának fejl.</t>
  </si>
  <si>
    <t>Belvízelvezető rendszer tervezése</t>
  </si>
  <si>
    <t>Ingatlanvásárlás</t>
  </si>
  <si>
    <t>Útépítés</t>
  </si>
  <si>
    <t>Térkövezés</t>
  </si>
  <si>
    <t>2015</t>
  </si>
  <si>
    <t>2014</t>
  </si>
  <si>
    <t>Körforgalom tervezési költsége</t>
  </si>
  <si>
    <t>Autó vásárlása</t>
  </si>
  <si>
    <t>Olimpiai érem megvásárlása</t>
  </si>
  <si>
    <t>Településrendezési terv módosítása</t>
  </si>
  <si>
    <t>H</t>
  </si>
  <si>
    <t>I</t>
  </si>
  <si>
    <t>-</t>
  </si>
  <si>
    <t>KEOP-5.7.0/15-2015 pályázat</t>
  </si>
  <si>
    <t xml:space="preserve"> </t>
  </si>
  <si>
    <t xml:space="preserve">Módosított előirányzat </t>
  </si>
  <si>
    <t>Módosított előirányzat</t>
  </si>
  <si>
    <t>Nagyhalász Város Önkormányzat 2015. évi önként vállalt feladatainak mérlege</t>
  </si>
  <si>
    <t>Nagyhalász Város Önkormányzat 2015. évi állami (államigazgatási) feladatainak mérlege</t>
  </si>
  <si>
    <t>Módosított ei.</t>
  </si>
  <si>
    <t>Költségvetési szerv</t>
  </si>
  <si>
    <t>Polgármesteri hivatal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</si>
  <si>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</si>
  <si>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</si>
  <si>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</si>
  <si>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</si>
  <si>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</si>
  <si>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</si>
  <si>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</si>
  <si>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</si>
  <si>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</si>
  <si>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</si>
  <si>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</si>
  <si>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</si>
  <si>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</si>
  <si>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</si>
  <si>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</si>
  <si>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</si>
  <si>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</si>
  <si>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</si>
  <si>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</si>
  <si>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</si>
  <si>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</si>
  <si>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</si>
  <si>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</si>
  <si>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</si>
  <si>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</si>
  <si>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</si>
  <si>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Önként vállalt feladatok bevételei, kiadásai</t>
  </si>
  <si>
    <t>Államigazgatási feladatok bevételei, kiadásai</t>
  </si>
  <si>
    <t>Anóka Eszter Városi Könyvtár</t>
  </si>
  <si>
    <t>Nagyhalászi Petőfi Sándor Művelődési Ház</t>
  </si>
  <si>
    <t>Felújítási kiadások előirányzata felújításonként</t>
  </si>
  <si>
    <t>Felújítás  megnevezése</t>
  </si>
  <si>
    <t>Teljes költség</t>
  </si>
  <si>
    <t>EU-s projekt neve, azonosítója:</t>
  </si>
  <si>
    <t>ÉAOP-5.1.1/A-12-2013-0006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</si>
  <si>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</si>
  <si>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</si>
  <si>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</si>
  <si>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</si>
  <si>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</si>
  <si>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</si>
  <si>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</si>
  <si>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</si>
  <si>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</si>
  <si>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</si>
  <si>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</si>
  <si>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</si>
  <si>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</si>
  <si>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</si>
  <si>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</si>
  <si>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</si>
  <si>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KEOP-4.10.0/N/14-2014-0155</t>
  </si>
  <si>
    <t>Intézmények energiaellátásának fejlesztése</t>
  </si>
  <si>
    <t>KEOP-5.7.0/15-2015</t>
  </si>
  <si>
    <t>Európai Uniós támogatással megvalósuló projektek bevételei, kiadásai, hozzájárulások</t>
  </si>
  <si>
    <t>KEOP-5.7.0/15-2015 Energetikai pályázat</t>
  </si>
  <si>
    <t>Informatikai eszközök beszerzése (polg.hiv.)</t>
  </si>
  <si>
    <t>Gépek, berendezések (Könyvtár)</t>
  </si>
  <si>
    <t>Gépek, berendezések (Önkormányzat)</t>
  </si>
  <si>
    <t>Közmunkaprogram, szerszámok</t>
  </si>
  <si>
    <t>Egyéb beruházási kiadások</t>
  </si>
  <si>
    <t>Egészségesebb életmódért Nagyhalászban</t>
  </si>
  <si>
    <t>TÁMOP-6.1.2-11/1-2012-1282</t>
  </si>
  <si>
    <t>Sor-szám</t>
  </si>
  <si>
    <t>29.</t>
  </si>
  <si>
    <t>30.</t>
  </si>
  <si>
    <t>31.</t>
  </si>
  <si>
    <t>2015. évi teljesítés</t>
  </si>
  <si>
    <t>2015. évi telj.</t>
  </si>
  <si>
    <t>Önként vállalt feladatok bevételi, kiadásai</t>
  </si>
  <si>
    <t>Államigazgatási feladatok bevételi, kiadásai</t>
  </si>
  <si>
    <t>Teljesítés</t>
  </si>
  <si>
    <t>Működési célú központosított előirányzatok</t>
  </si>
  <si>
    <t>Helyi önkormányzatok kiegészítő támogatásai</t>
  </si>
  <si>
    <t>Közhatalmi bevételek (4.1.+...+4.7.)</t>
  </si>
  <si>
    <t>Építményadó</t>
  </si>
  <si>
    <t>Idegenforgalmi adó</t>
  </si>
  <si>
    <t>Iparűzési adó</t>
  </si>
  <si>
    <t>4.5.</t>
  </si>
  <si>
    <t>4.6.</t>
  </si>
  <si>
    <t>4.7.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</si>
  <si>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</si>
  <si>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</si>
  <si>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</si>
  <si>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</si>
  <si>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</si>
  <si>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</si>
  <si>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</si>
  <si>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</si>
  <si>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</si>
  <si>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</si>
  <si>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</si>
  <si>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</si>
  <si>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</si>
  <si>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</si>
  <si>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</si>
  <si>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</si>
  <si>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</si>
  <si>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</si>
  <si>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</si>
  <si>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</si>
  <si>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</si>
  <si>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</si>
  <si>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</si>
  <si>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</si>
  <si>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</si>
  <si>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</si>
  <si>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</si>
  <si>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</si>
  <si>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</si>
  <si>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</si>
  <si>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</si>
  <si>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</si>
  <si>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</si>
  <si>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</si>
  <si>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</si>
  <si>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</si>
  <si>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</si>
  <si>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</si>
  <si>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</si>
  <si>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</si>
  <si>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</si>
  <si>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</si>
  <si>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</si>
  <si>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</si>
  <si>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</si>
  <si>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</si>
  <si>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</si>
  <si>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</si>
  <si>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</si>
  <si>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</si>
  <si>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</si>
  <si>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</si>
  <si>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</si>
  <si>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</si>
  <si>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</si>
  <si>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</si>
  <si>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</si>
  <si>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</si>
  <si>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</si>
  <si>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</si>
  <si>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</si>
  <si>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</si>
  <si>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</si>
  <si>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</si>
  <si>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</si>
  <si>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</si>
  <si>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</si>
  <si>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</si>
  <si>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</si>
  <si>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</si>
  <si>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</si>
  <si>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</si>
  <si>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</si>
  <si>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</si>
  <si>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</si>
  <si>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</si>
  <si>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</si>
  <si>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</si>
  <si>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</si>
  <si>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</si>
  <si>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</si>
  <si>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</si>
  <si>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</si>
  <si>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</si>
  <si>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</si>
  <si>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</si>
  <si>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</si>
  <si>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</si>
  <si>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</si>
  <si>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</si>
  <si>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</si>
  <si>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</si>
  <si>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</si>
  <si>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</si>
  <si>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</si>
  <si>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</si>
  <si>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</si>
  <si>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</si>
  <si>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 xml:space="preserve">Könyv szerinti 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</si>
  <si>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</si>
  <si>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</si>
  <si>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</si>
  <si>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</si>
  <si>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</si>
  <si>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</si>
  <si>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</si>
  <si>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</si>
  <si>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</si>
  <si>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</si>
  <si>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</si>
  <si>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</si>
  <si>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</si>
  <si>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</si>
  <si>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</si>
  <si>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</si>
  <si>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</si>
  <si>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</si>
  <si>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</si>
  <si>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</si>
  <si>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</si>
  <si>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</si>
  <si>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</si>
  <si>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</si>
  <si>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</si>
  <si>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</si>
  <si>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</si>
  <si>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</si>
  <si>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</si>
  <si>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</si>
  <si>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</si>
  <si>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</si>
  <si>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</si>
  <si>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</si>
  <si>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</si>
  <si>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</si>
  <si>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</si>
  <si>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</si>
  <si>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</si>
  <si>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</si>
  <si>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</si>
  <si>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</si>
  <si>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</si>
  <si>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</si>
  <si>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</si>
  <si>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</si>
  <si>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</si>
  <si>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</si>
  <si>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</si>
  <si>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</si>
  <si>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</si>
  <si>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</si>
  <si>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</si>
  <si>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</si>
  <si>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</si>
  <si>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</si>
  <si>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</si>
  <si>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</si>
  <si>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</si>
  <si>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</si>
  <si>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</si>
  <si>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</si>
  <si>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</si>
  <si>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</si>
  <si>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</si>
  <si>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</si>
  <si>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</si>
  <si>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</si>
  <si>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</si>
  <si>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</si>
  <si>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</si>
  <si>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</si>
  <si>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</si>
  <si>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</si>
  <si>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</si>
  <si>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</si>
  <si>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</si>
  <si>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</si>
  <si>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</si>
  <si>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</si>
  <si>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</si>
  <si>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</si>
  <si>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</si>
  <si>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</si>
  <si>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</si>
  <si>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</si>
  <si>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</si>
  <si>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</si>
  <si>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</si>
  <si>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</si>
  <si>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</si>
  <si>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</si>
  <si>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</si>
  <si>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</si>
  <si>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</si>
  <si>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</si>
  <si>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</si>
  <si>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</si>
  <si>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</si>
  <si>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</si>
  <si>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</si>
  <si>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</si>
  <si>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</si>
  <si>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</si>
  <si>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</si>
  <si>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</si>
  <si>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</si>
  <si>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</si>
  <si>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</si>
  <si>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</si>
  <si>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</si>
  <si>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</si>
  <si>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</si>
  <si>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</si>
  <si>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</si>
  <si>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</si>
  <si>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</si>
  <si>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</si>
  <si>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</si>
  <si>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(E 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</si>
  <si>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</si>
  <si>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</si>
  <si>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</si>
  <si>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</si>
  <si>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</si>
  <si>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</si>
  <si>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</si>
  <si>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</si>
  <si>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</si>
  <si>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</si>
  <si>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</si>
  <si>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</si>
  <si>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</si>
  <si>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</si>
  <si>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</si>
  <si>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</si>
  <si>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</si>
  <si>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</si>
  <si>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</si>
  <si>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</si>
  <si>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</si>
  <si>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</si>
  <si>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</si>
  <si>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</si>
  <si>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</si>
  <si>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</si>
  <si>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</si>
  <si>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</si>
  <si>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</si>
  <si>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</si>
  <si>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</si>
  <si>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</si>
  <si>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</si>
  <si>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</si>
  <si>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</si>
  <si>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</si>
  <si>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</si>
  <si>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</si>
  <si>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</si>
  <si>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</si>
  <si>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</si>
  <si>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</si>
  <si>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</si>
  <si>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II. Felhalmozási célú bevételek és kiadások mérlege
</t>
  </si>
  <si>
    <t>2015.évi telj.</t>
  </si>
  <si>
    <t>Eredeti ei.</t>
  </si>
  <si>
    <t xml:space="preserve">Önkormányzta </t>
  </si>
  <si>
    <t xml:space="preserve">Polgármesteri Hivatal </t>
  </si>
  <si>
    <t xml:space="preserve">Könyvtár </t>
  </si>
  <si>
    <t xml:space="preserve">Művelődési Ház </t>
  </si>
  <si>
    <t>Összesen             ( E Ft )</t>
  </si>
  <si>
    <t>Önkormány-zat</t>
  </si>
  <si>
    <t>Polgármeste- ri Hivatal</t>
  </si>
  <si>
    <t>Könyvtár</t>
  </si>
  <si>
    <t>Műv.Ház</t>
  </si>
  <si>
    <t xml:space="preserve">Összesen </t>
  </si>
  <si>
    <t>I. Tevékenység nettó eredményszemléletű bevétele</t>
  </si>
  <si>
    <t>II. Aktivált saját teljesítmény értéke</t>
  </si>
  <si>
    <t>III. Egyéb eredményszemléletű bevételek</t>
  </si>
  <si>
    <t>IV. Anyagjellegű ráfordítások</t>
  </si>
  <si>
    <t>V. Személyi jellegű ráfordítások</t>
  </si>
  <si>
    <t>VI. Értékcsökkenési leírás</t>
  </si>
  <si>
    <t>VII. Egyéb ráfordítások</t>
  </si>
  <si>
    <t>A.) Tevékenység eredménye (=I+II+III-IV-V-VI-VII)</t>
  </si>
  <si>
    <t>VIII. Pénzügyi műveletek eredményszemléletű bevételei</t>
  </si>
  <si>
    <t>IX. Pénzügyi műveletek ráfordításai</t>
  </si>
  <si>
    <t>B.) Pénzügyi műveletek eredménye (=VIII-IX)</t>
  </si>
  <si>
    <t>C.) Szokásos eredmény (=A+B)</t>
  </si>
  <si>
    <t>X. Rendkívüli eredményszemléletű bevételek</t>
  </si>
  <si>
    <t>XI. Rendkívüli ráfordítások</t>
  </si>
  <si>
    <t>D.) Rendkívüli eredmény (=X-XI)</t>
  </si>
  <si>
    <t>E.) Mérleg szerinti eredmény (=C+D)</t>
  </si>
  <si>
    <t>I. Alaptevékenység költségvetési egyenlege</t>
  </si>
  <si>
    <t>II. Alaptevékenység finanszírozási egyenlege</t>
  </si>
  <si>
    <t>A.) Alaptevékenység maradványa (=I+II)</t>
  </si>
  <si>
    <t>III. Vállalkozási tevékenység költségvetési egyenlege</t>
  </si>
  <si>
    <t>IV. Vállalkozási tevékenység finanszírozási egyenlege</t>
  </si>
  <si>
    <t>B.) Vállalkozási tevékenység maradványa (=III+IV)</t>
  </si>
  <si>
    <t>C.) Összes maradvány (=A+B)</t>
  </si>
  <si>
    <t>D.) Alaptevékenység kötelezettségvállalással terhelt maradványa</t>
  </si>
  <si>
    <t>E.) Alaptevékenység szabad maradványa (=A-D)</t>
  </si>
  <si>
    <t xml:space="preserve">F.) Vállalkozási tevékenységet terhelő befizetési kötelezettség </t>
  </si>
  <si>
    <t>G.) Vállalkozási tevékenység felhasználható maradványa (=B-F)</t>
  </si>
  <si>
    <t>Nyírségvíz Zrt.</t>
  </si>
  <si>
    <t>MEDI-AMB Nonprofit Kft</t>
  </si>
  <si>
    <t>HALÁSZÉRT Nonprofit Kft "f.a."</t>
  </si>
  <si>
    <t>Nagyhalászi Sportegyesület</t>
  </si>
  <si>
    <t>Nagyhalász Polgárőrség</t>
  </si>
  <si>
    <t>Nagyhalászi Önkéntes Tűzoltóság</t>
  </si>
  <si>
    <t>működési ktg-ek támogatása</t>
  </si>
  <si>
    <t>TAO-s támogatás önereje</t>
  </si>
  <si>
    <t>Felhalmozási célú visszatérítendő kölcsönök háztartásoknak</t>
  </si>
  <si>
    <t>Működési célú visszatérítendő támogatások, kölcsönök visszatérülése</t>
  </si>
  <si>
    <t>Az önkormányzat által nyújtott hitel és kölcsön alakulása lejárat és eszközök szerinti bontásban</t>
  </si>
  <si>
    <t>ezer Ft</t>
  </si>
  <si>
    <t>A táblázat az intézményfinanszírozásból adódóan 155.699,- ezer Ft halmozódást tartalmaz.</t>
  </si>
  <si>
    <t xml:space="preserve">5. melléklet az 5/2016. (IV.27.) önkormányzati rendelethez </t>
  </si>
  <si>
    <t>6. melléket az 5/2016. (IV.27.) önkormányzati rendelethez</t>
  </si>
  <si>
    <t>2. tájékoztató tábla az 5/2016.(IV.27.) önkormányzati rendelethez</t>
  </si>
  <si>
    <t>3. tájékoztató tábla az 5/2016 (IV.27.) önkormányzati rendelethez</t>
  </si>
  <si>
    <t>4. tájékoztató tábla az 5/2016 (IV.27) önkormányzati rendelethez</t>
  </si>
  <si>
    <t>9. tájékoztató tábla az 5/2016.(IV.27.) önkormányzati rendelethez</t>
  </si>
  <si>
    <t>10. sz. tájékoztató tábla az 5/2016.(IV.27.)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</si>
</sst>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0.000%"/>
    <numFmt numFmtId="179" formatCode="#,##0\ &quot;Ft&quot;"/>
  </numFmts>
  <fonts count="8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gray125">
        <bgColor indexed="47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2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3" xfId="60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 quotePrefix="1">
      <alignment horizontal="left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3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52" xfId="60" applyFont="1" applyFill="1" applyBorder="1" applyAlignment="1" applyProtection="1">
      <alignment horizontal="center" vertical="center" wrapText="1"/>
      <protection/>
    </xf>
    <xf numFmtId="0" fontId="12" fillId="0" borderId="53" xfId="60" applyFont="1" applyFill="1" applyBorder="1" applyAlignment="1" applyProtection="1">
      <alignment horizontal="center" vertical="center" wrapText="1"/>
      <protection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4" xfId="60" applyFont="1" applyFill="1" applyBorder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0" fontId="12" fillId="0" borderId="10" xfId="60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left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0" borderId="61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30" xfId="0" applyNumberFormat="1" applyFont="1" applyFill="1" applyBorder="1" applyAlignment="1" applyProtection="1">
      <alignment vertical="center"/>
      <protection/>
    </xf>
    <xf numFmtId="49" fontId="13" fillId="0" borderId="17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 applyProtection="1">
      <alignment vertical="center"/>
      <protection/>
    </xf>
    <xf numFmtId="3" fontId="13" fillId="0" borderId="23" xfId="0" applyNumberFormat="1" applyFont="1" applyFill="1" applyBorder="1" applyAlignment="1" applyProtection="1">
      <alignment vertical="center"/>
      <protection/>
    </xf>
    <xf numFmtId="3" fontId="13" fillId="0" borderId="2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9" fillId="0" borderId="32" xfId="60" applyNumberFormat="1" applyFont="1" applyFill="1" applyBorder="1" applyAlignment="1" applyProtection="1">
      <alignment vertical="center"/>
      <protection/>
    </xf>
    <xf numFmtId="0" fontId="12" fillId="0" borderId="26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164" fontId="13" fillId="34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34" borderId="15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28" xfId="0" applyFont="1" applyBorder="1" applyAlignment="1" applyProtection="1">
      <alignment vertical="center" wrapText="1"/>
      <protection/>
    </xf>
    <xf numFmtId="164" fontId="19" fillId="0" borderId="32" xfId="60" applyNumberFormat="1" applyFont="1" applyFill="1" applyBorder="1" applyAlignment="1" applyProtection="1">
      <alignment/>
      <protection/>
    </xf>
    <xf numFmtId="0" fontId="12" fillId="0" borderId="35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33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28" xfId="0" applyFont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63" xfId="0" applyNumberFormat="1" applyFont="1" applyFill="1" applyBorder="1" applyAlignment="1" applyProtection="1">
      <alignment horizontal="centerContinuous" vertical="center"/>
      <protection/>
    </xf>
    <xf numFmtId="164" fontId="6" fillId="0" borderId="64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22" fillId="0" borderId="0" xfId="0" applyNumberFormat="1" applyFont="1" applyFill="1" applyAlignment="1">
      <alignment vertical="center"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6" xfId="0" applyNumberFormat="1" applyFont="1" applyFill="1" applyBorder="1" applyAlignment="1" applyProtection="1">
      <alignment horizontal="center" vertical="center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63" xfId="0" applyNumberFormat="1" applyFont="1" applyFill="1" applyBorder="1" applyAlignment="1" applyProtection="1">
      <alignment vertical="center" wrapText="1"/>
      <protection/>
    </xf>
    <xf numFmtId="164" fontId="12" fillId="0" borderId="67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45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4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6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0" xfId="0" applyNumberFormat="1" applyFont="1" applyFill="1" applyBorder="1" applyAlignment="1">
      <alignment horizontal="left" vertical="center" wrapText="1" indent="1"/>
    </xf>
    <xf numFmtId="164" fontId="0" fillId="33" borderId="40" xfId="0" applyNumberFormat="1" applyFont="1" applyFill="1" applyBorder="1" applyAlignment="1">
      <alignment horizontal="left" vertical="center" wrapText="1" indent="2"/>
    </xf>
    <xf numFmtId="164" fontId="0" fillId="33" borderId="34" xfId="0" applyNumberFormat="1" applyFont="1" applyFill="1" applyBorder="1" applyAlignment="1">
      <alignment horizontal="left" vertical="center" wrapText="1" indent="2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0" fillId="33" borderId="40" xfId="0" applyNumberFormat="1" applyFont="1" applyFill="1" applyBorder="1" applyAlignment="1">
      <alignment horizontal="right" vertical="center" wrapText="1" indent="2"/>
    </xf>
    <xf numFmtId="164" fontId="0" fillId="33" borderId="34" xfId="0" applyNumberFormat="1" applyFont="1" applyFill="1" applyBorder="1" applyAlignment="1">
      <alignment horizontal="right" vertical="center" wrapText="1" indent="2"/>
    </xf>
    <xf numFmtId="0" fontId="6" fillId="0" borderId="2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12" fillId="0" borderId="30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164" fontId="13" fillId="0" borderId="68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vertical="center" wrapText="1"/>
      <protection/>
    </xf>
    <xf numFmtId="164" fontId="13" fillId="0" borderId="33" xfId="0" applyNumberFormat="1" applyFont="1" applyFill="1" applyBorder="1" applyAlignment="1" applyProtection="1">
      <alignment vertical="center"/>
      <protection locked="0"/>
    </xf>
    <xf numFmtId="164" fontId="13" fillId="0" borderId="66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54" xfId="0" applyNumberFormat="1" applyFont="1" applyFill="1" applyBorder="1" applyAlignment="1" applyProtection="1">
      <alignment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2" fillId="0" borderId="51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33" xfId="0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12" fillId="0" borderId="23" xfId="0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horizontal="right" vertical="center" wrapText="1" indent="2"/>
    </xf>
    <xf numFmtId="164" fontId="12" fillId="0" borderId="26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>
      <alignment horizontal="right" vertical="center" indent="1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0" fontId="21" fillId="0" borderId="0" xfId="62" applyFill="1" applyProtection="1">
      <alignment/>
      <protection/>
    </xf>
    <xf numFmtId="0" fontId="25" fillId="0" borderId="0" xfId="62" applyFont="1" applyFill="1" applyProtection="1">
      <alignment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8" fillId="0" borderId="33" xfId="62" applyFont="1" applyFill="1" applyBorder="1" applyAlignment="1" applyProtection="1">
      <alignment horizontal="center" vertical="center" wrapText="1"/>
      <protection/>
    </xf>
    <xf numFmtId="0" fontId="21" fillId="0" borderId="0" xfId="62" applyFill="1" applyAlignment="1" applyProtection="1">
      <alignment horizontal="center" vertical="center"/>
      <protection/>
    </xf>
    <xf numFmtId="0" fontId="17" fillId="0" borderId="20" xfId="62" applyFont="1" applyFill="1" applyBorder="1" applyAlignment="1" applyProtection="1">
      <alignment vertical="center" wrapText="1"/>
      <protection/>
    </xf>
    <xf numFmtId="174" fontId="13" fillId="0" borderId="13" xfId="61" applyNumberFormat="1" applyFont="1" applyFill="1" applyBorder="1" applyAlignment="1" applyProtection="1">
      <alignment horizontal="center" vertical="center"/>
      <protection/>
    </xf>
    <xf numFmtId="175" fontId="17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2" applyFill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vertical="center" wrapText="1"/>
      <protection/>
    </xf>
    <xf numFmtId="174" fontId="13" fillId="0" borderId="11" xfId="61" applyNumberFormat="1" applyFont="1" applyFill="1" applyBorder="1" applyAlignment="1" applyProtection="1">
      <alignment horizontal="center" vertical="center"/>
      <protection/>
    </xf>
    <xf numFmtId="175" fontId="17" fillId="0" borderId="11" xfId="62" applyNumberFormat="1" applyFont="1" applyFill="1" applyBorder="1" applyAlignment="1" applyProtection="1">
      <alignment horizontal="right" vertical="center" wrapText="1"/>
      <protection/>
    </xf>
    <xf numFmtId="0" fontId="29" fillId="0" borderId="17" xfId="62" applyFont="1" applyFill="1" applyBorder="1" applyAlignment="1" applyProtection="1">
      <alignment horizontal="left" vertical="center" wrapText="1" indent="1"/>
      <protection/>
    </xf>
    <xf numFmtId="175" fontId="28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16" fillId="0" borderId="11" xfId="62" applyNumberFormat="1" applyFont="1" applyFill="1" applyBorder="1" applyAlignment="1" applyProtection="1">
      <alignment horizontal="right" vertical="center" wrapText="1"/>
      <protection locked="0"/>
    </xf>
    <xf numFmtId="175" fontId="16" fillId="0" borderId="11" xfId="62" applyNumberFormat="1" applyFont="1" applyFill="1" applyBorder="1" applyAlignment="1" applyProtection="1">
      <alignment horizontal="right" vertical="center" wrapText="1"/>
      <protection/>
    </xf>
    <xf numFmtId="0" fontId="17" fillId="0" borderId="21" xfId="62" applyFont="1" applyFill="1" applyBorder="1" applyAlignment="1" applyProtection="1">
      <alignment vertical="center" wrapText="1"/>
      <protection/>
    </xf>
    <xf numFmtId="174" fontId="13" fillId="0" borderId="33" xfId="61" applyNumberFormat="1" applyFont="1" applyFill="1" applyBorder="1" applyAlignment="1" applyProtection="1">
      <alignment horizontal="center" vertical="center"/>
      <protection/>
    </xf>
    <xf numFmtId="175" fontId="17" fillId="0" borderId="33" xfId="62" applyNumberFormat="1" applyFont="1" applyFill="1" applyBorder="1" applyAlignment="1" applyProtection="1">
      <alignment horizontal="right" vertical="center" wrapText="1"/>
      <protection/>
    </xf>
    <xf numFmtId="0" fontId="16" fillId="0" borderId="0" xfId="62" applyFont="1" applyFill="1" applyProtection="1">
      <alignment/>
      <protection/>
    </xf>
    <xf numFmtId="3" fontId="21" fillId="0" borderId="0" xfId="62" applyNumberFormat="1" applyFont="1" applyFill="1" applyProtection="1">
      <alignment/>
      <protection/>
    </xf>
    <xf numFmtId="0" fontId="21" fillId="0" borderId="0" xfId="62" applyFont="1" applyFill="1" applyProtection="1">
      <alignment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 wrapText="1"/>
      <protection/>
    </xf>
    <xf numFmtId="49" fontId="12" fillId="0" borderId="33" xfId="61" applyNumberFormat="1" applyFont="1" applyFill="1" applyBorder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4" fontId="13" fillId="0" borderId="12" xfId="61" applyNumberFormat="1" applyFont="1" applyFill="1" applyBorder="1" applyAlignment="1" applyProtection="1">
      <alignment horizontal="center" vertical="center"/>
      <protection/>
    </xf>
    <xf numFmtId="176" fontId="13" fillId="0" borderId="62" xfId="61" applyNumberFormat="1" applyFont="1" applyFill="1" applyBorder="1" applyAlignment="1" applyProtection="1">
      <alignment vertical="center"/>
      <protection locked="0"/>
    </xf>
    <xf numFmtId="176" fontId="13" fillId="0" borderId="30" xfId="61" applyNumberFormat="1" applyFont="1" applyFill="1" applyBorder="1" applyAlignment="1" applyProtection="1">
      <alignment vertical="center"/>
      <protection locked="0"/>
    </xf>
    <xf numFmtId="176" fontId="12" fillId="0" borderId="30" xfId="61" applyNumberFormat="1" applyFont="1" applyFill="1" applyBorder="1" applyAlignment="1" applyProtection="1">
      <alignment vertical="center"/>
      <protection/>
    </xf>
    <xf numFmtId="176" fontId="12" fillId="0" borderId="30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12" fillId="0" borderId="21" xfId="61" applyFont="1" applyFill="1" applyBorder="1" applyAlignment="1" applyProtection="1">
      <alignment horizontal="left" vertical="center" wrapText="1"/>
      <protection/>
    </xf>
    <xf numFmtId="176" fontId="12" fillId="0" borderId="51" xfId="61" applyNumberFormat="1" applyFont="1" applyFill="1" applyBorder="1" applyAlignment="1" applyProtection="1">
      <alignment vertical="center"/>
      <protection/>
    </xf>
    <xf numFmtId="0" fontId="21" fillId="0" borderId="0" xfId="62" applyFont="1" applyFill="1" applyAlignment="1" applyProtection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21" fillId="0" borderId="0" xfId="62" applyFill="1">
      <alignment/>
      <protection/>
    </xf>
    <xf numFmtId="0" fontId="15" fillId="0" borderId="24" xfId="62" applyFont="1" applyFill="1" applyBorder="1" applyAlignment="1">
      <alignment horizontal="center" vertical="center"/>
      <protection/>
    </xf>
    <xf numFmtId="0" fontId="15" fillId="0" borderId="25" xfId="62" applyFont="1" applyFill="1" applyBorder="1" applyAlignment="1">
      <alignment horizontal="center" vertical="center" wrapText="1"/>
      <protection/>
    </xf>
    <xf numFmtId="0" fontId="15" fillId="0" borderId="60" xfId="62" applyFont="1" applyFill="1" applyBorder="1" applyAlignment="1">
      <alignment horizontal="center" vertical="center" wrapText="1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horizontal="center" vertical="center" wrapText="1"/>
      <protection/>
    </xf>
    <xf numFmtId="0" fontId="15" fillId="0" borderId="26" xfId="62" applyFont="1" applyFill="1" applyBorder="1" applyAlignment="1">
      <alignment horizontal="center" vertical="center" wrapText="1"/>
      <protection/>
    </xf>
    <xf numFmtId="0" fontId="16" fillId="0" borderId="17" xfId="62" applyFont="1" applyFill="1" applyBorder="1" applyProtection="1">
      <alignment/>
      <protection locked="0"/>
    </xf>
    <xf numFmtId="0" fontId="16" fillId="0" borderId="12" xfId="62" applyFont="1" applyFill="1" applyBorder="1" applyAlignment="1">
      <alignment horizontal="right" indent="1"/>
      <protection/>
    </xf>
    <xf numFmtId="3" fontId="16" fillId="0" borderId="12" xfId="62" applyNumberFormat="1" applyFont="1" applyFill="1" applyBorder="1" applyProtection="1">
      <alignment/>
      <protection locked="0"/>
    </xf>
    <xf numFmtId="3" fontId="16" fillId="0" borderId="62" xfId="62" applyNumberFormat="1" applyFont="1" applyFill="1" applyBorder="1" applyProtection="1">
      <alignment/>
      <protection locked="0"/>
    </xf>
    <xf numFmtId="0" fontId="16" fillId="0" borderId="11" xfId="62" applyFont="1" applyFill="1" applyBorder="1" applyAlignment="1">
      <alignment horizontal="right" indent="1"/>
      <protection/>
    </xf>
    <xf numFmtId="3" fontId="16" fillId="0" borderId="11" xfId="62" applyNumberFormat="1" applyFont="1" applyFill="1" applyBorder="1" applyProtection="1">
      <alignment/>
      <protection locked="0"/>
    </xf>
    <xf numFmtId="3" fontId="16" fillId="0" borderId="30" xfId="62" applyNumberFormat="1" applyFont="1" applyFill="1" applyBorder="1" applyProtection="1">
      <alignment/>
      <protection locked="0"/>
    </xf>
    <xf numFmtId="0" fontId="16" fillId="0" borderId="19" xfId="62" applyFont="1" applyFill="1" applyBorder="1" applyProtection="1">
      <alignment/>
      <protection locked="0"/>
    </xf>
    <xf numFmtId="0" fontId="16" fillId="0" borderId="15" xfId="62" applyFont="1" applyFill="1" applyBorder="1" applyAlignment="1">
      <alignment horizontal="right" indent="1"/>
      <protection/>
    </xf>
    <xf numFmtId="3" fontId="16" fillId="0" borderId="15" xfId="62" applyNumberFormat="1" applyFont="1" applyFill="1" applyBorder="1" applyProtection="1">
      <alignment/>
      <protection locked="0"/>
    </xf>
    <xf numFmtId="3" fontId="16" fillId="0" borderId="31" xfId="62" applyNumberFormat="1" applyFont="1" applyFill="1" applyBorder="1" applyProtection="1">
      <alignment/>
      <protection locked="0"/>
    </xf>
    <xf numFmtId="0" fontId="17" fillId="0" borderId="22" xfId="62" applyFont="1" applyFill="1" applyBorder="1" applyProtection="1">
      <alignment/>
      <protection locked="0"/>
    </xf>
    <xf numFmtId="0" fontId="16" fillId="0" borderId="23" xfId="62" applyFont="1" applyFill="1" applyBorder="1" applyAlignment="1">
      <alignment horizontal="right" indent="1"/>
      <protection/>
    </xf>
    <xf numFmtId="3" fontId="16" fillId="0" borderId="23" xfId="62" applyNumberFormat="1" applyFont="1" applyFill="1" applyBorder="1" applyProtection="1">
      <alignment/>
      <protection locked="0"/>
    </xf>
    <xf numFmtId="176" fontId="12" fillId="0" borderId="26" xfId="61" applyNumberFormat="1" applyFont="1" applyFill="1" applyBorder="1" applyAlignment="1" applyProtection="1">
      <alignment vertical="center"/>
      <protection/>
    </xf>
    <xf numFmtId="0" fontId="16" fillId="0" borderId="18" xfId="62" applyFont="1" applyFill="1" applyBorder="1" applyProtection="1">
      <alignment/>
      <protection locked="0"/>
    </xf>
    <xf numFmtId="3" fontId="16" fillId="0" borderId="70" xfId="62" applyNumberFormat="1" applyFont="1" applyFill="1" applyBorder="1">
      <alignment/>
      <protection/>
    </xf>
    <xf numFmtId="0" fontId="30" fillId="0" borderId="0" xfId="62" applyFont="1" applyFill="1">
      <alignment/>
      <protection/>
    </xf>
    <xf numFmtId="0" fontId="31" fillId="0" borderId="0" xfId="62" applyFont="1" applyFill="1">
      <alignment/>
      <protection/>
    </xf>
    <xf numFmtId="0" fontId="16" fillId="0" borderId="0" xfId="62" applyFont="1" applyFill="1">
      <alignment/>
      <protection/>
    </xf>
    <xf numFmtId="0" fontId="21" fillId="0" borderId="0" xfId="62" applyFont="1" applyFill="1">
      <alignment/>
      <protection/>
    </xf>
    <xf numFmtId="3" fontId="21" fillId="0" borderId="0" xfId="62" applyNumberFormat="1" applyFont="1" applyFill="1" applyAlignment="1">
      <alignment horizontal="center"/>
      <protection/>
    </xf>
    <xf numFmtId="0" fontId="21" fillId="0" borderId="0" xfId="62" applyFont="1" applyFill="1" applyAlignment="1">
      <alignment/>
      <protection/>
    </xf>
    <xf numFmtId="0" fontId="32" fillId="0" borderId="24" xfId="62" applyFont="1" applyFill="1" applyBorder="1" applyAlignment="1">
      <alignment horizontal="center" vertical="center"/>
      <protection/>
    </xf>
    <xf numFmtId="0" fontId="32" fillId="0" borderId="25" xfId="62" applyFont="1" applyFill="1" applyBorder="1" applyAlignment="1">
      <alignment horizontal="center" vertical="center" wrapText="1"/>
      <protection/>
    </xf>
    <xf numFmtId="0" fontId="32" fillId="0" borderId="60" xfId="62" applyFont="1" applyFill="1" applyBorder="1" applyAlignment="1">
      <alignment horizontal="center" vertical="center" wrapText="1"/>
      <protection/>
    </xf>
    <xf numFmtId="0" fontId="32" fillId="0" borderId="22" xfId="62" applyFont="1" applyFill="1" applyBorder="1" applyAlignment="1">
      <alignment horizontal="center" vertical="center"/>
      <protection/>
    </xf>
    <xf numFmtId="0" fontId="32" fillId="0" borderId="23" xfId="62" applyFont="1" applyFill="1" applyBorder="1" applyAlignment="1">
      <alignment horizontal="center" vertical="center" wrapText="1"/>
      <protection/>
    </xf>
    <xf numFmtId="0" fontId="32" fillId="0" borderId="26" xfId="62" applyFont="1" applyFill="1" applyBorder="1" applyAlignment="1">
      <alignment horizontal="center" vertical="center" wrapText="1"/>
      <protection/>
    </xf>
    <xf numFmtId="0" fontId="16" fillId="0" borderId="17" xfId="62" applyFont="1" applyFill="1" applyBorder="1" applyAlignment="1" applyProtection="1">
      <alignment horizontal="left" indent="1"/>
      <protection locked="0"/>
    </xf>
    <xf numFmtId="0" fontId="16" fillId="0" borderId="19" xfId="62" applyFont="1" applyFill="1" applyBorder="1" applyAlignment="1" applyProtection="1">
      <alignment horizontal="left" indent="1"/>
      <protection locked="0"/>
    </xf>
    <xf numFmtId="0" fontId="16" fillId="0" borderId="18" xfId="62" applyFont="1" applyFill="1" applyBorder="1" applyAlignment="1" applyProtection="1">
      <alignment horizontal="left" indent="1"/>
      <protection locked="0"/>
    </xf>
    <xf numFmtId="0" fontId="17" fillId="0" borderId="54" xfId="62" applyNumberFormat="1" applyFont="1" applyFill="1" applyBorder="1">
      <alignment/>
      <protection/>
    </xf>
    <xf numFmtId="0" fontId="16" fillId="0" borderId="21" xfId="62" applyFont="1" applyFill="1" applyBorder="1" applyAlignment="1" applyProtection="1">
      <alignment horizontal="left" indent="1"/>
      <protection locked="0"/>
    </xf>
    <xf numFmtId="0" fontId="16" fillId="0" borderId="33" xfId="62" applyFont="1" applyFill="1" applyBorder="1" applyAlignment="1">
      <alignment horizontal="right" indent="1"/>
      <protection/>
    </xf>
    <xf numFmtId="3" fontId="16" fillId="0" borderId="33" xfId="62" applyNumberFormat="1" applyFont="1" applyFill="1" applyBorder="1" applyProtection="1">
      <alignment/>
      <protection locked="0"/>
    </xf>
    <xf numFmtId="3" fontId="16" fillId="0" borderId="51" xfId="62" applyNumberFormat="1" applyFont="1" applyFill="1" applyBorder="1" applyProtection="1">
      <alignment/>
      <protection locked="0"/>
    </xf>
    <xf numFmtId="0" fontId="30" fillId="0" borderId="0" xfId="0" applyFont="1" applyFill="1" applyAlignment="1">
      <alignment/>
    </xf>
    <xf numFmtId="0" fontId="3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5" fillId="0" borderId="26" xfId="0" applyFont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center" vertical="top" wrapText="1"/>
      <protection/>
    </xf>
    <xf numFmtId="0" fontId="37" fillId="0" borderId="12" xfId="0" applyFont="1" applyBorder="1" applyAlignment="1" applyProtection="1">
      <alignment horizontal="left" vertical="top" wrapText="1"/>
      <protection locked="0"/>
    </xf>
    <xf numFmtId="166" fontId="37" fillId="0" borderId="12" xfId="42" applyNumberFormat="1" applyFont="1" applyBorder="1" applyAlignment="1" applyProtection="1">
      <alignment horizontal="center" vertical="center" wrapText="1"/>
      <protection locked="0"/>
    </xf>
    <xf numFmtId="166" fontId="37" fillId="0" borderId="62" xfId="42" applyNumberFormat="1" applyFont="1" applyBorder="1" applyAlignment="1" applyProtection="1">
      <alignment horizontal="center" vertical="top" wrapText="1"/>
      <protection locked="0"/>
    </xf>
    <xf numFmtId="0" fontId="35" fillId="0" borderId="17" xfId="0" applyFont="1" applyBorder="1" applyAlignment="1" applyProtection="1">
      <alignment horizontal="center" vertical="top" wrapText="1"/>
      <protection/>
    </xf>
    <xf numFmtId="0" fontId="37" fillId="0" borderId="11" xfId="0" applyFont="1" applyBorder="1" applyAlignment="1" applyProtection="1">
      <alignment horizontal="left" vertical="top" wrapText="1"/>
      <protection locked="0"/>
    </xf>
    <xf numFmtId="9" fontId="37" fillId="0" borderId="11" xfId="70" applyFont="1" applyBorder="1" applyAlignment="1" applyProtection="1">
      <alignment horizontal="center" vertical="center" wrapText="1"/>
      <protection locked="0"/>
    </xf>
    <xf numFmtId="166" fontId="37" fillId="0" borderId="11" xfId="42" applyNumberFormat="1" applyFont="1" applyBorder="1" applyAlignment="1" applyProtection="1">
      <alignment horizontal="center" vertical="center" wrapText="1"/>
      <protection locked="0"/>
    </xf>
    <xf numFmtId="166" fontId="37" fillId="0" borderId="30" xfId="42" applyNumberFormat="1" applyFont="1" applyBorder="1" applyAlignment="1" applyProtection="1">
      <alignment horizontal="center" vertical="top" wrapText="1"/>
      <protection locked="0"/>
    </xf>
    <xf numFmtId="0" fontId="35" fillId="0" borderId="19" xfId="0" applyFont="1" applyBorder="1" applyAlignment="1" applyProtection="1">
      <alignment horizontal="center" vertical="top" wrapText="1"/>
      <protection/>
    </xf>
    <xf numFmtId="0" fontId="37" fillId="0" borderId="15" xfId="0" applyFont="1" applyBorder="1" applyAlignment="1" applyProtection="1">
      <alignment horizontal="left" vertical="top" wrapText="1"/>
      <protection locked="0"/>
    </xf>
    <xf numFmtId="9" fontId="37" fillId="0" borderId="15" xfId="70" applyFont="1" applyBorder="1" applyAlignment="1" applyProtection="1">
      <alignment horizontal="center" vertical="center" wrapText="1"/>
      <protection locked="0"/>
    </xf>
    <xf numFmtId="166" fontId="37" fillId="0" borderId="15" xfId="42" applyNumberFormat="1" applyFont="1" applyBorder="1" applyAlignment="1" applyProtection="1">
      <alignment horizontal="center" vertical="center" wrapText="1"/>
      <protection locked="0"/>
    </xf>
    <xf numFmtId="166" fontId="37" fillId="0" borderId="31" xfId="42" applyNumberFormat="1" applyFont="1" applyBorder="1" applyAlignment="1" applyProtection="1">
      <alignment horizontal="center" vertical="top" wrapText="1"/>
      <protection locked="0"/>
    </xf>
    <xf numFmtId="0" fontId="35" fillId="35" borderId="23" xfId="0" applyFont="1" applyFill="1" applyBorder="1" applyAlignment="1" applyProtection="1">
      <alignment horizontal="center" vertical="top" wrapText="1"/>
      <protection/>
    </xf>
    <xf numFmtId="166" fontId="37" fillId="0" borderId="23" xfId="42" applyNumberFormat="1" applyFont="1" applyBorder="1" applyAlignment="1" applyProtection="1">
      <alignment horizontal="center" vertical="center" wrapText="1"/>
      <protection/>
    </xf>
    <xf numFmtId="166" fontId="37" fillId="0" borderId="26" xfId="42" applyNumberFormat="1" applyFont="1" applyBorder="1" applyAlignment="1" applyProtection="1">
      <alignment horizontal="center" vertical="top" wrapText="1"/>
      <protection/>
    </xf>
    <xf numFmtId="0" fontId="38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71" xfId="0" applyFill="1" applyBorder="1" applyAlignment="1" applyProtection="1">
      <alignment horizontal="left" vertical="center" wrapText="1" indent="1"/>
      <protection locked="0"/>
    </xf>
    <xf numFmtId="177" fontId="6" fillId="0" borderId="62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39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68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 indent="1"/>
    </xf>
    <xf numFmtId="0" fontId="0" fillId="0" borderId="66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0" fillId="0" borderId="63" xfId="0" applyFill="1" applyBorder="1" applyAlignment="1" applyProtection="1">
      <alignment horizontal="left" vertical="center" wrapText="1" indent="1"/>
      <protection locked="0"/>
    </xf>
    <xf numFmtId="177" fontId="6" fillId="0" borderId="61" xfId="0" applyNumberFormat="1" applyFont="1" applyFill="1" applyBorder="1" applyAlignment="1" applyProtection="1">
      <alignment horizontal="right" vertical="center"/>
      <protection/>
    </xf>
    <xf numFmtId="0" fontId="40" fillId="0" borderId="33" xfId="0" applyFont="1" applyFill="1" applyBorder="1" applyAlignment="1">
      <alignment horizontal="left" vertical="center" indent="5"/>
    </xf>
    <xf numFmtId="164" fontId="0" fillId="0" borderId="0" xfId="0" applyNumberFormat="1" applyFill="1" applyAlignment="1" applyProtection="1">
      <alignment horizontal="center" vertical="center"/>
      <protection/>
    </xf>
    <xf numFmtId="0" fontId="22" fillId="0" borderId="54" xfId="0" applyFont="1" applyFill="1" applyBorder="1" applyAlignment="1">
      <alignment horizontal="center" vertical="center" wrapText="1"/>
    </xf>
    <xf numFmtId="177" fontId="6" fillId="0" borderId="72" xfId="0" applyNumberFormat="1" applyFont="1" applyFill="1" applyBorder="1" applyAlignment="1" applyProtection="1">
      <alignment horizontal="right" vertical="center"/>
      <protection/>
    </xf>
    <xf numFmtId="177" fontId="6" fillId="0" borderId="29" xfId="0" applyNumberFormat="1" applyFont="1" applyFill="1" applyBorder="1" applyAlignment="1" applyProtection="1">
      <alignment horizontal="right" vertical="center"/>
      <protection/>
    </xf>
    <xf numFmtId="0" fontId="26" fillId="0" borderId="0" xfId="62" applyFont="1" applyFill="1" applyBorder="1" applyAlignment="1" applyProtection="1">
      <alignment horizontal="right"/>
      <protection/>
    </xf>
    <xf numFmtId="0" fontId="26" fillId="0" borderId="11" xfId="62" applyFont="1" applyFill="1" applyBorder="1" applyAlignment="1" applyProtection="1">
      <alignment horizontal="center" wrapText="1"/>
      <protection/>
    </xf>
    <xf numFmtId="10" fontId="37" fillId="0" borderId="12" xfId="70" applyNumberFormat="1" applyFont="1" applyBorder="1" applyAlignment="1" applyProtection="1">
      <alignment horizontal="center" vertical="center" wrapText="1"/>
      <protection locked="0"/>
    </xf>
    <xf numFmtId="178" fontId="37" fillId="0" borderId="11" xfId="70" applyNumberFormat="1" applyFont="1" applyBorder="1" applyAlignment="1" applyProtection="1">
      <alignment horizontal="center" vertical="center" wrapText="1"/>
      <protection locked="0"/>
    </xf>
    <xf numFmtId="164" fontId="12" fillId="0" borderId="40" xfId="0" applyNumberFormat="1" applyFont="1" applyFill="1" applyBorder="1" applyAlignment="1">
      <alignment vertical="center" wrapText="1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41" fillId="0" borderId="39" xfId="0" applyFont="1" applyFill="1" applyBorder="1" applyAlignment="1">
      <alignment horizontal="left" vertical="center" indent="5"/>
    </xf>
    <xf numFmtId="3" fontId="41" fillId="0" borderId="39" xfId="0" applyNumberFormat="1" applyFont="1" applyFill="1" applyBorder="1" applyAlignment="1">
      <alignment horizontal="left" vertical="center" indent="5"/>
    </xf>
    <xf numFmtId="0" fontId="41" fillId="0" borderId="66" xfId="0" applyFont="1" applyFill="1" applyBorder="1" applyAlignment="1">
      <alignment horizontal="left" vertical="center" indent="5"/>
    </xf>
    <xf numFmtId="164" fontId="19" fillId="0" borderId="32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73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19" fillId="0" borderId="32" xfId="60" applyNumberFormat="1" applyFont="1" applyFill="1" applyBorder="1" applyAlignment="1" applyProtection="1">
      <alignment horizontal="left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81" fillId="0" borderId="76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13" xfId="60" applyNumberFormat="1" applyFont="1" applyFill="1" applyBorder="1" applyAlignment="1" applyProtection="1">
      <alignment horizontal="center" vertical="center"/>
      <protection/>
    </xf>
    <xf numFmtId="164" fontId="6" fillId="0" borderId="61" xfId="6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8" xfId="0" applyNumberFormat="1" applyFont="1" applyFill="1" applyBorder="1" applyAlignment="1" applyProtection="1">
      <alignment horizontal="center" vertical="center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75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right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 applyProtection="1">
      <alignment horizontal="left" vertical="center"/>
      <protection/>
    </xf>
    <xf numFmtId="0" fontId="12" fillId="0" borderId="34" xfId="0" applyFont="1" applyFill="1" applyBorder="1" applyAlignment="1" applyProtection="1">
      <alignment horizontal="left" vertical="center"/>
      <protection/>
    </xf>
    <xf numFmtId="0" fontId="6" fillId="0" borderId="77" xfId="0" applyFont="1" applyFill="1" applyBorder="1" applyAlignment="1" applyProtection="1">
      <alignment horizontal="left" vertical="center" wrapText="1"/>
      <protection/>
    </xf>
    <xf numFmtId="0" fontId="6" fillId="0" borderId="76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13" fillId="0" borderId="76" xfId="0" applyFont="1" applyFill="1" applyBorder="1" applyAlignment="1">
      <alignment horizontal="justify" vertical="center" wrapText="1"/>
    </xf>
    <xf numFmtId="0" fontId="6" fillId="0" borderId="46" xfId="0" applyFont="1" applyFill="1" applyBorder="1" applyAlignment="1">
      <alignment horizontal="left" vertical="center" indent="2"/>
    </xf>
    <xf numFmtId="0" fontId="6" fillId="0" borderId="34" xfId="0" applyFont="1" applyFill="1" applyBorder="1" applyAlignment="1">
      <alignment horizontal="left" vertical="center" indent="2"/>
    </xf>
    <xf numFmtId="0" fontId="21" fillId="0" borderId="0" xfId="62" applyFont="1" applyFill="1" applyAlignment="1" applyProtection="1">
      <alignment horizontal="left"/>
      <protection/>
    </xf>
    <xf numFmtId="0" fontId="24" fillId="0" borderId="0" xfId="62" applyFont="1" applyFill="1" applyAlignment="1" applyProtection="1">
      <alignment horizontal="center" vertical="center" wrapText="1"/>
      <protection/>
    </xf>
    <xf numFmtId="0" fontId="24" fillId="0" borderId="0" xfId="62" applyFont="1" applyFill="1" applyAlignment="1" applyProtection="1">
      <alignment horizontal="center" vertical="center"/>
      <protection/>
    </xf>
    <xf numFmtId="0" fontId="27" fillId="0" borderId="24" xfId="62" applyFont="1" applyFill="1" applyBorder="1" applyAlignment="1" applyProtection="1">
      <alignment horizontal="center" vertical="center" wrapText="1"/>
      <protection/>
    </xf>
    <xf numFmtId="0" fontId="27" fillId="0" borderId="16" xfId="62" applyFont="1" applyFill="1" applyBorder="1" applyAlignment="1" applyProtection="1">
      <alignment horizontal="center" vertical="center" wrapText="1"/>
      <protection/>
    </xf>
    <xf numFmtId="0" fontId="27" fillId="0" borderId="18" xfId="62" applyFont="1" applyFill="1" applyBorder="1" applyAlignment="1" applyProtection="1">
      <alignment horizontal="center" vertical="center" wrapText="1"/>
      <protection/>
    </xf>
    <xf numFmtId="0" fontId="19" fillId="0" borderId="25" xfId="61" applyFont="1" applyFill="1" applyBorder="1" applyAlignment="1" applyProtection="1">
      <alignment horizontal="center" vertical="center" textRotation="90"/>
      <protection/>
    </xf>
    <xf numFmtId="0" fontId="19" fillId="0" borderId="10" xfId="61" applyFont="1" applyFill="1" applyBorder="1" applyAlignment="1" applyProtection="1">
      <alignment horizontal="center" vertical="center" textRotation="90"/>
      <protection/>
    </xf>
    <xf numFmtId="0" fontId="19" fillId="0" borderId="12" xfId="61" applyFont="1" applyFill="1" applyBorder="1" applyAlignment="1" applyProtection="1">
      <alignment horizontal="center" vertical="center" textRotation="90"/>
      <protection/>
    </xf>
    <xf numFmtId="0" fontId="26" fillId="0" borderId="13" xfId="62" applyFont="1" applyFill="1" applyBorder="1" applyAlignment="1" applyProtection="1">
      <alignment horizontal="center" vertical="center" wrapText="1"/>
      <protection/>
    </xf>
    <xf numFmtId="0" fontId="26" fillId="0" borderId="11" xfId="62" applyFont="1" applyFill="1" applyBorder="1" applyAlignment="1" applyProtection="1">
      <alignment horizontal="center" vertical="center" wrapText="1"/>
      <protection/>
    </xf>
    <xf numFmtId="0" fontId="21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right" vertical="center"/>
      <protection/>
    </xf>
    <xf numFmtId="0" fontId="5" fillId="0" borderId="20" xfId="61" applyFont="1" applyFill="1" applyBorder="1" applyAlignment="1" applyProtection="1">
      <alignment horizontal="center" vertical="center" wrapText="1"/>
      <protection/>
    </xf>
    <xf numFmtId="0" fontId="5" fillId="0" borderId="17" xfId="61" applyFont="1" applyFill="1" applyBorder="1" applyAlignment="1" applyProtection="1">
      <alignment horizontal="center" vertical="center" wrapText="1"/>
      <protection/>
    </xf>
    <xf numFmtId="0" fontId="19" fillId="0" borderId="13" xfId="61" applyFont="1" applyFill="1" applyBorder="1" applyAlignment="1" applyProtection="1">
      <alignment horizontal="center" vertical="center" textRotation="90"/>
      <protection/>
    </xf>
    <xf numFmtId="0" fontId="19" fillId="0" borderId="11" xfId="61" applyFont="1" applyFill="1" applyBorder="1" applyAlignment="1" applyProtection="1">
      <alignment horizontal="center" vertical="center" textRotation="90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24" fillId="0" borderId="0" xfId="62" applyFont="1" applyFill="1" applyAlignment="1">
      <alignment horizontal="center" vertical="center" wrapText="1"/>
      <protection/>
    </xf>
    <xf numFmtId="0" fontId="24" fillId="0" borderId="0" xfId="62" applyFont="1" applyFill="1" applyAlignment="1">
      <alignment horizontal="center" vertical="center"/>
      <protection/>
    </xf>
    <xf numFmtId="0" fontId="15" fillId="0" borderId="46" xfId="62" applyFont="1" applyFill="1" applyBorder="1" applyAlignment="1">
      <alignment horizontal="left"/>
      <protection/>
    </xf>
    <xf numFmtId="0" fontId="15" fillId="0" borderId="34" xfId="62" applyFont="1" applyFill="1" applyBorder="1" applyAlignment="1">
      <alignment horizontal="left"/>
      <protection/>
    </xf>
    <xf numFmtId="3" fontId="21" fillId="0" borderId="0" xfId="62" applyNumberFormat="1" applyFont="1" applyFill="1" applyAlignment="1">
      <alignment horizontal="center"/>
      <protection/>
    </xf>
    <xf numFmtId="0" fontId="24" fillId="0" borderId="0" xfId="62" applyFont="1" applyFill="1" applyAlignment="1">
      <alignment horizontal="center" wrapText="1"/>
      <protection/>
    </xf>
    <xf numFmtId="0" fontId="24" fillId="0" borderId="0" xfId="62" applyFont="1" applyFill="1" applyAlignment="1">
      <alignment horizontal="center"/>
      <protection/>
    </xf>
    <xf numFmtId="0" fontId="15" fillId="0" borderId="46" xfId="62" applyFont="1" applyFill="1" applyBorder="1" applyAlignment="1">
      <alignment horizontal="left" indent="1"/>
      <protection/>
    </xf>
    <xf numFmtId="0" fontId="15" fillId="0" borderId="34" xfId="62" applyFont="1" applyFill="1" applyBorder="1" applyAlignment="1">
      <alignment horizontal="left" indent="1"/>
      <protection/>
    </xf>
    <xf numFmtId="0" fontId="34" fillId="0" borderId="0" xfId="0" applyFont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wrapText="1"/>
      <protection/>
    </xf>
    <xf numFmtId="0" fontId="35" fillId="0" borderId="23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22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~1\AppData\Local\Temp\2015.&#233;vi%20k&#246;lts&#233;gvet&#233;s%20(egys&#233;ges%20szerkezetbe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~1\AppData\Local\Temp\M&#225;solat%20eredetijeZARSZAM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."/>
      <sheetName val="2.mell."/>
      <sheetName val="3.mell."/>
      <sheetName val="4.mell."/>
      <sheetName val="5.mell  "/>
      <sheetName val="6.mell."/>
      <sheetName val="7.mell.  "/>
      <sheetName val="8.mell."/>
      <sheetName val="9.mell."/>
      <sheetName val="10.mell."/>
      <sheetName val="11.mell."/>
      <sheetName val="12. mell. "/>
      <sheetName val="13. mell"/>
      <sheetName val="14. mell "/>
      <sheetName val="15. mell "/>
      <sheetName val="16. mell"/>
      <sheetName val="17.mell."/>
      <sheetName val="18.mell."/>
      <sheetName val="19.mell."/>
      <sheetName val="20.mell."/>
      <sheetName val="21.mell."/>
      <sheetName val="22.mell."/>
      <sheetName val="23.mell."/>
      <sheetName val="24.mell."/>
      <sheetName val="25.mell."/>
      <sheetName val="26.mell."/>
      <sheetName val="27.mell. "/>
      <sheetName val="28.mell."/>
      <sheetName val="29.mell"/>
      <sheetName val="1. sz tájékoztató t."/>
      <sheetName val="2. sz tájékoztató t"/>
      <sheetName val="3. sz tájékoztató t."/>
      <sheetName val="4.sz tájékoztató t."/>
      <sheetName val="5.sz.tájékoztató t."/>
      <sheetName val="6.sz tájékoztató t."/>
      <sheetName val="7. sz tájékoztató t."/>
      <sheetName val="8.sz.tájékoztató t."/>
      <sheetName val="Munka1"/>
    </sheetNames>
    <sheetDataSet>
      <sheetData sheetId="9">
        <row r="3">
          <cell r="D3" t="str">
            <v>Felhasználás 2014.XII. 31-ig</v>
          </cell>
          <cell r="E3" t="str">
            <v>2015.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124" sqref="E124"/>
    </sheetView>
  </sheetViews>
  <sheetFormatPr defaultColWidth="9.00390625" defaultRowHeight="12.75"/>
  <cols>
    <col min="1" max="1" width="9.50390625" style="132" customWidth="1"/>
    <col min="2" max="2" width="63.625" style="132" customWidth="1"/>
    <col min="3" max="4" width="17.375" style="133" customWidth="1"/>
    <col min="5" max="5" width="17.375" style="155" customWidth="1"/>
    <col min="6" max="16384" width="9.375" style="155" customWidth="1"/>
  </cols>
  <sheetData>
    <row r="1" spans="1:5" ht="15.75" customHeight="1">
      <c r="A1" s="668" t="s">
        <v>2</v>
      </c>
      <c r="B1" s="668"/>
      <c r="C1" s="668"/>
      <c r="D1" s="668"/>
      <c r="E1" s="668"/>
    </row>
    <row r="2" spans="1:5" ht="15.75" customHeight="1" thickBot="1">
      <c r="A2" s="659" t="s">
        <v>79</v>
      </c>
      <c r="B2" s="659"/>
      <c r="C2" s="220"/>
      <c r="D2" s="220"/>
      <c r="E2" s="220" t="s">
        <v>119</v>
      </c>
    </row>
    <row r="3" spans="1:5" ht="15.75">
      <c r="A3" s="660" t="s">
        <v>44</v>
      </c>
      <c r="B3" s="662" t="s">
        <v>3</v>
      </c>
      <c r="C3" s="664" t="s">
        <v>36</v>
      </c>
      <c r="D3" s="665"/>
      <c r="E3" s="666"/>
    </row>
    <row r="4" spans="1:5" ht="24.75" thickBot="1">
      <c r="A4" s="661"/>
      <c r="B4" s="663"/>
      <c r="C4" s="222" t="s">
        <v>386</v>
      </c>
      <c r="D4" s="264" t="s">
        <v>408</v>
      </c>
      <c r="E4" s="263" t="s">
        <v>483</v>
      </c>
    </row>
    <row r="5" spans="1:5" s="156" customFormat="1" ht="12" customHeight="1" thickBot="1">
      <c r="A5" s="152" t="s">
        <v>362</v>
      </c>
      <c r="B5" s="153" t="s">
        <v>363</v>
      </c>
      <c r="C5" s="153" t="s">
        <v>364</v>
      </c>
      <c r="D5" s="265" t="s">
        <v>366</v>
      </c>
      <c r="E5" s="223" t="s">
        <v>365</v>
      </c>
    </row>
    <row r="6" spans="1:5" s="157" customFormat="1" ht="12" customHeight="1" thickBot="1">
      <c r="A6" s="18" t="s">
        <v>4</v>
      </c>
      <c r="B6" s="19" t="s">
        <v>140</v>
      </c>
      <c r="C6" s="144">
        <f>+C7+C8+C9+C10+C11+C12</f>
        <v>367938</v>
      </c>
      <c r="D6" s="144">
        <v>383190</v>
      </c>
      <c r="E6" s="77">
        <f>+E7+E8+E9+E10+E11+E12</f>
        <v>383190</v>
      </c>
    </row>
    <row r="7" spans="1:5" s="157" customFormat="1" ht="12" customHeight="1">
      <c r="A7" s="13" t="s">
        <v>56</v>
      </c>
      <c r="B7" s="158" t="s">
        <v>141</v>
      </c>
      <c r="C7" s="146">
        <v>165853</v>
      </c>
      <c r="D7" s="146">
        <v>166166</v>
      </c>
      <c r="E7" s="79">
        <v>166166</v>
      </c>
    </row>
    <row r="8" spans="1:5" s="157" customFormat="1" ht="12" customHeight="1">
      <c r="A8" s="12" t="s">
        <v>57</v>
      </c>
      <c r="B8" s="159" t="s">
        <v>142</v>
      </c>
      <c r="C8" s="145"/>
      <c r="D8" s="145"/>
      <c r="E8" s="78"/>
    </row>
    <row r="9" spans="1:5" s="157" customFormat="1" ht="12" customHeight="1">
      <c r="A9" s="12" t="s">
        <v>58</v>
      </c>
      <c r="B9" s="159" t="s">
        <v>143</v>
      </c>
      <c r="C9" s="145">
        <v>153643</v>
      </c>
      <c r="D9" s="145">
        <v>198492</v>
      </c>
      <c r="E9" s="78">
        <v>198492</v>
      </c>
    </row>
    <row r="10" spans="1:5" s="157" customFormat="1" ht="12" customHeight="1">
      <c r="A10" s="12" t="s">
        <v>59</v>
      </c>
      <c r="B10" s="159" t="s">
        <v>144</v>
      </c>
      <c r="C10" s="145">
        <v>6692</v>
      </c>
      <c r="D10" s="145">
        <v>7006</v>
      </c>
      <c r="E10" s="78">
        <v>7006</v>
      </c>
    </row>
    <row r="11" spans="1:5" s="157" customFormat="1" ht="12" customHeight="1">
      <c r="A11" s="12" t="s">
        <v>76</v>
      </c>
      <c r="B11" s="85" t="s">
        <v>304</v>
      </c>
      <c r="C11" s="145">
        <v>3417</v>
      </c>
      <c r="D11" s="145">
        <v>11215</v>
      </c>
      <c r="E11" s="78">
        <v>11215</v>
      </c>
    </row>
    <row r="12" spans="1:5" s="157" customFormat="1" ht="12" customHeight="1" thickBot="1">
      <c r="A12" s="14" t="s">
        <v>60</v>
      </c>
      <c r="B12" s="86" t="s">
        <v>305</v>
      </c>
      <c r="C12" s="145">
        <v>38333</v>
      </c>
      <c r="D12" s="145">
        <v>311</v>
      </c>
      <c r="E12" s="78">
        <v>311</v>
      </c>
    </row>
    <row r="13" spans="1:5" s="157" customFormat="1" ht="12" customHeight="1" thickBot="1">
      <c r="A13" s="18" t="s">
        <v>5</v>
      </c>
      <c r="B13" s="84" t="s">
        <v>145</v>
      </c>
      <c r="C13" s="144">
        <f>+C14+C15+C16+C17+C18</f>
        <v>302589</v>
      </c>
      <c r="D13" s="144">
        <v>426239</v>
      </c>
      <c r="E13" s="77">
        <f>+E14+E15+E16+E17+E18</f>
        <v>426239</v>
      </c>
    </row>
    <row r="14" spans="1:5" s="157" customFormat="1" ht="12" customHeight="1">
      <c r="A14" s="13" t="s">
        <v>62</v>
      </c>
      <c r="B14" s="158" t="s">
        <v>146</v>
      </c>
      <c r="C14" s="146"/>
      <c r="D14" s="146"/>
      <c r="E14" s="79"/>
    </row>
    <row r="15" spans="1:5" s="157" customFormat="1" ht="12" customHeight="1">
      <c r="A15" s="12" t="s">
        <v>63</v>
      </c>
      <c r="B15" s="159" t="s">
        <v>147</v>
      </c>
      <c r="C15" s="145"/>
      <c r="D15" s="145"/>
      <c r="E15" s="78"/>
    </row>
    <row r="16" spans="1:5" s="157" customFormat="1" ht="12" customHeight="1">
      <c r="A16" s="12" t="s">
        <v>64</v>
      </c>
      <c r="B16" s="159" t="s">
        <v>297</v>
      </c>
      <c r="C16" s="145"/>
      <c r="D16" s="145"/>
      <c r="E16" s="78"/>
    </row>
    <row r="17" spans="1:5" s="157" customFormat="1" ht="12" customHeight="1">
      <c r="A17" s="12" t="s">
        <v>65</v>
      </c>
      <c r="B17" s="159" t="s">
        <v>298</v>
      </c>
      <c r="C17" s="145"/>
      <c r="D17" s="145"/>
      <c r="E17" s="78"/>
    </row>
    <row r="18" spans="1:5" s="157" customFormat="1" ht="12" customHeight="1">
      <c r="A18" s="12" t="s">
        <v>66</v>
      </c>
      <c r="B18" s="159" t="s">
        <v>148</v>
      </c>
      <c r="C18" s="145">
        <v>302589</v>
      </c>
      <c r="D18" s="145">
        <v>426239</v>
      </c>
      <c r="E18" s="78">
        <v>426239</v>
      </c>
    </row>
    <row r="19" spans="1:5" s="157" customFormat="1" ht="12" customHeight="1" thickBot="1">
      <c r="A19" s="14" t="s">
        <v>72</v>
      </c>
      <c r="B19" s="86" t="s">
        <v>149</v>
      </c>
      <c r="C19" s="147"/>
      <c r="D19" s="147">
        <v>10677</v>
      </c>
      <c r="E19" s="80">
        <v>10677</v>
      </c>
    </row>
    <row r="20" spans="1:5" s="157" customFormat="1" ht="12" customHeight="1" thickBot="1">
      <c r="A20" s="18" t="s">
        <v>6</v>
      </c>
      <c r="B20" s="19" t="s">
        <v>150</v>
      </c>
      <c r="C20" s="144">
        <f>+C21+C22+C23+C24+C25</f>
        <v>175547</v>
      </c>
      <c r="D20" s="144">
        <v>250854</v>
      </c>
      <c r="E20" s="77">
        <f>+E21+E22+E23+E24+E25</f>
        <v>250854</v>
      </c>
    </row>
    <row r="21" spans="1:5" s="157" customFormat="1" ht="12" customHeight="1">
      <c r="A21" s="13" t="s">
        <v>45</v>
      </c>
      <c r="B21" s="158" t="s">
        <v>151</v>
      </c>
      <c r="C21" s="146"/>
      <c r="D21" s="146"/>
      <c r="E21" s="79"/>
    </row>
    <row r="22" spans="1:5" s="157" customFormat="1" ht="12" customHeight="1">
      <c r="A22" s="12" t="s">
        <v>46</v>
      </c>
      <c r="B22" s="159" t="s">
        <v>152</v>
      </c>
      <c r="C22" s="145"/>
      <c r="D22" s="145"/>
      <c r="E22" s="78"/>
    </row>
    <row r="23" spans="1:5" s="157" customFormat="1" ht="12" customHeight="1">
      <c r="A23" s="12" t="s">
        <v>47</v>
      </c>
      <c r="B23" s="159" t="s">
        <v>299</v>
      </c>
      <c r="C23" s="145"/>
      <c r="D23" s="145"/>
      <c r="E23" s="78"/>
    </row>
    <row r="24" spans="1:5" s="157" customFormat="1" ht="12" customHeight="1">
      <c r="A24" s="12" t="s">
        <v>48</v>
      </c>
      <c r="B24" s="159" t="s">
        <v>300</v>
      </c>
      <c r="C24" s="145"/>
      <c r="D24" s="145"/>
      <c r="E24" s="78"/>
    </row>
    <row r="25" spans="1:5" s="157" customFormat="1" ht="12" customHeight="1">
      <c r="A25" s="12" t="s">
        <v>87</v>
      </c>
      <c r="B25" s="159" t="s">
        <v>153</v>
      </c>
      <c r="C25" s="145">
        <v>175547</v>
      </c>
      <c r="D25" s="145">
        <v>250854</v>
      </c>
      <c r="E25" s="78">
        <v>250854</v>
      </c>
    </row>
    <row r="26" spans="1:5" s="157" customFormat="1" ht="12" customHeight="1" thickBot="1">
      <c r="A26" s="14" t="s">
        <v>88</v>
      </c>
      <c r="B26" s="160" t="s">
        <v>154</v>
      </c>
      <c r="C26" s="147">
        <v>150652</v>
      </c>
      <c r="D26" s="147">
        <v>221001</v>
      </c>
      <c r="E26" s="80">
        <v>221001</v>
      </c>
    </row>
    <row r="27" spans="1:5" s="157" customFormat="1" ht="12" customHeight="1" thickBot="1">
      <c r="A27" s="18" t="s">
        <v>89</v>
      </c>
      <c r="B27" s="19" t="s">
        <v>155</v>
      </c>
      <c r="C27" s="150">
        <f>+C28+C32+C33+C34</f>
        <v>68650</v>
      </c>
      <c r="D27" s="150">
        <v>90561</v>
      </c>
      <c r="E27" s="187">
        <f>+E28+E32+E33+E34</f>
        <v>83125</v>
      </c>
    </row>
    <row r="28" spans="1:5" s="157" customFormat="1" ht="12" customHeight="1">
      <c r="A28" s="13" t="s">
        <v>156</v>
      </c>
      <c r="B28" s="158" t="s">
        <v>311</v>
      </c>
      <c r="C28" s="189">
        <f>+C29+C30+C31</f>
        <v>58000</v>
      </c>
      <c r="D28" s="189">
        <v>74199</v>
      </c>
      <c r="E28" s="188">
        <v>71114</v>
      </c>
    </row>
    <row r="29" spans="1:5" s="157" customFormat="1" ht="12" customHeight="1">
      <c r="A29" s="12" t="s">
        <v>157</v>
      </c>
      <c r="B29" s="159" t="s">
        <v>162</v>
      </c>
      <c r="C29" s="145">
        <v>10000</v>
      </c>
      <c r="D29" s="145">
        <v>13006</v>
      </c>
      <c r="E29" s="78">
        <v>11067</v>
      </c>
    </row>
    <row r="30" spans="1:5" s="157" customFormat="1" ht="12" customHeight="1">
      <c r="A30" s="12" t="s">
        <v>158</v>
      </c>
      <c r="B30" s="159" t="s">
        <v>163</v>
      </c>
      <c r="C30" s="145"/>
      <c r="D30" s="145"/>
      <c r="E30" s="78"/>
    </row>
    <row r="31" spans="1:5" s="157" customFormat="1" ht="12" customHeight="1">
      <c r="A31" s="12" t="s">
        <v>309</v>
      </c>
      <c r="B31" s="199" t="s">
        <v>310</v>
      </c>
      <c r="C31" s="145">
        <v>48000</v>
      </c>
      <c r="D31" s="145">
        <v>61193</v>
      </c>
      <c r="E31" s="78">
        <v>60047</v>
      </c>
    </row>
    <row r="32" spans="1:5" s="157" customFormat="1" ht="12" customHeight="1">
      <c r="A32" s="12" t="s">
        <v>159</v>
      </c>
      <c r="B32" s="159" t="s">
        <v>164</v>
      </c>
      <c r="C32" s="145">
        <v>9500</v>
      </c>
      <c r="D32" s="145">
        <v>12262</v>
      </c>
      <c r="E32" s="78">
        <v>10381</v>
      </c>
    </row>
    <row r="33" spans="1:5" s="157" customFormat="1" ht="12" customHeight="1">
      <c r="A33" s="12" t="s">
        <v>160</v>
      </c>
      <c r="B33" s="159" t="s">
        <v>165</v>
      </c>
      <c r="C33" s="145"/>
      <c r="D33" s="145">
        <v>94</v>
      </c>
      <c r="E33" s="78">
        <v>94</v>
      </c>
    </row>
    <row r="34" spans="1:5" s="157" customFormat="1" ht="12" customHeight="1" thickBot="1">
      <c r="A34" s="14" t="s">
        <v>161</v>
      </c>
      <c r="B34" s="160" t="s">
        <v>166</v>
      </c>
      <c r="C34" s="147">
        <v>1150</v>
      </c>
      <c r="D34" s="147">
        <v>4006</v>
      </c>
      <c r="E34" s="80">
        <v>1536</v>
      </c>
    </row>
    <row r="35" spans="1:5" s="157" customFormat="1" ht="12" customHeight="1" thickBot="1">
      <c r="A35" s="18" t="s">
        <v>8</v>
      </c>
      <c r="B35" s="19" t="s">
        <v>306</v>
      </c>
      <c r="C35" s="144">
        <f>SUM(C36:C46)</f>
        <v>9851</v>
      </c>
      <c r="D35" s="144">
        <v>27407</v>
      </c>
      <c r="E35" s="77">
        <f>SUM(E36:E46)</f>
        <v>27547</v>
      </c>
    </row>
    <row r="36" spans="1:5" s="157" customFormat="1" ht="12" customHeight="1">
      <c r="A36" s="13" t="s">
        <v>49</v>
      </c>
      <c r="B36" s="158" t="s">
        <v>169</v>
      </c>
      <c r="C36" s="146">
        <v>3500</v>
      </c>
      <c r="D36" s="146">
        <v>9885</v>
      </c>
      <c r="E36" s="79">
        <v>9885</v>
      </c>
    </row>
    <row r="37" spans="1:5" s="157" customFormat="1" ht="12" customHeight="1">
      <c r="A37" s="12" t="s">
        <v>50</v>
      </c>
      <c r="B37" s="159" t="s">
        <v>170</v>
      </c>
      <c r="C37" s="145">
        <v>1579</v>
      </c>
      <c r="D37" s="145">
        <v>9439</v>
      </c>
      <c r="E37" s="78">
        <v>9044</v>
      </c>
    </row>
    <row r="38" spans="1:5" s="157" customFormat="1" ht="12" customHeight="1">
      <c r="A38" s="12" t="s">
        <v>51</v>
      </c>
      <c r="B38" s="159" t="s">
        <v>171</v>
      </c>
      <c r="C38" s="145">
        <v>1100</v>
      </c>
      <c r="D38" s="145">
        <v>1785</v>
      </c>
      <c r="E38" s="78">
        <v>2224</v>
      </c>
    </row>
    <row r="39" spans="1:5" s="157" customFormat="1" ht="12" customHeight="1">
      <c r="A39" s="12" t="s">
        <v>91</v>
      </c>
      <c r="B39" s="159" t="s">
        <v>172</v>
      </c>
      <c r="C39" s="145">
        <v>2163</v>
      </c>
      <c r="D39" s="145"/>
      <c r="E39" s="78"/>
    </row>
    <row r="40" spans="1:5" s="157" customFormat="1" ht="12" customHeight="1">
      <c r="A40" s="12" t="s">
        <v>92</v>
      </c>
      <c r="B40" s="159" t="s">
        <v>173</v>
      </c>
      <c r="C40" s="145"/>
      <c r="D40" s="145"/>
      <c r="E40" s="78"/>
    </row>
    <row r="41" spans="1:5" s="157" customFormat="1" ht="12" customHeight="1">
      <c r="A41" s="12" t="s">
        <v>93</v>
      </c>
      <c r="B41" s="159" t="s">
        <v>174</v>
      </c>
      <c r="C41" s="145">
        <v>1509</v>
      </c>
      <c r="D41" s="145">
        <v>3811</v>
      </c>
      <c r="E41" s="78">
        <v>3803</v>
      </c>
    </row>
    <row r="42" spans="1:5" s="157" customFormat="1" ht="12" customHeight="1">
      <c r="A42" s="12" t="s">
        <v>94</v>
      </c>
      <c r="B42" s="159" t="s">
        <v>175</v>
      </c>
      <c r="C42" s="145"/>
      <c r="D42" s="145">
        <v>300</v>
      </c>
      <c r="E42" s="78">
        <v>300</v>
      </c>
    </row>
    <row r="43" spans="1:5" s="157" customFormat="1" ht="12" customHeight="1">
      <c r="A43" s="12" t="s">
        <v>95</v>
      </c>
      <c r="B43" s="159" t="s">
        <v>176</v>
      </c>
      <c r="C43" s="145"/>
      <c r="D43" s="145">
        <v>5</v>
      </c>
      <c r="E43" s="78">
        <v>6</v>
      </c>
    </row>
    <row r="44" spans="1:5" s="157" customFormat="1" ht="12" customHeight="1">
      <c r="A44" s="12" t="s">
        <v>167</v>
      </c>
      <c r="B44" s="159" t="s">
        <v>177</v>
      </c>
      <c r="C44" s="148"/>
      <c r="D44" s="148"/>
      <c r="E44" s="81"/>
    </row>
    <row r="45" spans="1:5" s="157" customFormat="1" ht="12" customHeight="1">
      <c r="A45" s="14" t="s">
        <v>168</v>
      </c>
      <c r="B45" s="160" t="s">
        <v>308</v>
      </c>
      <c r="C45" s="149"/>
      <c r="D45" s="149">
        <v>265</v>
      </c>
      <c r="E45" s="82">
        <v>265</v>
      </c>
    </row>
    <row r="46" spans="1:5" s="157" customFormat="1" ht="12" customHeight="1" thickBot="1">
      <c r="A46" s="14" t="s">
        <v>307</v>
      </c>
      <c r="B46" s="86" t="s">
        <v>178</v>
      </c>
      <c r="C46" s="149"/>
      <c r="D46" s="149">
        <v>1917</v>
      </c>
      <c r="E46" s="82">
        <v>2020</v>
      </c>
    </row>
    <row r="47" spans="1:5" s="157" customFormat="1" ht="12" customHeight="1" thickBot="1">
      <c r="A47" s="18" t="s">
        <v>9</v>
      </c>
      <c r="B47" s="19" t="s">
        <v>179</v>
      </c>
      <c r="C47" s="144">
        <f>SUM(C48:C52)</f>
        <v>17579</v>
      </c>
      <c r="D47" s="144">
        <v>1294</v>
      </c>
      <c r="E47" s="77">
        <f>SUM(E48:E52)</f>
        <v>1294</v>
      </c>
    </row>
    <row r="48" spans="1:5" s="157" customFormat="1" ht="12" customHeight="1">
      <c r="A48" s="13" t="s">
        <v>52</v>
      </c>
      <c r="B48" s="158" t="s">
        <v>183</v>
      </c>
      <c r="C48" s="190"/>
      <c r="D48" s="190"/>
      <c r="E48" s="83"/>
    </row>
    <row r="49" spans="1:5" s="157" customFormat="1" ht="12" customHeight="1">
      <c r="A49" s="12" t="s">
        <v>53</v>
      </c>
      <c r="B49" s="159" t="s">
        <v>184</v>
      </c>
      <c r="C49" s="148">
        <v>17579</v>
      </c>
      <c r="D49" s="148"/>
      <c r="E49" s="81"/>
    </row>
    <row r="50" spans="1:5" s="157" customFormat="1" ht="12" customHeight="1">
      <c r="A50" s="12" t="s">
        <v>180</v>
      </c>
      <c r="B50" s="159" t="s">
        <v>185</v>
      </c>
      <c r="C50" s="148"/>
      <c r="D50" s="148">
        <v>1294</v>
      </c>
      <c r="E50" s="81">
        <v>1294</v>
      </c>
    </row>
    <row r="51" spans="1:5" s="157" customFormat="1" ht="12" customHeight="1">
      <c r="A51" s="12" t="s">
        <v>181</v>
      </c>
      <c r="B51" s="159" t="s">
        <v>186</v>
      </c>
      <c r="C51" s="148"/>
      <c r="D51" s="148"/>
      <c r="E51" s="81"/>
    </row>
    <row r="52" spans="1:5" s="157" customFormat="1" ht="12" customHeight="1" thickBot="1">
      <c r="A52" s="14" t="s">
        <v>182</v>
      </c>
      <c r="B52" s="86" t="s">
        <v>187</v>
      </c>
      <c r="C52" s="149"/>
      <c r="D52" s="149"/>
      <c r="E52" s="82"/>
    </row>
    <row r="53" spans="1:5" s="157" customFormat="1" ht="12" customHeight="1" thickBot="1">
      <c r="A53" s="18" t="s">
        <v>96</v>
      </c>
      <c r="B53" s="19" t="s">
        <v>188</v>
      </c>
      <c r="C53" s="144">
        <f>SUM(C54:C56)</f>
        <v>2000</v>
      </c>
      <c r="D53" s="144">
        <v>24190</v>
      </c>
      <c r="E53" s="77">
        <f>SUM(E54:E56)</f>
        <v>24190</v>
      </c>
    </row>
    <row r="54" spans="1:5" s="157" customFormat="1" ht="12" customHeight="1">
      <c r="A54" s="13" t="s">
        <v>54</v>
      </c>
      <c r="B54" s="158" t="s">
        <v>189</v>
      </c>
      <c r="C54" s="146"/>
      <c r="D54" s="146"/>
      <c r="E54" s="79"/>
    </row>
    <row r="55" spans="1:5" s="157" customFormat="1" ht="12" customHeight="1">
      <c r="A55" s="12" t="s">
        <v>55</v>
      </c>
      <c r="B55" s="159" t="s">
        <v>301</v>
      </c>
      <c r="C55" s="145">
        <v>2000</v>
      </c>
      <c r="D55" s="145">
        <v>24190</v>
      </c>
      <c r="E55" s="78">
        <v>24190</v>
      </c>
    </row>
    <row r="56" spans="1:5" s="157" customFormat="1" ht="12" customHeight="1">
      <c r="A56" s="12" t="s">
        <v>192</v>
      </c>
      <c r="B56" s="159" t="s">
        <v>190</v>
      </c>
      <c r="C56" s="145"/>
      <c r="D56" s="145"/>
      <c r="E56" s="78"/>
    </row>
    <row r="57" spans="1:5" s="157" customFormat="1" ht="12" customHeight="1" thickBot="1">
      <c r="A57" s="14" t="s">
        <v>193</v>
      </c>
      <c r="B57" s="86" t="s">
        <v>191</v>
      </c>
      <c r="C57" s="147"/>
      <c r="D57" s="147"/>
      <c r="E57" s="80"/>
    </row>
    <row r="58" spans="1:5" s="157" customFormat="1" ht="12" customHeight="1" thickBot="1">
      <c r="A58" s="18" t="s">
        <v>11</v>
      </c>
      <c r="B58" s="84" t="s">
        <v>194</v>
      </c>
      <c r="C58" s="144">
        <f>SUM(C59:C61)</f>
        <v>0</v>
      </c>
      <c r="D58" s="144">
        <v>2364</v>
      </c>
      <c r="E58" s="77">
        <f>SUM(E59:E61)</f>
        <v>68</v>
      </c>
    </row>
    <row r="59" spans="1:5" s="157" customFormat="1" ht="12" customHeight="1">
      <c r="A59" s="13" t="s">
        <v>97</v>
      </c>
      <c r="B59" s="158" t="s">
        <v>196</v>
      </c>
      <c r="C59" s="148"/>
      <c r="D59" s="148"/>
      <c r="E59" s="81"/>
    </row>
    <row r="60" spans="1:5" s="157" customFormat="1" ht="12" customHeight="1">
      <c r="A60" s="12" t="s">
        <v>98</v>
      </c>
      <c r="B60" s="159" t="s">
        <v>302</v>
      </c>
      <c r="C60" s="148"/>
      <c r="D60" s="148">
        <v>2298</v>
      </c>
      <c r="E60" s="81">
        <v>2</v>
      </c>
    </row>
    <row r="61" spans="1:5" s="157" customFormat="1" ht="12" customHeight="1">
      <c r="A61" s="12" t="s">
        <v>120</v>
      </c>
      <c r="B61" s="159" t="s">
        <v>197</v>
      </c>
      <c r="C61" s="148"/>
      <c r="D61" s="148">
        <v>66</v>
      </c>
      <c r="E61" s="81">
        <v>66</v>
      </c>
    </row>
    <row r="62" spans="1:5" s="157" customFormat="1" ht="12" customHeight="1" thickBot="1">
      <c r="A62" s="14" t="s">
        <v>195</v>
      </c>
      <c r="B62" s="86" t="s">
        <v>198</v>
      </c>
      <c r="C62" s="148"/>
      <c r="D62" s="148"/>
      <c r="E62" s="81"/>
    </row>
    <row r="63" spans="1:5" s="157" customFormat="1" ht="12" customHeight="1" thickBot="1">
      <c r="A63" s="204" t="s">
        <v>351</v>
      </c>
      <c r="B63" s="19" t="s">
        <v>199</v>
      </c>
      <c r="C63" s="150">
        <f>+C6+C13+C20+C27+C35+C47+C53+C58</f>
        <v>944154</v>
      </c>
      <c r="D63" s="150">
        <v>1206099</v>
      </c>
      <c r="E63" s="187">
        <f>+E6+E13+E20+E27+E35+E47+E53+E58</f>
        <v>1196507</v>
      </c>
    </row>
    <row r="64" spans="1:5" s="157" customFormat="1" ht="12" customHeight="1" thickBot="1">
      <c r="A64" s="191" t="s">
        <v>200</v>
      </c>
      <c r="B64" s="84" t="s">
        <v>201</v>
      </c>
      <c r="C64" s="144">
        <f>SUM(C65:C67)</f>
        <v>0</v>
      </c>
      <c r="D64" s="144"/>
      <c r="E64" s="77">
        <f>SUM(E65:E67)</f>
        <v>0</v>
      </c>
    </row>
    <row r="65" spans="1:5" s="157" customFormat="1" ht="12" customHeight="1">
      <c r="A65" s="13" t="s">
        <v>232</v>
      </c>
      <c r="B65" s="158" t="s">
        <v>202</v>
      </c>
      <c r="C65" s="148"/>
      <c r="D65" s="148"/>
      <c r="E65" s="81"/>
    </row>
    <row r="66" spans="1:5" s="157" customFormat="1" ht="12" customHeight="1">
      <c r="A66" s="12" t="s">
        <v>241</v>
      </c>
      <c r="B66" s="159" t="s">
        <v>203</v>
      </c>
      <c r="C66" s="148"/>
      <c r="D66" s="148"/>
      <c r="E66" s="81"/>
    </row>
    <row r="67" spans="1:5" s="157" customFormat="1" ht="12" customHeight="1" thickBot="1">
      <c r="A67" s="14" t="s">
        <v>242</v>
      </c>
      <c r="B67" s="200" t="s">
        <v>336</v>
      </c>
      <c r="C67" s="148"/>
      <c r="D67" s="148"/>
      <c r="E67" s="81"/>
    </row>
    <row r="68" spans="1:5" s="157" customFormat="1" ht="12" customHeight="1" thickBot="1">
      <c r="A68" s="191" t="s">
        <v>205</v>
      </c>
      <c r="B68" s="84" t="s">
        <v>206</v>
      </c>
      <c r="C68" s="144">
        <f>SUM(C69:C72)</f>
        <v>0</v>
      </c>
      <c r="D68" s="144"/>
      <c r="E68" s="77">
        <f>SUM(E69:E72)</f>
        <v>0</v>
      </c>
    </row>
    <row r="69" spans="1:5" s="157" customFormat="1" ht="12" customHeight="1">
      <c r="A69" s="13" t="s">
        <v>77</v>
      </c>
      <c r="B69" s="158" t="s">
        <v>207</v>
      </c>
      <c r="C69" s="148"/>
      <c r="D69" s="148"/>
      <c r="E69" s="81"/>
    </row>
    <row r="70" spans="1:5" s="157" customFormat="1" ht="12" customHeight="1">
      <c r="A70" s="12" t="s">
        <v>78</v>
      </c>
      <c r="B70" s="159" t="s">
        <v>208</v>
      </c>
      <c r="C70" s="148"/>
      <c r="D70" s="148"/>
      <c r="E70" s="81"/>
    </row>
    <row r="71" spans="1:5" s="157" customFormat="1" ht="12" customHeight="1">
      <c r="A71" s="12" t="s">
        <v>233</v>
      </c>
      <c r="B71" s="159" t="s">
        <v>209</v>
      </c>
      <c r="C71" s="148"/>
      <c r="D71" s="148"/>
      <c r="E71" s="81"/>
    </row>
    <row r="72" spans="1:5" s="157" customFormat="1" ht="12" customHeight="1" thickBot="1">
      <c r="A72" s="14" t="s">
        <v>234</v>
      </c>
      <c r="B72" s="86" t="s">
        <v>210</v>
      </c>
      <c r="C72" s="148"/>
      <c r="D72" s="148"/>
      <c r="E72" s="81"/>
    </row>
    <row r="73" spans="1:5" s="157" customFormat="1" ht="12" customHeight="1" thickBot="1">
      <c r="A73" s="191" t="s">
        <v>211</v>
      </c>
      <c r="B73" s="84" t="s">
        <v>212</v>
      </c>
      <c r="C73" s="144">
        <f>SUM(C74:C75)</f>
        <v>31223</v>
      </c>
      <c r="D73" s="144">
        <v>29043</v>
      </c>
      <c r="E73" s="77">
        <f>SUM(E74:E75)</f>
        <v>29043</v>
      </c>
    </row>
    <row r="74" spans="1:5" s="157" customFormat="1" ht="12" customHeight="1">
      <c r="A74" s="13" t="s">
        <v>235</v>
      </c>
      <c r="B74" s="158" t="s">
        <v>213</v>
      </c>
      <c r="C74" s="148">
        <v>31223</v>
      </c>
      <c r="D74" s="148">
        <v>29043</v>
      </c>
      <c r="E74" s="81">
        <v>29043</v>
      </c>
    </row>
    <row r="75" spans="1:5" s="157" customFormat="1" ht="12" customHeight="1" thickBot="1">
      <c r="A75" s="14" t="s">
        <v>236</v>
      </c>
      <c r="B75" s="86" t="s">
        <v>214</v>
      </c>
      <c r="C75" s="148"/>
      <c r="D75" s="148"/>
      <c r="E75" s="81"/>
    </row>
    <row r="76" spans="1:5" s="157" customFormat="1" ht="12" customHeight="1" thickBot="1">
      <c r="A76" s="191" t="s">
        <v>215</v>
      </c>
      <c r="B76" s="84" t="s">
        <v>216</v>
      </c>
      <c r="C76" s="144">
        <f>SUM(C77:C79)</f>
        <v>0</v>
      </c>
      <c r="D76" s="144">
        <v>11832</v>
      </c>
      <c r="E76" s="77">
        <f>SUM(E77:E79)</f>
        <v>11832</v>
      </c>
    </row>
    <row r="77" spans="1:5" s="157" customFormat="1" ht="12" customHeight="1">
      <c r="A77" s="13" t="s">
        <v>237</v>
      </c>
      <c r="B77" s="158" t="s">
        <v>217</v>
      </c>
      <c r="C77" s="148"/>
      <c r="D77" s="148">
        <v>11832</v>
      </c>
      <c r="E77" s="81">
        <v>11832</v>
      </c>
    </row>
    <row r="78" spans="1:5" s="157" customFormat="1" ht="12" customHeight="1">
      <c r="A78" s="12" t="s">
        <v>238</v>
      </c>
      <c r="B78" s="159" t="s">
        <v>218</v>
      </c>
      <c r="C78" s="148"/>
      <c r="D78" s="148"/>
      <c r="E78" s="81"/>
    </row>
    <row r="79" spans="1:5" s="157" customFormat="1" ht="12" customHeight="1" thickBot="1">
      <c r="A79" s="14" t="s">
        <v>239</v>
      </c>
      <c r="B79" s="86" t="s">
        <v>219</v>
      </c>
      <c r="C79" s="148"/>
      <c r="D79" s="148"/>
      <c r="E79" s="81"/>
    </row>
    <row r="80" spans="1:5" s="157" customFormat="1" ht="12" customHeight="1" thickBot="1">
      <c r="A80" s="191" t="s">
        <v>220</v>
      </c>
      <c r="B80" s="84" t="s">
        <v>240</v>
      </c>
      <c r="C80" s="144">
        <f>SUM(C81:C84)</f>
        <v>0</v>
      </c>
      <c r="D80" s="144"/>
      <c r="E80" s="77">
        <f>SUM(E81:E84)</f>
        <v>0</v>
      </c>
    </row>
    <row r="81" spans="1:5" s="157" customFormat="1" ht="12" customHeight="1">
      <c r="A81" s="162" t="s">
        <v>221</v>
      </c>
      <c r="B81" s="158" t="s">
        <v>222</v>
      </c>
      <c r="C81" s="148"/>
      <c r="D81" s="148"/>
      <c r="E81" s="81"/>
    </row>
    <row r="82" spans="1:5" s="157" customFormat="1" ht="12" customHeight="1">
      <c r="A82" s="163" t="s">
        <v>223</v>
      </c>
      <c r="B82" s="159" t="s">
        <v>224</v>
      </c>
      <c r="C82" s="148"/>
      <c r="D82" s="148"/>
      <c r="E82" s="81"/>
    </row>
    <row r="83" spans="1:5" s="157" customFormat="1" ht="12" customHeight="1">
      <c r="A83" s="163" t="s">
        <v>225</v>
      </c>
      <c r="B83" s="159" t="s">
        <v>226</v>
      </c>
      <c r="C83" s="148"/>
      <c r="D83" s="148"/>
      <c r="E83" s="81"/>
    </row>
    <row r="84" spans="1:5" s="157" customFormat="1" ht="12" customHeight="1" thickBot="1">
      <c r="A84" s="164" t="s">
        <v>227</v>
      </c>
      <c r="B84" s="86" t="s">
        <v>228</v>
      </c>
      <c r="C84" s="148"/>
      <c r="D84" s="148"/>
      <c r="E84" s="81"/>
    </row>
    <row r="85" spans="1:5" s="157" customFormat="1" ht="12" customHeight="1" thickBot="1">
      <c r="A85" s="191" t="s">
        <v>229</v>
      </c>
      <c r="B85" s="84" t="s">
        <v>350</v>
      </c>
      <c r="C85" s="193"/>
      <c r="D85" s="193"/>
      <c r="E85" s="194"/>
    </row>
    <row r="86" spans="1:5" s="157" customFormat="1" ht="13.5" customHeight="1" thickBot="1">
      <c r="A86" s="191" t="s">
        <v>231</v>
      </c>
      <c r="B86" s="84" t="s">
        <v>230</v>
      </c>
      <c r="C86" s="193"/>
      <c r="D86" s="193"/>
      <c r="E86" s="194"/>
    </row>
    <row r="87" spans="1:5" s="157" customFormat="1" ht="15.75" customHeight="1" thickBot="1">
      <c r="A87" s="191" t="s">
        <v>243</v>
      </c>
      <c r="B87" s="165" t="s">
        <v>353</v>
      </c>
      <c r="C87" s="150">
        <f>+C64+C68+C73+C76+C80+C86+C85</f>
        <v>31223</v>
      </c>
      <c r="D87" s="150">
        <v>40875</v>
      </c>
      <c r="E87" s="187">
        <f>+E64+E68+E73+E76+E80+E86+E85</f>
        <v>40875</v>
      </c>
    </row>
    <row r="88" spans="1:5" s="157" customFormat="1" ht="25.5" customHeight="1" thickBot="1">
      <c r="A88" s="192" t="s">
        <v>352</v>
      </c>
      <c r="B88" s="166" t="s">
        <v>354</v>
      </c>
      <c r="C88" s="150">
        <f>+C63+C87</f>
        <v>975377</v>
      </c>
      <c r="D88" s="150">
        <v>1246974</v>
      </c>
      <c r="E88" s="187">
        <f>+E63+E87</f>
        <v>1237382</v>
      </c>
    </row>
    <row r="89" spans="1:4" s="157" customFormat="1" ht="30.75" customHeight="1">
      <c r="A89" s="3"/>
      <c r="B89" s="4"/>
      <c r="C89" s="88"/>
      <c r="D89" s="88"/>
    </row>
    <row r="90" spans="1:5" ht="16.5" customHeight="1">
      <c r="A90" s="668" t="s">
        <v>32</v>
      </c>
      <c r="B90" s="668"/>
      <c r="C90" s="668"/>
      <c r="D90" s="668"/>
      <c r="E90" s="668"/>
    </row>
    <row r="91" spans="1:5" s="167" customFormat="1" ht="16.5" customHeight="1" thickBot="1">
      <c r="A91" s="669" t="s">
        <v>80</v>
      </c>
      <c r="B91" s="669"/>
      <c r="C91" s="55"/>
      <c r="D91" s="55"/>
      <c r="E91" s="55" t="s">
        <v>119</v>
      </c>
    </row>
    <row r="92" spans="1:5" ht="15.75">
      <c r="A92" s="660" t="s">
        <v>44</v>
      </c>
      <c r="B92" s="662" t="s">
        <v>387</v>
      </c>
      <c r="C92" s="664" t="s">
        <v>37</v>
      </c>
      <c r="D92" s="665"/>
      <c r="E92" s="666"/>
    </row>
    <row r="93" spans="1:5" ht="24.75" thickBot="1">
      <c r="A93" s="661"/>
      <c r="B93" s="663"/>
      <c r="C93" s="222" t="s">
        <v>386</v>
      </c>
      <c r="D93" s="262" t="s">
        <v>408</v>
      </c>
      <c r="E93" s="221" t="s">
        <v>483</v>
      </c>
    </row>
    <row r="94" spans="1:5" s="156" customFormat="1" ht="12" customHeight="1" thickBot="1">
      <c r="A94" s="25" t="s">
        <v>362</v>
      </c>
      <c r="B94" s="26" t="s">
        <v>363</v>
      </c>
      <c r="C94" s="26" t="s">
        <v>364</v>
      </c>
      <c r="D94" s="232" t="s">
        <v>366</v>
      </c>
      <c r="E94" s="232" t="s">
        <v>365</v>
      </c>
    </row>
    <row r="95" spans="1:5" ht="12" customHeight="1" thickBot="1">
      <c r="A95" s="20" t="s">
        <v>4</v>
      </c>
      <c r="B95" s="24" t="s">
        <v>312</v>
      </c>
      <c r="C95" s="143">
        <f>C96+C97+C98+C99+C100+C113</f>
        <v>741675</v>
      </c>
      <c r="D95" s="143">
        <v>951554</v>
      </c>
      <c r="E95" s="207">
        <f>E96+E97+E98+E99+E100+E113</f>
        <v>936647</v>
      </c>
    </row>
    <row r="96" spans="1:5" ht="12" customHeight="1">
      <c r="A96" s="15" t="s">
        <v>56</v>
      </c>
      <c r="B96" s="8" t="s">
        <v>33</v>
      </c>
      <c r="C96" s="214">
        <v>310260</v>
      </c>
      <c r="D96" s="214">
        <v>405154</v>
      </c>
      <c r="E96" s="208">
        <v>403329</v>
      </c>
    </row>
    <row r="97" spans="1:5" ht="12" customHeight="1">
      <c r="A97" s="12" t="s">
        <v>57</v>
      </c>
      <c r="B97" s="6" t="s">
        <v>99</v>
      </c>
      <c r="C97" s="145">
        <v>53939</v>
      </c>
      <c r="D97" s="145">
        <v>68754</v>
      </c>
      <c r="E97" s="78">
        <v>68286</v>
      </c>
    </row>
    <row r="98" spans="1:5" ht="12" customHeight="1">
      <c r="A98" s="12" t="s">
        <v>58</v>
      </c>
      <c r="B98" s="6" t="s">
        <v>75</v>
      </c>
      <c r="C98" s="147">
        <v>200030</v>
      </c>
      <c r="D98" s="147">
        <v>286517</v>
      </c>
      <c r="E98" s="80">
        <v>282873</v>
      </c>
    </row>
    <row r="99" spans="1:5" ht="12" customHeight="1">
      <c r="A99" s="12" t="s">
        <v>59</v>
      </c>
      <c r="B99" s="9" t="s">
        <v>100</v>
      </c>
      <c r="C99" s="147">
        <v>78711</v>
      </c>
      <c r="D99" s="147">
        <v>67931</v>
      </c>
      <c r="E99" s="80">
        <v>62441</v>
      </c>
    </row>
    <row r="100" spans="1:5" ht="12" customHeight="1">
      <c r="A100" s="12" t="s">
        <v>67</v>
      </c>
      <c r="B100" s="17" t="s">
        <v>101</v>
      </c>
      <c r="C100" s="147">
        <v>94735</v>
      </c>
      <c r="D100" s="147">
        <v>123198</v>
      </c>
      <c r="E100" s="80">
        <v>119718</v>
      </c>
    </row>
    <row r="101" spans="1:5" ht="12" customHeight="1">
      <c r="A101" s="12" t="s">
        <v>60</v>
      </c>
      <c r="B101" s="6" t="s">
        <v>317</v>
      </c>
      <c r="C101" s="147"/>
      <c r="D101" s="147"/>
      <c r="E101" s="80"/>
    </row>
    <row r="102" spans="1:5" ht="12" customHeight="1">
      <c r="A102" s="12" t="s">
        <v>61</v>
      </c>
      <c r="B102" s="58" t="s">
        <v>316</v>
      </c>
      <c r="C102" s="147"/>
      <c r="D102" s="147"/>
      <c r="E102" s="80"/>
    </row>
    <row r="103" spans="1:5" ht="12" customHeight="1">
      <c r="A103" s="12" t="s">
        <v>68</v>
      </c>
      <c r="B103" s="58" t="s">
        <v>315</v>
      </c>
      <c r="C103" s="147"/>
      <c r="D103" s="147">
        <v>1052</v>
      </c>
      <c r="E103" s="80">
        <v>1051</v>
      </c>
    </row>
    <row r="104" spans="1:5" ht="12" customHeight="1">
      <c r="A104" s="12" t="s">
        <v>69</v>
      </c>
      <c r="B104" s="56" t="s">
        <v>246</v>
      </c>
      <c r="C104" s="147"/>
      <c r="D104" s="147"/>
      <c r="E104" s="80"/>
    </row>
    <row r="105" spans="1:5" ht="12" customHeight="1">
      <c r="A105" s="12" t="s">
        <v>70</v>
      </c>
      <c r="B105" s="57" t="s">
        <v>247</v>
      </c>
      <c r="C105" s="147"/>
      <c r="D105" s="147"/>
      <c r="E105" s="80"/>
    </row>
    <row r="106" spans="1:5" ht="12" customHeight="1">
      <c r="A106" s="12" t="s">
        <v>71</v>
      </c>
      <c r="B106" s="57" t="s">
        <v>248</v>
      </c>
      <c r="C106" s="147"/>
      <c r="D106" s="147"/>
      <c r="E106" s="80"/>
    </row>
    <row r="107" spans="1:5" ht="12" customHeight="1">
      <c r="A107" s="12" t="s">
        <v>73</v>
      </c>
      <c r="B107" s="56" t="s">
        <v>249</v>
      </c>
      <c r="C107" s="147">
        <v>80017</v>
      </c>
      <c r="D107" s="147">
        <v>84975</v>
      </c>
      <c r="E107" s="80">
        <v>81496</v>
      </c>
    </row>
    <row r="108" spans="1:5" ht="12" customHeight="1">
      <c r="A108" s="12" t="s">
        <v>102</v>
      </c>
      <c r="B108" s="56" t="s">
        <v>250</v>
      </c>
      <c r="C108" s="147"/>
      <c r="D108" s="147"/>
      <c r="E108" s="80"/>
    </row>
    <row r="109" spans="1:5" ht="12" customHeight="1">
      <c r="A109" s="12" t="s">
        <v>244</v>
      </c>
      <c r="B109" s="57" t="s">
        <v>251</v>
      </c>
      <c r="C109" s="147"/>
      <c r="D109" s="147">
        <v>22211</v>
      </c>
      <c r="E109" s="80">
        <v>22211</v>
      </c>
    </row>
    <row r="110" spans="1:5" ht="12" customHeight="1">
      <c r="A110" s="11" t="s">
        <v>245</v>
      </c>
      <c r="B110" s="58" t="s">
        <v>252</v>
      </c>
      <c r="C110" s="147"/>
      <c r="D110" s="147"/>
      <c r="E110" s="80"/>
    </row>
    <row r="111" spans="1:5" ht="12" customHeight="1">
      <c r="A111" s="12" t="s">
        <v>313</v>
      </c>
      <c r="B111" s="58" t="s">
        <v>253</v>
      </c>
      <c r="C111" s="147"/>
      <c r="D111" s="147"/>
      <c r="E111" s="80"/>
    </row>
    <row r="112" spans="1:5" ht="12" customHeight="1">
      <c r="A112" s="14" t="s">
        <v>314</v>
      </c>
      <c r="B112" s="58" t="s">
        <v>254</v>
      </c>
      <c r="C112" s="147">
        <v>14718</v>
      </c>
      <c r="D112" s="147">
        <v>14960</v>
      </c>
      <c r="E112" s="80">
        <v>14960</v>
      </c>
    </row>
    <row r="113" spans="1:5" ht="12" customHeight="1">
      <c r="A113" s="12" t="s">
        <v>318</v>
      </c>
      <c r="B113" s="9" t="s">
        <v>34</v>
      </c>
      <c r="C113" s="145">
        <v>4000</v>
      </c>
      <c r="D113" s="145"/>
      <c r="E113" s="78"/>
    </row>
    <row r="114" spans="1:5" ht="12" customHeight="1">
      <c r="A114" s="12" t="s">
        <v>319</v>
      </c>
      <c r="B114" s="6" t="s">
        <v>321</v>
      </c>
      <c r="C114" s="145">
        <v>2000</v>
      </c>
      <c r="D114" s="145"/>
      <c r="E114" s="78"/>
    </row>
    <row r="115" spans="1:5" ht="12" customHeight="1" thickBot="1">
      <c r="A115" s="16" t="s">
        <v>320</v>
      </c>
      <c r="B115" s="203" t="s">
        <v>322</v>
      </c>
      <c r="C115" s="215">
        <v>2000</v>
      </c>
      <c r="D115" s="215"/>
      <c r="E115" s="209"/>
    </row>
    <row r="116" spans="1:5" ht="12" customHeight="1" thickBot="1">
      <c r="A116" s="201" t="s">
        <v>5</v>
      </c>
      <c r="B116" s="202" t="s">
        <v>255</v>
      </c>
      <c r="C116" s="216">
        <f>+C117+C119+C121</f>
        <v>196657</v>
      </c>
      <c r="D116" s="216">
        <v>258375</v>
      </c>
      <c r="E116" s="210">
        <f>+E117+E119+E121</f>
        <v>207556</v>
      </c>
    </row>
    <row r="117" spans="1:5" ht="12" customHeight="1">
      <c r="A117" s="13" t="s">
        <v>62</v>
      </c>
      <c r="B117" s="6" t="s">
        <v>118</v>
      </c>
      <c r="C117" s="146">
        <v>196657</v>
      </c>
      <c r="D117" s="146">
        <v>126949</v>
      </c>
      <c r="E117" s="79">
        <v>76130</v>
      </c>
    </row>
    <row r="118" spans="1:5" ht="12" customHeight="1">
      <c r="A118" s="13" t="s">
        <v>63</v>
      </c>
      <c r="B118" s="10" t="s">
        <v>259</v>
      </c>
      <c r="C118" s="146">
        <v>165652</v>
      </c>
      <c r="D118" s="146">
        <v>32132</v>
      </c>
      <c r="E118" s="79">
        <v>32132</v>
      </c>
    </row>
    <row r="119" spans="1:5" ht="12" customHeight="1">
      <c r="A119" s="13" t="s">
        <v>64</v>
      </c>
      <c r="B119" s="10" t="s">
        <v>103</v>
      </c>
      <c r="C119" s="145"/>
      <c r="D119" s="145">
        <v>131426</v>
      </c>
      <c r="E119" s="78">
        <v>131426</v>
      </c>
    </row>
    <row r="120" spans="1:5" ht="12" customHeight="1">
      <c r="A120" s="13" t="s">
        <v>65</v>
      </c>
      <c r="B120" s="10" t="s">
        <v>260</v>
      </c>
      <c r="C120" s="145"/>
      <c r="D120" s="145">
        <v>127768</v>
      </c>
      <c r="E120" s="78">
        <v>127768</v>
      </c>
    </row>
    <row r="121" spans="1:5" ht="12" customHeight="1">
      <c r="A121" s="13" t="s">
        <v>66</v>
      </c>
      <c r="B121" s="86" t="s">
        <v>121</v>
      </c>
      <c r="C121" s="145"/>
      <c r="D121" s="145"/>
      <c r="E121" s="78"/>
    </row>
    <row r="122" spans="1:5" ht="12" customHeight="1">
      <c r="A122" s="13" t="s">
        <v>72</v>
      </c>
      <c r="B122" s="85" t="s">
        <v>303</v>
      </c>
      <c r="C122" s="145"/>
      <c r="D122" s="145"/>
      <c r="E122" s="78"/>
    </row>
    <row r="123" spans="1:5" ht="12" customHeight="1">
      <c r="A123" s="13" t="s">
        <v>74</v>
      </c>
      <c r="B123" s="154" t="s">
        <v>265</v>
      </c>
      <c r="C123" s="145"/>
      <c r="D123" s="145"/>
      <c r="E123" s="78"/>
    </row>
    <row r="124" spans="1:5" ht="22.5">
      <c r="A124" s="13" t="s">
        <v>104</v>
      </c>
      <c r="B124" s="57" t="s">
        <v>248</v>
      </c>
      <c r="C124" s="145"/>
      <c r="D124" s="145"/>
      <c r="E124" s="78"/>
    </row>
    <row r="125" spans="1:5" ht="12" customHeight="1">
      <c r="A125" s="13" t="s">
        <v>105</v>
      </c>
      <c r="B125" s="57" t="s">
        <v>264</v>
      </c>
      <c r="C125" s="145"/>
      <c r="D125" s="145"/>
      <c r="E125" s="78"/>
    </row>
    <row r="126" spans="1:5" ht="12" customHeight="1">
      <c r="A126" s="13" t="s">
        <v>106</v>
      </c>
      <c r="B126" s="57" t="s">
        <v>263</v>
      </c>
      <c r="C126" s="145"/>
      <c r="D126" s="145"/>
      <c r="E126" s="78"/>
    </row>
    <row r="127" spans="1:5" ht="12" customHeight="1">
      <c r="A127" s="13" t="s">
        <v>256</v>
      </c>
      <c r="B127" s="57" t="s">
        <v>251</v>
      </c>
      <c r="C127" s="145"/>
      <c r="D127" s="145"/>
      <c r="E127" s="78"/>
    </row>
    <row r="128" spans="1:5" ht="12" customHeight="1">
      <c r="A128" s="13" t="s">
        <v>257</v>
      </c>
      <c r="B128" s="57" t="s">
        <v>262</v>
      </c>
      <c r="C128" s="145"/>
      <c r="D128" s="145"/>
      <c r="E128" s="78"/>
    </row>
    <row r="129" spans="1:5" ht="16.5" thickBot="1">
      <c r="A129" s="11" t="s">
        <v>258</v>
      </c>
      <c r="B129" s="57" t="s">
        <v>261</v>
      </c>
      <c r="C129" s="147"/>
      <c r="D129" s="147"/>
      <c r="E129" s="80"/>
    </row>
    <row r="130" spans="1:5" ht="12" customHeight="1" thickBot="1">
      <c r="A130" s="18" t="s">
        <v>6</v>
      </c>
      <c r="B130" s="52" t="s">
        <v>323</v>
      </c>
      <c r="C130" s="144">
        <f>+C95+C116</f>
        <v>938332</v>
      </c>
      <c r="D130" s="144">
        <v>1209929</v>
      </c>
      <c r="E130" s="77">
        <f>+E95+E116</f>
        <v>1144203</v>
      </c>
    </row>
    <row r="131" spans="1:5" ht="12" customHeight="1" thickBot="1">
      <c r="A131" s="18" t="s">
        <v>7</v>
      </c>
      <c r="B131" s="52" t="s">
        <v>388</v>
      </c>
      <c r="C131" s="144">
        <f>+C132+C133+C134</f>
        <v>24895</v>
      </c>
      <c r="D131" s="144">
        <v>24895</v>
      </c>
      <c r="E131" s="77">
        <f>+E132+E133+E134</f>
        <v>24895</v>
      </c>
    </row>
    <row r="132" spans="1:5" ht="12" customHeight="1">
      <c r="A132" s="13" t="s">
        <v>156</v>
      </c>
      <c r="B132" s="10" t="s">
        <v>331</v>
      </c>
      <c r="C132" s="145"/>
      <c r="D132" s="145"/>
      <c r="E132" s="78"/>
    </row>
    <row r="133" spans="1:5" ht="12" customHeight="1">
      <c r="A133" s="13" t="s">
        <v>159</v>
      </c>
      <c r="B133" s="10" t="s">
        <v>332</v>
      </c>
      <c r="C133" s="145"/>
      <c r="D133" s="145"/>
      <c r="E133" s="78"/>
    </row>
    <row r="134" spans="1:5" ht="12" customHeight="1" thickBot="1">
      <c r="A134" s="11" t="s">
        <v>160</v>
      </c>
      <c r="B134" s="10" t="s">
        <v>333</v>
      </c>
      <c r="C134" s="145">
        <v>24895</v>
      </c>
      <c r="D134" s="145">
        <v>24895</v>
      </c>
      <c r="E134" s="78">
        <v>24895</v>
      </c>
    </row>
    <row r="135" spans="1:5" ht="12" customHeight="1" thickBot="1">
      <c r="A135" s="18" t="s">
        <v>8</v>
      </c>
      <c r="B135" s="52" t="s">
        <v>325</v>
      </c>
      <c r="C135" s="144">
        <f>SUM(C136:C141)</f>
        <v>0</v>
      </c>
      <c r="D135" s="144"/>
      <c r="E135" s="77">
        <f>SUM(E136:E141)</f>
        <v>0</v>
      </c>
    </row>
    <row r="136" spans="1:5" ht="12" customHeight="1">
      <c r="A136" s="13" t="s">
        <v>49</v>
      </c>
      <c r="B136" s="7" t="s">
        <v>334</v>
      </c>
      <c r="C136" s="145"/>
      <c r="D136" s="145"/>
      <c r="E136" s="78"/>
    </row>
    <row r="137" spans="1:5" ht="12" customHeight="1">
      <c r="A137" s="13" t="s">
        <v>50</v>
      </c>
      <c r="B137" s="7" t="s">
        <v>326</v>
      </c>
      <c r="C137" s="145"/>
      <c r="D137" s="145"/>
      <c r="E137" s="78"/>
    </row>
    <row r="138" spans="1:5" ht="12" customHeight="1">
      <c r="A138" s="13" t="s">
        <v>51</v>
      </c>
      <c r="B138" s="7" t="s">
        <v>327</v>
      </c>
      <c r="C138" s="145"/>
      <c r="D138" s="145"/>
      <c r="E138" s="78"/>
    </row>
    <row r="139" spans="1:5" ht="12" customHeight="1">
      <c r="A139" s="13" t="s">
        <v>91</v>
      </c>
      <c r="B139" s="7" t="s">
        <v>328</v>
      </c>
      <c r="C139" s="145"/>
      <c r="D139" s="145"/>
      <c r="E139" s="78"/>
    </row>
    <row r="140" spans="1:5" ht="12" customHeight="1">
      <c r="A140" s="13" t="s">
        <v>92</v>
      </c>
      <c r="B140" s="7" t="s">
        <v>329</v>
      </c>
      <c r="C140" s="145"/>
      <c r="D140" s="145"/>
      <c r="E140" s="78"/>
    </row>
    <row r="141" spans="1:5" ht="12" customHeight="1" thickBot="1">
      <c r="A141" s="11" t="s">
        <v>93</v>
      </c>
      <c r="B141" s="7" t="s">
        <v>330</v>
      </c>
      <c r="C141" s="145"/>
      <c r="D141" s="145"/>
      <c r="E141" s="78"/>
    </row>
    <row r="142" spans="1:5" ht="12" customHeight="1" thickBot="1">
      <c r="A142" s="18" t="s">
        <v>9</v>
      </c>
      <c r="B142" s="52" t="s">
        <v>338</v>
      </c>
      <c r="C142" s="150">
        <f>+C143+C144+C145+C146</f>
        <v>12150</v>
      </c>
      <c r="D142" s="150">
        <v>12150</v>
      </c>
      <c r="E142" s="187">
        <f>+E143+E144+E145+E146</f>
        <v>12150</v>
      </c>
    </row>
    <row r="143" spans="1:5" ht="12" customHeight="1">
      <c r="A143" s="13" t="s">
        <v>52</v>
      </c>
      <c r="B143" s="7" t="s">
        <v>266</v>
      </c>
      <c r="C143" s="145"/>
      <c r="D143" s="145"/>
      <c r="E143" s="78"/>
    </row>
    <row r="144" spans="1:5" ht="12" customHeight="1">
      <c r="A144" s="13" t="s">
        <v>53</v>
      </c>
      <c r="B144" s="7" t="s">
        <v>267</v>
      </c>
      <c r="C144" s="145">
        <v>12150</v>
      </c>
      <c r="D144" s="145">
        <v>12150</v>
      </c>
      <c r="E144" s="78">
        <v>12150</v>
      </c>
    </row>
    <row r="145" spans="1:5" ht="12" customHeight="1">
      <c r="A145" s="13" t="s">
        <v>180</v>
      </c>
      <c r="B145" s="7" t="s">
        <v>339</v>
      </c>
      <c r="C145" s="145"/>
      <c r="D145" s="145"/>
      <c r="E145" s="78"/>
    </row>
    <row r="146" spans="1:5" ht="12" customHeight="1" thickBot="1">
      <c r="A146" s="11" t="s">
        <v>181</v>
      </c>
      <c r="B146" s="5" t="s">
        <v>286</v>
      </c>
      <c r="C146" s="145"/>
      <c r="D146" s="145"/>
      <c r="E146" s="78"/>
    </row>
    <row r="147" spans="1:5" ht="12" customHeight="1" thickBot="1">
      <c r="A147" s="18" t="s">
        <v>10</v>
      </c>
      <c r="B147" s="52" t="s">
        <v>340</v>
      </c>
      <c r="C147" s="217">
        <f>SUM(C148:C152)</f>
        <v>0</v>
      </c>
      <c r="D147" s="217"/>
      <c r="E147" s="211">
        <f>SUM(E148:E152)</f>
        <v>0</v>
      </c>
    </row>
    <row r="148" spans="1:5" ht="12" customHeight="1">
      <c r="A148" s="13" t="s">
        <v>54</v>
      </c>
      <c r="B148" s="7" t="s">
        <v>335</v>
      </c>
      <c r="C148" s="145"/>
      <c r="D148" s="145"/>
      <c r="E148" s="78"/>
    </row>
    <row r="149" spans="1:5" ht="12" customHeight="1">
      <c r="A149" s="13" t="s">
        <v>55</v>
      </c>
      <c r="B149" s="7" t="s">
        <v>342</v>
      </c>
      <c r="C149" s="145"/>
      <c r="D149" s="145"/>
      <c r="E149" s="78"/>
    </row>
    <row r="150" spans="1:5" ht="12" customHeight="1">
      <c r="A150" s="13" t="s">
        <v>192</v>
      </c>
      <c r="B150" s="7" t="s">
        <v>337</v>
      </c>
      <c r="C150" s="145"/>
      <c r="D150" s="145"/>
      <c r="E150" s="78"/>
    </row>
    <row r="151" spans="1:5" ht="12" customHeight="1">
      <c r="A151" s="13" t="s">
        <v>193</v>
      </c>
      <c r="B151" s="7" t="s">
        <v>343</v>
      </c>
      <c r="C151" s="145"/>
      <c r="D151" s="145"/>
      <c r="E151" s="78"/>
    </row>
    <row r="152" spans="1:5" ht="12" customHeight="1" thickBot="1">
      <c r="A152" s="13" t="s">
        <v>341</v>
      </c>
      <c r="B152" s="7" t="s">
        <v>344</v>
      </c>
      <c r="C152" s="145"/>
      <c r="D152" s="145"/>
      <c r="E152" s="78"/>
    </row>
    <row r="153" spans="1:5" ht="12" customHeight="1" thickBot="1">
      <c r="A153" s="18" t="s">
        <v>11</v>
      </c>
      <c r="B153" s="52" t="s">
        <v>345</v>
      </c>
      <c r="C153" s="218"/>
      <c r="D153" s="218"/>
      <c r="E153" s="212"/>
    </row>
    <row r="154" spans="1:5" ht="12" customHeight="1" thickBot="1">
      <c r="A154" s="18" t="s">
        <v>12</v>
      </c>
      <c r="B154" s="52" t="s">
        <v>346</v>
      </c>
      <c r="C154" s="218"/>
      <c r="D154" s="218"/>
      <c r="E154" s="212"/>
    </row>
    <row r="155" spans="1:9" ht="15" customHeight="1" thickBot="1">
      <c r="A155" s="18" t="s">
        <v>13</v>
      </c>
      <c r="B155" s="52" t="s">
        <v>348</v>
      </c>
      <c r="C155" s="219">
        <f>+C131+C135+C142+C147+C153+C154</f>
        <v>37045</v>
      </c>
      <c r="D155" s="219">
        <v>37045</v>
      </c>
      <c r="E155" s="213">
        <f>+E131+E135+E142+E147+E153+E154</f>
        <v>37045</v>
      </c>
      <c r="F155" s="168"/>
      <c r="G155" s="169"/>
      <c r="H155" s="169"/>
      <c r="I155" s="169"/>
    </row>
    <row r="156" spans="1:5" s="157" customFormat="1" ht="12.75" customHeight="1" thickBot="1">
      <c r="A156" s="87" t="s">
        <v>14</v>
      </c>
      <c r="B156" s="131" t="s">
        <v>347</v>
      </c>
      <c r="C156" s="219">
        <f>+C130+C155</f>
        <v>975377</v>
      </c>
      <c r="D156" s="219">
        <v>1246974</v>
      </c>
      <c r="E156" s="213">
        <f>+E130+E155</f>
        <v>1181248</v>
      </c>
    </row>
    <row r="157" ht="7.5" customHeight="1"/>
    <row r="158" spans="1:5" ht="15.75">
      <c r="A158" s="667" t="s">
        <v>268</v>
      </c>
      <c r="B158" s="667"/>
      <c r="C158" s="667"/>
      <c r="D158" s="667"/>
      <c r="E158" s="667"/>
    </row>
    <row r="159" spans="1:5" ht="15" customHeight="1" thickBot="1">
      <c r="A159" s="659" t="s">
        <v>81</v>
      </c>
      <c r="B159" s="659"/>
      <c r="C159" s="89"/>
      <c r="D159" s="89"/>
      <c r="E159" s="89" t="s">
        <v>119</v>
      </c>
    </row>
    <row r="160" spans="1:5" ht="25.5" customHeight="1" thickBot="1">
      <c r="A160" s="18">
        <v>1</v>
      </c>
      <c r="B160" s="23" t="s">
        <v>349</v>
      </c>
      <c r="C160" s="224">
        <f>+C63-C130</f>
        <v>5822</v>
      </c>
      <c r="D160" s="144">
        <v>-3830</v>
      </c>
      <c r="E160" s="77">
        <f>+E63-E130</f>
        <v>52304</v>
      </c>
    </row>
    <row r="161" spans="1:5" ht="32.25" customHeight="1" thickBot="1">
      <c r="A161" s="18" t="s">
        <v>5</v>
      </c>
      <c r="B161" s="23" t="s">
        <v>355</v>
      </c>
      <c r="C161" s="224">
        <f>+C87-C155</f>
        <v>-5822</v>
      </c>
      <c r="D161" s="144">
        <v>3830</v>
      </c>
      <c r="E161" s="77">
        <f>+E87-E155</f>
        <v>3830</v>
      </c>
    </row>
  </sheetData>
  <sheetProtection/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
Nagyhalász Város Önkormányzat
2015. ÉVI KÖLTSÉGVETÉSÉNEK ÖSSZEVONT MÉRLEGE
&amp;R&amp;"Times New Roman CE,Dőlt" 1. melléklet az 5 /2016.(IV.27.) önkormányzati rendelethez </oddHeader>
  </headerFooter>
  <rowBreaks count="2" manualBreakCount="2">
    <brk id="75" max="4" man="1"/>
    <brk id="8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7"/>
  <sheetViews>
    <sheetView view="pageLayout" zoomScaleNormal="130" zoomScaleSheetLayoutView="100" workbookViewId="0" topLeftCell="A1">
      <selection activeCell="E118" sqref="E118"/>
    </sheetView>
  </sheetViews>
  <sheetFormatPr defaultColWidth="9.00390625" defaultRowHeight="12.75"/>
  <cols>
    <col min="1" max="1" width="16.125" style="137" customWidth="1"/>
    <col min="2" max="2" width="62.00390625" style="138" customWidth="1"/>
    <col min="3" max="4" width="14.125" style="139" customWidth="1"/>
    <col min="5" max="5" width="14.125" style="2" customWidth="1"/>
    <col min="6" max="16384" width="9.375" style="2" customWidth="1"/>
  </cols>
  <sheetData>
    <row r="1" spans="1:2" s="1" customFormat="1" ht="16.5" customHeight="1" thickBot="1">
      <c r="A1" s="67"/>
      <c r="B1" s="68"/>
    </row>
    <row r="2" spans="1:5" s="45" customFormat="1" ht="21" customHeight="1" thickBot="1">
      <c r="A2" s="252" t="s">
        <v>39</v>
      </c>
      <c r="B2" s="681" t="s">
        <v>115</v>
      </c>
      <c r="C2" s="682"/>
      <c r="D2" s="682"/>
      <c r="E2" s="683"/>
    </row>
    <row r="3" spans="1:5" s="45" customFormat="1" ht="24.75" thickBot="1">
      <c r="A3" s="252" t="s">
        <v>112</v>
      </c>
      <c r="B3" s="681" t="s">
        <v>294</v>
      </c>
      <c r="C3" s="682"/>
      <c r="D3" s="682"/>
      <c r="E3" s="683"/>
    </row>
    <row r="4" spans="1:4" s="46" customFormat="1" ht="15.75" customHeight="1" thickBot="1">
      <c r="A4" s="69"/>
      <c r="B4" s="69"/>
      <c r="C4" s="70"/>
      <c r="D4" s="70"/>
    </row>
    <row r="5" spans="1:5" ht="24.75" thickBot="1">
      <c r="A5" s="151" t="s">
        <v>113</v>
      </c>
      <c r="B5" s="71" t="s">
        <v>35</v>
      </c>
      <c r="C5" s="71" t="s">
        <v>389</v>
      </c>
      <c r="D5" s="71" t="s">
        <v>408</v>
      </c>
      <c r="E5" s="64" t="s">
        <v>483</v>
      </c>
    </row>
    <row r="6" spans="1:5" s="43" customFormat="1" ht="12.75" customHeight="1" thickBot="1">
      <c r="A6" s="65" t="s">
        <v>362</v>
      </c>
      <c r="B6" s="66" t="s">
        <v>363</v>
      </c>
      <c r="C6" s="66" t="s">
        <v>364</v>
      </c>
      <c r="D6" s="253" t="s">
        <v>366</v>
      </c>
      <c r="E6" s="253" t="s">
        <v>365</v>
      </c>
    </row>
    <row r="7" spans="1:5" s="43" customFormat="1" ht="15.75" customHeight="1" thickBot="1">
      <c r="A7" s="679" t="s">
        <v>36</v>
      </c>
      <c r="B7" s="680"/>
      <c r="C7" s="680"/>
      <c r="D7" s="680"/>
      <c r="E7" s="680"/>
    </row>
    <row r="8" spans="1:5" s="43" customFormat="1" ht="12" customHeight="1" thickBot="1">
      <c r="A8" s="25" t="s">
        <v>4</v>
      </c>
      <c r="B8" s="19" t="s">
        <v>140</v>
      </c>
      <c r="C8" s="144">
        <f>+C9+C10+C11+C12+C13+C14</f>
        <v>367938</v>
      </c>
      <c r="D8" s="225">
        <v>383190</v>
      </c>
      <c r="E8" s="225">
        <f>+E9+E10+E11+E12+E13+E14</f>
        <v>383190</v>
      </c>
    </row>
    <row r="9" spans="1:5" s="47" customFormat="1" ht="12" customHeight="1">
      <c r="A9" s="175" t="s">
        <v>56</v>
      </c>
      <c r="B9" s="158" t="s">
        <v>141</v>
      </c>
      <c r="C9" s="146">
        <v>165853</v>
      </c>
      <c r="D9" s="226">
        <v>166166</v>
      </c>
      <c r="E9" s="226">
        <v>166166</v>
      </c>
    </row>
    <row r="10" spans="1:5" s="48" customFormat="1" ht="12" customHeight="1">
      <c r="A10" s="176" t="s">
        <v>57</v>
      </c>
      <c r="B10" s="159" t="s">
        <v>142</v>
      </c>
      <c r="C10" s="145"/>
      <c r="D10" s="227"/>
      <c r="E10" s="227"/>
    </row>
    <row r="11" spans="1:5" s="48" customFormat="1" ht="12" customHeight="1">
      <c r="A11" s="176" t="s">
        <v>58</v>
      </c>
      <c r="B11" s="159" t="s">
        <v>143</v>
      </c>
      <c r="C11" s="145">
        <v>153643</v>
      </c>
      <c r="D11" s="227">
        <v>198492</v>
      </c>
      <c r="E11" s="227">
        <v>198492</v>
      </c>
    </row>
    <row r="12" spans="1:5" s="48" customFormat="1" ht="12" customHeight="1">
      <c r="A12" s="176" t="s">
        <v>59</v>
      </c>
      <c r="B12" s="159" t="s">
        <v>144</v>
      </c>
      <c r="C12" s="145">
        <v>6692</v>
      </c>
      <c r="D12" s="227">
        <v>7006</v>
      </c>
      <c r="E12" s="227">
        <v>7006</v>
      </c>
    </row>
    <row r="13" spans="1:5" s="48" customFormat="1" ht="12" customHeight="1">
      <c r="A13" s="176" t="s">
        <v>76</v>
      </c>
      <c r="B13" s="159" t="s">
        <v>369</v>
      </c>
      <c r="C13" s="145">
        <v>3417</v>
      </c>
      <c r="D13" s="227">
        <v>11215</v>
      </c>
      <c r="E13" s="227">
        <v>11215</v>
      </c>
    </row>
    <row r="14" spans="1:5" s="47" customFormat="1" ht="12" customHeight="1" thickBot="1">
      <c r="A14" s="177" t="s">
        <v>60</v>
      </c>
      <c r="B14" s="160" t="s">
        <v>305</v>
      </c>
      <c r="C14" s="145">
        <v>38333</v>
      </c>
      <c r="D14" s="227">
        <v>311</v>
      </c>
      <c r="E14" s="227">
        <v>311</v>
      </c>
    </row>
    <row r="15" spans="1:5" s="47" customFormat="1" ht="12" customHeight="1" thickBot="1">
      <c r="A15" s="25" t="s">
        <v>5</v>
      </c>
      <c r="B15" s="84" t="s">
        <v>145</v>
      </c>
      <c r="C15" s="144">
        <f>+C16+C17+C18+C19+C20</f>
        <v>302274</v>
      </c>
      <c r="D15" s="225">
        <v>425418</v>
      </c>
      <c r="E15" s="225">
        <f>+E16+E17+E18+E19+E20</f>
        <v>425418</v>
      </c>
    </row>
    <row r="16" spans="1:5" s="47" customFormat="1" ht="12" customHeight="1">
      <c r="A16" s="175" t="s">
        <v>62</v>
      </c>
      <c r="B16" s="158" t="s">
        <v>146</v>
      </c>
      <c r="C16" s="146"/>
      <c r="D16" s="226"/>
      <c r="E16" s="226"/>
    </row>
    <row r="17" spans="1:5" s="47" customFormat="1" ht="12" customHeight="1">
      <c r="A17" s="176" t="s">
        <v>63</v>
      </c>
      <c r="B17" s="159" t="s">
        <v>147</v>
      </c>
      <c r="C17" s="145"/>
      <c r="D17" s="227"/>
      <c r="E17" s="227"/>
    </row>
    <row r="18" spans="1:5" s="47" customFormat="1" ht="12" customHeight="1">
      <c r="A18" s="176" t="s">
        <v>64</v>
      </c>
      <c r="B18" s="159" t="s">
        <v>297</v>
      </c>
      <c r="C18" s="145"/>
      <c r="D18" s="227"/>
      <c r="E18" s="227"/>
    </row>
    <row r="19" spans="1:5" s="47" customFormat="1" ht="12" customHeight="1">
      <c r="A19" s="176" t="s">
        <v>65</v>
      </c>
      <c r="B19" s="159" t="s">
        <v>298</v>
      </c>
      <c r="C19" s="145"/>
      <c r="D19" s="227"/>
      <c r="E19" s="227"/>
    </row>
    <row r="20" spans="1:5" s="47" customFormat="1" ht="12" customHeight="1">
      <c r="A20" s="176" t="s">
        <v>66</v>
      </c>
      <c r="B20" s="159" t="s">
        <v>148</v>
      </c>
      <c r="C20" s="145">
        <v>302274</v>
      </c>
      <c r="D20" s="227">
        <v>425418</v>
      </c>
      <c r="E20" s="227">
        <v>425418</v>
      </c>
    </row>
    <row r="21" spans="1:5" s="48" customFormat="1" ht="12" customHeight="1" thickBot="1">
      <c r="A21" s="177" t="s">
        <v>72</v>
      </c>
      <c r="B21" s="160" t="s">
        <v>149</v>
      </c>
      <c r="C21" s="147"/>
      <c r="D21" s="228">
        <v>10677</v>
      </c>
      <c r="E21" s="228">
        <v>10677</v>
      </c>
    </row>
    <row r="22" spans="1:5" s="48" customFormat="1" ht="12" customHeight="1" thickBot="1">
      <c r="A22" s="25" t="s">
        <v>6</v>
      </c>
      <c r="B22" s="19" t="s">
        <v>150</v>
      </c>
      <c r="C22" s="144">
        <f>+C23+C24+C25+C26+C27</f>
        <v>175547</v>
      </c>
      <c r="D22" s="225">
        <v>250854</v>
      </c>
      <c r="E22" s="225">
        <f>+E23+E24+E25+E26+E27</f>
        <v>250854</v>
      </c>
    </row>
    <row r="23" spans="1:5" s="48" customFormat="1" ht="12" customHeight="1">
      <c r="A23" s="175" t="s">
        <v>45</v>
      </c>
      <c r="B23" s="158" t="s">
        <v>151</v>
      </c>
      <c r="C23" s="146"/>
      <c r="D23" s="226"/>
      <c r="E23" s="226"/>
    </row>
    <row r="24" spans="1:5" s="47" customFormat="1" ht="12" customHeight="1">
      <c r="A24" s="176" t="s">
        <v>46</v>
      </c>
      <c r="B24" s="159" t="s">
        <v>152</v>
      </c>
      <c r="C24" s="145"/>
      <c r="D24" s="227"/>
      <c r="E24" s="227"/>
    </row>
    <row r="25" spans="1:5" s="48" customFormat="1" ht="12" customHeight="1">
      <c r="A25" s="176" t="s">
        <v>47</v>
      </c>
      <c r="B25" s="159" t="s">
        <v>299</v>
      </c>
      <c r="C25" s="145"/>
      <c r="D25" s="227"/>
      <c r="E25" s="227"/>
    </row>
    <row r="26" spans="1:5" s="48" customFormat="1" ht="12" customHeight="1">
      <c r="A26" s="176" t="s">
        <v>48</v>
      </c>
      <c r="B26" s="159" t="s">
        <v>300</v>
      </c>
      <c r="C26" s="145"/>
      <c r="D26" s="227"/>
      <c r="E26" s="227"/>
    </row>
    <row r="27" spans="1:5" s="48" customFormat="1" ht="12" customHeight="1">
      <c r="A27" s="176" t="s">
        <v>87</v>
      </c>
      <c r="B27" s="159" t="s">
        <v>153</v>
      </c>
      <c r="C27" s="145">
        <v>175547</v>
      </c>
      <c r="D27" s="227">
        <v>250854</v>
      </c>
      <c r="E27" s="227">
        <v>250854</v>
      </c>
    </row>
    <row r="28" spans="1:5" s="48" customFormat="1" ht="12" customHeight="1" thickBot="1">
      <c r="A28" s="177" t="s">
        <v>88</v>
      </c>
      <c r="B28" s="160" t="s">
        <v>154</v>
      </c>
      <c r="C28" s="147">
        <v>150652</v>
      </c>
      <c r="D28" s="228">
        <v>221001</v>
      </c>
      <c r="E28" s="228">
        <v>221001</v>
      </c>
    </row>
    <row r="29" spans="1:5" s="48" customFormat="1" ht="12" customHeight="1" thickBot="1">
      <c r="A29" s="25" t="s">
        <v>89</v>
      </c>
      <c r="B29" s="19" t="s">
        <v>155</v>
      </c>
      <c r="C29" s="150">
        <f>+C30+C34+C35+C36</f>
        <v>68650</v>
      </c>
      <c r="D29" s="229">
        <v>90561</v>
      </c>
      <c r="E29" s="229">
        <f>+E30+E34+E35+E36</f>
        <v>83125</v>
      </c>
    </row>
    <row r="30" spans="1:5" s="48" customFormat="1" ht="12" customHeight="1">
      <c r="A30" s="175" t="s">
        <v>156</v>
      </c>
      <c r="B30" s="158" t="s">
        <v>370</v>
      </c>
      <c r="C30" s="189">
        <f>+C31+C32+C33</f>
        <v>58000</v>
      </c>
      <c r="D30" s="254">
        <v>74199</v>
      </c>
      <c r="E30" s="254">
        <f>+E31+E32+E33</f>
        <v>71114</v>
      </c>
    </row>
    <row r="31" spans="1:5" s="48" customFormat="1" ht="12" customHeight="1">
      <c r="A31" s="176" t="s">
        <v>157</v>
      </c>
      <c r="B31" s="159" t="s">
        <v>162</v>
      </c>
      <c r="C31" s="145">
        <v>10000</v>
      </c>
      <c r="D31" s="227">
        <v>13006</v>
      </c>
      <c r="E31" s="227">
        <v>11067</v>
      </c>
    </row>
    <row r="32" spans="1:5" s="48" customFormat="1" ht="12" customHeight="1">
      <c r="A32" s="176" t="s">
        <v>158</v>
      </c>
      <c r="B32" s="159" t="s">
        <v>163</v>
      </c>
      <c r="C32" s="145"/>
      <c r="D32" s="227"/>
      <c r="E32" s="227"/>
    </row>
    <row r="33" spans="1:5" s="48" customFormat="1" ht="12" customHeight="1">
      <c r="A33" s="176" t="s">
        <v>309</v>
      </c>
      <c r="B33" s="199" t="s">
        <v>310</v>
      </c>
      <c r="C33" s="145">
        <v>48000</v>
      </c>
      <c r="D33" s="227">
        <v>61193</v>
      </c>
      <c r="E33" s="227">
        <v>60047</v>
      </c>
    </row>
    <row r="34" spans="1:5" s="48" customFormat="1" ht="12" customHeight="1">
      <c r="A34" s="176" t="s">
        <v>159</v>
      </c>
      <c r="B34" s="159" t="s">
        <v>164</v>
      </c>
      <c r="C34" s="145">
        <v>9500</v>
      </c>
      <c r="D34" s="227">
        <v>12262</v>
      </c>
      <c r="E34" s="227">
        <v>10381</v>
      </c>
    </row>
    <row r="35" spans="1:5" s="48" customFormat="1" ht="12" customHeight="1">
      <c r="A35" s="176" t="s">
        <v>160</v>
      </c>
      <c r="B35" s="159" t="s">
        <v>165</v>
      </c>
      <c r="C35" s="145"/>
      <c r="D35" s="227">
        <v>94</v>
      </c>
      <c r="E35" s="227">
        <v>94</v>
      </c>
    </row>
    <row r="36" spans="1:5" s="48" customFormat="1" ht="12" customHeight="1" thickBot="1">
      <c r="A36" s="177" t="s">
        <v>161</v>
      </c>
      <c r="B36" s="160" t="s">
        <v>166</v>
      </c>
      <c r="C36" s="147">
        <v>1150</v>
      </c>
      <c r="D36" s="228">
        <v>4006</v>
      </c>
      <c r="E36" s="228">
        <v>1536</v>
      </c>
    </row>
    <row r="37" spans="1:5" s="48" customFormat="1" ht="12" customHeight="1" thickBot="1">
      <c r="A37" s="25" t="s">
        <v>8</v>
      </c>
      <c r="B37" s="19" t="s">
        <v>306</v>
      </c>
      <c r="C37" s="144">
        <f>SUM(C38:C48)</f>
        <v>7366</v>
      </c>
      <c r="D37" s="225">
        <v>24922</v>
      </c>
      <c r="E37" s="225">
        <f>SUM(E38:E48)</f>
        <v>24681</v>
      </c>
    </row>
    <row r="38" spans="1:5" s="48" customFormat="1" ht="12" customHeight="1">
      <c r="A38" s="175" t="s">
        <v>49</v>
      </c>
      <c r="B38" s="158" t="s">
        <v>169</v>
      </c>
      <c r="C38" s="146">
        <v>3500</v>
      </c>
      <c r="D38" s="226">
        <v>9885</v>
      </c>
      <c r="E38" s="226">
        <v>9885</v>
      </c>
    </row>
    <row r="39" spans="1:5" s="48" customFormat="1" ht="12" customHeight="1">
      <c r="A39" s="176" t="s">
        <v>50</v>
      </c>
      <c r="B39" s="159" t="s">
        <v>170</v>
      </c>
      <c r="C39" s="145">
        <v>700</v>
      </c>
      <c r="D39" s="227">
        <v>8160</v>
      </c>
      <c r="E39" s="227">
        <v>7928</v>
      </c>
    </row>
    <row r="40" spans="1:5" s="48" customFormat="1" ht="12" customHeight="1">
      <c r="A40" s="176" t="s">
        <v>51</v>
      </c>
      <c r="B40" s="159" t="s">
        <v>171</v>
      </c>
      <c r="C40" s="145">
        <v>150</v>
      </c>
      <c r="D40" s="227">
        <v>835</v>
      </c>
      <c r="E40" s="227">
        <v>835</v>
      </c>
    </row>
    <row r="41" spans="1:5" s="48" customFormat="1" ht="12" customHeight="1">
      <c r="A41" s="176" t="s">
        <v>91</v>
      </c>
      <c r="B41" s="159" t="s">
        <v>172</v>
      </c>
      <c r="C41" s="145">
        <v>1763</v>
      </c>
      <c r="D41" s="227"/>
      <c r="E41" s="227"/>
    </row>
    <row r="42" spans="1:5" s="48" customFormat="1" ht="12" customHeight="1">
      <c r="A42" s="176" t="s">
        <v>92</v>
      </c>
      <c r="B42" s="159" t="s">
        <v>173</v>
      </c>
      <c r="C42" s="145"/>
      <c r="D42" s="227"/>
      <c r="E42" s="227"/>
    </row>
    <row r="43" spans="1:5" s="48" customFormat="1" ht="12" customHeight="1">
      <c r="A43" s="176" t="s">
        <v>93</v>
      </c>
      <c r="B43" s="159" t="s">
        <v>174</v>
      </c>
      <c r="C43" s="145">
        <v>1253</v>
      </c>
      <c r="D43" s="227">
        <v>3555</v>
      </c>
      <c r="E43" s="227">
        <v>3546</v>
      </c>
    </row>
    <row r="44" spans="1:5" s="48" customFormat="1" ht="12" customHeight="1">
      <c r="A44" s="176" t="s">
        <v>94</v>
      </c>
      <c r="B44" s="159" t="s">
        <v>175</v>
      </c>
      <c r="C44" s="145"/>
      <c r="D44" s="227">
        <v>300</v>
      </c>
      <c r="E44" s="227">
        <v>300</v>
      </c>
    </row>
    <row r="45" spans="1:5" s="48" customFormat="1" ht="12" customHeight="1">
      <c r="A45" s="176" t="s">
        <v>95</v>
      </c>
      <c r="B45" s="159" t="s">
        <v>176</v>
      </c>
      <c r="C45" s="145"/>
      <c r="D45" s="227">
        <v>5</v>
      </c>
      <c r="E45" s="227">
        <v>5</v>
      </c>
    </row>
    <row r="46" spans="1:5" s="48" customFormat="1" ht="12" customHeight="1">
      <c r="A46" s="176" t="s">
        <v>167</v>
      </c>
      <c r="B46" s="159" t="s">
        <v>177</v>
      </c>
      <c r="C46" s="148"/>
      <c r="D46" s="255"/>
      <c r="E46" s="255"/>
    </row>
    <row r="47" spans="1:5" s="48" customFormat="1" ht="12" customHeight="1">
      <c r="A47" s="177" t="s">
        <v>168</v>
      </c>
      <c r="B47" s="160" t="s">
        <v>308</v>
      </c>
      <c r="C47" s="149"/>
      <c r="D47" s="256">
        <v>265</v>
      </c>
      <c r="E47" s="256">
        <v>265</v>
      </c>
    </row>
    <row r="48" spans="1:5" s="48" customFormat="1" ht="12" customHeight="1" thickBot="1">
      <c r="A48" s="177" t="s">
        <v>307</v>
      </c>
      <c r="B48" s="160" t="s">
        <v>178</v>
      </c>
      <c r="C48" s="149"/>
      <c r="D48" s="256">
        <v>1917</v>
      </c>
      <c r="E48" s="256">
        <v>1917</v>
      </c>
    </row>
    <row r="49" spans="1:5" s="48" customFormat="1" ht="12" customHeight="1" thickBot="1">
      <c r="A49" s="25" t="s">
        <v>9</v>
      </c>
      <c r="B49" s="19" t="s">
        <v>179</v>
      </c>
      <c r="C49" s="144">
        <f>SUM(C50:C54)</f>
        <v>17579</v>
      </c>
      <c r="D49" s="225">
        <v>1294</v>
      </c>
      <c r="E49" s="225">
        <f>SUM(E50:E54)</f>
        <v>1294</v>
      </c>
    </row>
    <row r="50" spans="1:5" s="48" customFormat="1" ht="12" customHeight="1">
      <c r="A50" s="175" t="s">
        <v>52</v>
      </c>
      <c r="B50" s="158" t="s">
        <v>183</v>
      </c>
      <c r="C50" s="190"/>
      <c r="D50" s="257"/>
      <c r="E50" s="257"/>
    </row>
    <row r="51" spans="1:5" s="48" customFormat="1" ht="12" customHeight="1">
      <c r="A51" s="176" t="s">
        <v>53</v>
      </c>
      <c r="B51" s="159" t="s">
        <v>184</v>
      </c>
      <c r="C51" s="148">
        <v>17579</v>
      </c>
      <c r="D51" s="255"/>
      <c r="E51" s="255"/>
    </row>
    <row r="52" spans="1:5" s="48" customFormat="1" ht="12" customHeight="1">
      <c r="A52" s="176" t="s">
        <v>180</v>
      </c>
      <c r="B52" s="159" t="s">
        <v>185</v>
      </c>
      <c r="C52" s="148"/>
      <c r="D52" s="255">
        <v>1294</v>
      </c>
      <c r="E52" s="255">
        <v>1294</v>
      </c>
    </row>
    <row r="53" spans="1:5" s="48" customFormat="1" ht="12" customHeight="1">
      <c r="A53" s="176" t="s">
        <v>181</v>
      </c>
      <c r="B53" s="159" t="s">
        <v>186</v>
      </c>
      <c r="C53" s="148"/>
      <c r="D53" s="255"/>
      <c r="E53" s="255"/>
    </row>
    <row r="54" spans="1:5" s="48" customFormat="1" ht="12" customHeight="1" thickBot="1">
      <c r="A54" s="177" t="s">
        <v>182</v>
      </c>
      <c r="B54" s="160" t="s">
        <v>187</v>
      </c>
      <c r="C54" s="149"/>
      <c r="D54" s="256"/>
      <c r="E54" s="256"/>
    </row>
    <row r="55" spans="1:5" s="48" customFormat="1" ht="12" customHeight="1" thickBot="1">
      <c r="A55" s="25" t="s">
        <v>96</v>
      </c>
      <c r="B55" s="19" t="s">
        <v>188</v>
      </c>
      <c r="C55" s="144">
        <f>SUM(C56:C58)</f>
        <v>2000</v>
      </c>
      <c r="D55" s="225">
        <v>24190</v>
      </c>
      <c r="E55" s="225">
        <f>SUM(E56:E58)</f>
        <v>24190</v>
      </c>
    </row>
    <row r="56" spans="1:5" s="48" customFormat="1" ht="12" customHeight="1">
      <c r="A56" s="175" t="s">
        <v>54</v>
      </c>
      <c r="B56" s="158" t="s">
        <v>189</v>
      </c>
      <c r="C56" s="146"/>
      <c r="D56" s="226"/>
      <c r="E56" s="226"/>
    </row>
    <row r="57" spans="1:5" s="48" customFormat="1" ht="12" customHeight="1">
      <c r="A57" s="176" t="s">
        <v>55</v>
      </c>
      <c r="B57" s="159" t="s">
        <v>301</v>
      </c>
      <c r="C57" s="145">
        <v>2000</v>
      </c>
      <c r="D57" s="227">
        <v>24190</v>
      </c>
      <c r="E57" s="227">
        <v>24190</v>
      </c>
    </row>
    <row r="58" spans="1:5" s="48" customFormat="1" ht="12" customHeight="1">
      <c r="A58" s="176" t="s">
        <v>192</v>
      </c>
      <c r="B58" s="159" t="s">
        <v>190</v>
      </c>
      <c r="C58" s="145"/>
      <c r="D58" s="227"/>
      <c r="E58" s="227"/>
    </row>
    <row r="59" spans="1:5" s="48" customFormat="1" ht="12" customHeight="1" thickBot="1">
      <c r="A59" s="177" t="s">
        <v>193</v>
      </c>
      <c r="B59" s="160" t="s">
        <v>191</v>
      </c>
      <c r="C59" s="147"/>
      <c r="D59" s="228"/>
      <c r="E59" s="228"/>
    </row>
    <row r="60" spans="1:5" s="48" customFormat="1" ht="12" customHeight="1" thickBot="1">
      <c r="A60" s="25" t="s">
        <v>11</v>
      </c>
      <c r="B60" s="84" t="s">
        <v>194</v>
      </c>
      <c r="C60" s="144">
        <f>SUM(C61:C63)</f>
        <v>0</v>
      </c>
      <c r="D60" s="225">
        <v>2364</v>
      </c>
      <c r="E60" s="225">
        <f>SUM(E61:E63)</f>
        <v>68</v>
      </c>
    </row>
    <row r="61" spans="1:5" s="48" customFormat="1" ht="12" customHeight="1">
      <c r="A61" s="175" t="s">
        <v>97</v>
      </c>
      <c r="B61" s="158" t="s">
        <v>196</v>
      </c>
      <c r="C61" s="148"/>
      <c r="D61" s="255"/>
      <c r="E61" s="255"/>
    </row>
    <row r="62" spans="1:5" s="48" customFormat="1" ht="12" customHeight="1">
      <c r="A62" s="176" t="s">
        <v>98</v>
      </c>
      <c r="B62" s="159" t="s">
        <v>302</v>
      </c>
      <c r="C62" s="148"/>
      <c r="D62" s="255">
        <v>2298</v>
      </c>
      <c r="E62" s="255">
        <v>2</v>
      </c>
    </row>
    <row r="63" spans="1:5" s="48" customFormat="1" ht="12" customHeight="1">
      <c r="A63" s="176" t="s">
        <v>120</v>
      </c>
      <c r="B63" s="159" t="s">
        <v>197</v>
      </c>
      <c r="C63" s="148"/>
      <c r="D63" s="255">
        <v>66</v>
      </c>
      <c r="E63" s="255">
        <v>66</v>
      </c>
    </row>
    <row r="64" spans="1:5" s="48" customFormat="1" ht="12" customHeight="1" thickBot="1">
      <c r="A64" s="177" t="s">
        <v>195</v>
      </c>
      <c r="B64" s="160" t="s">
        <v>198</v>
      </c>
      <c r="C64" s="148"/>
      <c r="D64" s="255"/>
      <c r="E64" s="255"/>
    </row>
    <row r="65" spans="1:5" s="48" customFormat="1" ht="12" customHeight="1" thickBot="1">
      <c r="A65" s="25" t="s">
        <v>12</v>
      </c>
      <c r="B65" s="19" t="s">
        <v>199</v>
      </c>
      <c r="C65" s="150">
        <f>+C8+C15+C22+C29+C37+C49+C55+C60</f>
        <v>941354</v>
      </c>
      <c r="D65" s="229">
        <v>1202793</v>
      </c>
      <c r="E65" s="229">
        <f>+E8+E15+E22+E29+E37+E49+E55+E60</f>
        <v>1192820</v>
      </c>
    </row>
    <row r="66" spans="1:5" s="48" customFormat="1" ht="12" customHeight="1" thickBot="1">
      <c r="A66" s="178" t="s">
        <v>290</v>
      </c>
      <c r="B66" s="84" t="s">
        <v>201</v>
      </c>
      <c r="C66" s="144">
        <f>SUM(C67:C69)</f>
        <v>0</v>
      </c>
      <c r="D66" s="225"/>
      <c r="E66" s="225">
        <f>SUM(E67:E69)</f>
        <v>0</v>
      </c>
    </row>
    <row r="67" spans="1:5" s="48" customFormat="1" ht="12" customHeight="1">
      <c r="A67" s="175" t="s">
        <v>232</v>
      </c>
      <c r="B67" s="158" t="s">
        <v>202</v>
      </c>
      <c r="C67" s="148"/>
      <c r="D67" s="255"/>
      <c r="E67" s="255"/>
    </row>
    <row r="68" spans="1:5" s="48" customFormat="1" ht="12" customHeight="1">
      <c r="A68" s="176" t="s">
        <v>241</v>
      </c>
      <c r="B68" s="159" t="s">
        <v>203</v>
      </c>
      <c r="C68" s="148"/>
      <c r="D68" s="255"/>
      <c r="E68" s="255"/>
    </row>
    <row r="69" spans="1:5" s="48" customFormat="1" ht="12" customHeight="1" thickBot="1">
      <c r="A69" s="177" t="s">
        <v>242</v>
      </c>
      <c r="B69" s="161" t="s">
        <v>204</v>
      </c>
      <c r="C69" s="148"/>
      <c r="D69" s="256"/>
      <c r="E69" s="258"/>
    </row>
    <row r="70" spans="1:5" s="48" customFormat="1" ht="12" customHeight="1" thickBot="1">
      <c r="A70" s="178" t="s">
        <v>205</v>
      </c>
      <c r="B70" s="84" t="s">
        <v>206</v>
      </c>
      <c r="C70" s="144">
        <f>SUM(C71:C74)</f>
        <v>0</v>
      </c>
      <c r="D70" s="144"/>
      <c r="E70" s="144">
        <f>SUM(E71:E74)</f>
        <v>0</v>
      </c>
    </row>
    <row r="71" spans="1:5" s="48" customFormat="1" ht="12" customHeight="1">
      <c r="A71" s="175" t="s">
        <v>77</v>
      </c>
      <c r="B71" s="158" t="s">
        <v>207</v>
      </c>
      <c r="C71" s="148"/>
      <c r="D71" s="148"/>
      <c r="E71" s="148"/>
    </row>
    <row r="72" spans="1:5" s="48" customFormat="1" ht="12" customHeight="1">
      <c r="A72" s="176" t="s">
        <v>78</v>
      </c>
      <c r="B72" s="159" t="s">
        <v>208</v>
      </c>
      <c r="C72" s="148"/>
      <c r="D72" s="148"/>
      <c r="E72" s="148"/>
    </row>
    <row r="73" spans="1:5" s="48" customFormat="1" ht="12" customHeight="1">
      <c r="A73" s="176" t="s">
        <v>233</v>
      </c>
      <c r="B73" s="159" t="s">
        <v>209</v>
      </c>
      <c r="C73" s="148"/>
      <c r="D73" s="148"/>
      <c r="E73" s="148"/>
    </row>
    <row r="74" spans="1:5" s="48" customFormat="1" ht="12" customHeight="1" thickBot="1">
      <c r="A74" s="177" t="s">
        <v>234</v>
      </c>
      <c r="B74" s="160" t="s">
        <v>210</v>
      </c>
      <c r="C74" s="148"/>
      <c r="D74" s="148"/>
      <c r="E74" s="148"/>
    </row>
    <row r="75" spans="1:5" s="48" customFormat="1" ht="12" customHeight="1" thickBot="1">
      <c r="A75" s="178" t="s">
        <v>211</v>
      </c>
      <c r="B75" s="84" t="s">
        <v>212</v>
      </c>
      <c r="C75" s="144">
        <f>SUM(C76:C77)</f>
        <v>30191</v>
      </c>
      <c r="D75" s="144">
        <v>28011</v>
      </c>
      <c r="E75" s="144">
        <f>SUM(E76:E77)</f>
        <v>28011</v>
      </c>
    </row>
    <row r="76" spans="1:5" s="48" customFormat="1" ht="12" customHeight="1">
      <c r="A76" s="175" t="s">
        <v>235</v>
      </c>
      <c r="B76" s="158" t="s">
        <v>213</v>
      </c>
      <c r="C76" s="148">
        <v>30191</v>
      </c>
      <c r="D76" s="148">
        <v>28011</v>
      </c>
      <c r="E76" s="148">
        <v>28011</v>
      </c>
    </row>
    <row r="77" spans="1:5" s="48" customFormat="1" ht="12" customHeight="1" thickBot="1">
      <c r="A77" s="177" t="s">
        <v>236</v>
      </c>
      <c r="B77" s="160" t="s">
        <v>214</v>
      </c>
      <c r="C77" s="148"/>
      <c r="D77" s="148"/>
      <c r="E77" s="148"/>
    </row>
    <row r="78" spans="1:5" s="47" customFormat="1" ht="12" customHeight="1" thickBot="1">
      <c r="A78" s="178" t="s">
        <v>215</v>
      </c>
      <c r="B78" s="84" t="s">
        <v>216</v>
      </c>
      <c r="C78" s="144">
        <f>SUM(C79:C81)</f>
        <v>0</v>
      </c>
      <c r="D78" s="144">
        <v>11832</v>
      </c>
      <c r="E78" s="144">
        <f>SUM(E79:E81)</f>
        <v>11832</v>
      </c>
    </row>
    <row r="79" spans="1:5" s="48" customFormat="1" ht="12" customHeight="1">
      <c r="A79" s="175" t="s">
        <v>237</v>
      </c>
      <c r="B79" s="158" t="s">
        <v>217</v>
      </c>
      <c r="C79" s="148"/>
      <c r="D79" s="148">
        <v>11832</v>
      </c>
      <c r="E79" s="148">
        <v>11832</v>
      </c>
    </row>
    <row r="80" spans="1:5" s="48" customFormat="1" ht="12" customHeight="1">
      <c r="A80" s="176" t="s">
        <v>238</v>
      </c>
      <c r="B80" s="159" t="s">
        <v>218</v>
      </c>
      <c r="C80" s="148"/>
      <c r="D80" s="148"/>
      <c r="E80" s="148"/>
    </row>
    <row r="81" spans="1:5" s="48" customFormat="1" ht="12" customHeight="1" thickBot="1">
      <c r="A81" s="177" t="s">
        <v>239</v>
      </c>
      <c r="B81" s="160" t="s">
        <v>219</v>
      </c>
      <c r="C81" s="148"/>
      <c r="D81" s="148"/>
      <c r="E81" s="148"/>
    </row>
    <row r="82" spans="1:5" s="48" customFormat="1" ht="12" customHeight="1" thickBot="1">
      <c r="A82" s="178" t="s">
        <v>220</v>
      </c>
      <c r="B82" s="84" t="s">
        <v>240</v>
      </c>
      <c r="C82" s="144">
        <f>SUM(C83:C86)</f>
        <v>0</v>
      </c>
      <c r="D82" s="144"/>
      <c r="E82" s="144">
        <f>SUM(E83:E86)</f>
        <v>0</v>
      </c>
    </row>
    <row r="83" spans="1:5" s="48" customFormat="1" ht="12" customHeight="1">
      <c r="A83" s="179" t="s">
        <v>221</v>
      </c>
      <c r="B83" s="158" t="s">
        <v>222</v>
      </c>
      <c r="C83" s="148"/>
      <c r="D83" s="148"/>
      <c r="E83" s="148"/>
    </row>
    <row r="84" spans="1:5" s="48" customFormat="1" ht="12" customHeight="1">
      <c r="A84" s="180" t="s">
        <v>223</v>
      </c>
      <c r="B84" s="159" t="s">
        <v>224</v>
      </c>
      <c r="C84" s="148"/>
      <c r="D84" s="148"/>
      <c r="E84" s="148"/>
    </row>
    <row r="85" spans="1:5" s="48" customFormat="1" ht="12" customHeight="1">
      <c r="A85" s="180" t="s">
        <v>225</v>
      </c>
      <c r="B85" s="159" t="s">
        <v>226</v>
      </c>
      <c r="C85" s="148"/>
      <c r="D85" s="148"/>
      <c r="E85" s="148"/>
    </row>
    <row r="86" spans="1:5" s="47" customFormat="1" ht="12" customHeight="1" thickBot="1">
      <c r="A86" s="181" t="s">
        <v>227</v>
      </c>
      <c r="B86" s="160" t="s">
        <v>228</v>
      </c>
      <c r="C86" s="148"/>
      <c r="D86" s="148"/>
      <c r="E86" s="148"/>
    </row>
    <row r="87" spans="1:5" s="47" customFormat="1" ht="12" customHeight="1" thickBot="1">
      <c r="A87" s="178" t="s">
        <v>229</v>
      </c>
      <c r="B87" s="84" t="s">
        <v>350</v>
      </c>
      <c r="C87" s="193"/>
      <c r="D87" s="193"/>
      <c r="E87" s="193"/>
    </row>
    <row r="88" spans="1:5" s="47" customFormat="1" ht="12" customHeight="1" thickBot="1">
      <c r="A88" s="178" t="s">
        <v>371</v>
      </c>
      <c r="B88" s="84" t="s">
        <v>230</v>
      </c>
      <c r="C88" s="193"/>
      <c r="D88" s="193"/>
      <c r="E88" s="193"/>
    </row>
    <row r="89" spans="1:5" s="47" customFormat="1" ht="12" customHeight="1" thickBot="1">
      <c r="A89" s="178" t="s">
        <v>372</v>
      </c>
      <c r="B89" s="165" t="s">
        <v>353</v>
      </c>
      <c r="C89" s="150">
        <f>+C66+C70+C75+C78+C82+C88+C87</f>
        <v>30191</v>
      </c>
      <c r="D89" s="150">
        <v>39843</v>
      </c>
      <c r="E89" s="150">
        <f>+E66+E70+E75+E78+E82+E88+E87</f>
        <v>39843</v>
      </c>
    </row>
    <row r="90" spans="1:5" s="47" customFormat="1" ht="12" customHeight="1" thickBot="1">
      <c r="A90" s="182" t="s">
        <v>373</v>
      </c>
      <c r="B90" s="166" t="s">
        <v>374</v>
      </c>
      <c r="C90" s="150">
        <f>+C65+C89</f>
        <v>971545</v>
      </c>
      <c r="D90" s="150">
        <v>1242636</v>
      </c>
      <c r="E90" s="150">
        <f>+E65+E89</f>
        <v>1232663</v>
      </c>
    </row>
    <row r="91" spans="1:4" s="48" customFormat="1" ht="15" customHeight="1" thickBot="1">
      <c r="A91" s="72"/>
      <c r="B91" s="73"/>
      <c r="C91" s="130"/>
      <c r="D91" s="130"/>
    </row>
    <row r="92" spans="1:5" s="43" customFormat="1" ht="16.5" customHeight="1" thickBot="1">
      <c r="A92" s="679" t="s">
        <v>37</v>
      </c>
      <c r="B92" s="680"/>
      <c r="C92" s="680"/>
      <c r="D92" s="680"/>
      <c r="E92" s="680"/>
    </row>
    <row r="93" spans="1:5" s="49" customFormat="1" ht="12" customHeight="1" thickBot="1">
      <c r="A93" s="152" t="s">
        <v>4</v>
      </c>
      <c r="B93" s="24" t="s">
        <v>378</v>
      </c>
      <c r="C93" s="143">
        <f>+C94+C95+C96+C97+C98+C111</f>
        <v>580587</v>
      </c>
      <c r="D93" s="143">
        <v>787800</v>
      </c>
      <c r="E93" s="143">
        <f>+E94+E95+E96+E97+E98+E111</f>
        <v>784205</v>
      </c>
    </row>
    <row r="94" spans="1:5" ht="12" customHeight="1">
      <c r="A94" s="183" t="s">
        <v>56</v>
      </c>
      <c r="B94" s="8" t="s">
        <v>33</v>
      </c>
      <c r="C94" s="214">
        <v>248417</v>
      </c>
      <c r="D94" s="214">
        <v>341198</v>
      </c>
      <c r="E94" s="214">
        <v>341198</v>
      </c>
    </row>
    <row r="95" spans="1:5" ht="12" customHeight="1">
      <c r="A95" s="176" t="s">
        <v>57</v>
      </c>
      <c r="B95" s="6" t="s">
        <v>99</v>
      </c>
      <c r="C95" s="145">
        <v>37115</v>
      </c>
      <c r="D95" s="145">
        <v>51485</v>
      </c>
      <c r="E95" s="145">
        <v>51484</v>
      </c>
    </row>
    <row r="96" spans="1:5" ht="12" customHeight="1">
      <c r="A96" s="176" t="s">
        <v>58</v>
      </c>
      <c r="B96" s="6" t="s">
        <v>75</v>
      </c>
      <c r="C96" s="147">
        <v>162079</v>
      </c>
      <c r="D96" s="147">
        <v>248280</v>
      </c>
      <c r="E96" s="145">
        <v>248165</v>
      </c>
    </row>
    <row r="97" spans="1:5" ht="12" customHeight="1">
      <c r="A97" s="176" t="s">
        <v>59</v>
      </c>
      <c r="B97" s="9" t="s">
        <v>100</v>
      </c>
      <c r="C97" s="147">
        <v>34241</v>
      </c>
      <c r="D97" s="228">
        <v>23740</v>
      </c>
      <c r="E97" s="228">
        <v>23740</v>
      </c>
    </row>
    <row r="98" spans="1:5" ht="12" customHeight="1">
      <c r="A98" s="176" t="s">
        <v>67</v>
      </c>
      <c r="B98" s="17" t="s">
        <v>101</v>
      </c>
      <c r="C98" s="147">
        <v>94735</v>
      </c>
      <c r="D98" s="228">
        <v>123097</v>
      </c>
      <c r="E98" s="228">
        <v>119618</v>
      </c>
    </row>
    <row r="99" spans="1:5" ht="12" customHeight="1">
      <c r="A99" s="176" t="s">
        <v>60</v>
      </c>
      <c r="B99" s="6" t="s">
        <v>375</v>
      </c>
      <c r="C99" s="147"/>
      <c r="D99" s="228"/>
      <c r="E99" s="228"/>
    </row>
    <row r="100" spans="1:5" ht="12" customHeight="1">
      <c r="A100" s="176" t="s">
        <v>61</v>
      </c>
      <c r="B100" s="56" t="s">
        <v>316</v>
      </c>
      <c r="C100" s="147"/>
      <c r="D100" s="228"/>
      <c r="E100" s="228"/>
    </row>
    <row r="101" spans="1:5" ht="12" customHeight="1">
      <c r="A101" s="176" t="s">
        <v>68</v>
      </c>
      <c r="B101" s="56" t="s">
        <v>315</v>
      </c>
      <c r="C101" s="147"/>
      <c r="D101" s="228">
        <v>951</v>
      </c>
      <c r="E101" s="228">
        <v>951</v>
      </c>
    </row>
    <row r="102" spans="1:5" ht="12" customHeight="1">
      <c r="A102" s="176" t="s">
        <v>69</v>
      </c>
      <c r="B102" s="56" t="s">
        <v>246</v>
      </c>
      <c r="C102" s="147"/>
      <c r="D102" s="228"/>
      <c r="E102" s="228"/>
    </row>
    <row r="103" spans="1:5" ht="12" customHeight="1">
      <c r="A103" s="176" t="s">
        <v>70</v>
      </c>
      <c r="B103" s="57" t="s">
        <v>247</v>
      </c>
      <c r="C103" s="147"/>
      <c r="D103" s="228"/>
      <c r="E103" s="228"/>
    </row>
    <row r="104" spans="1:5" ht="12" customHeight="1">
      <c r="A104" s="176" t="s">
        <v>71</v>
      </c>
      <c r="B104" s="57" t="s">
        <v>248</v>
      </c>
      <c r="C104" s="147"/>
      <c r="D104" s="228"/>
      <c r="E104" s="228"/>
    </row>
    <row r="105" spans="1:5" ht="12" customHeight="1">
      <c r="A105" s="176" t="s">
        <v>73</v>
      </c>
      <c r="B105" s="56" t="s">
        <v>249</v>
      </c>
      <c r="C105" s="147">
        <v>80017</v>
      </c>
      <c r="D105" s="228">
        <v>84975</v>
      </c>
      <c r="E105" s="228">
        <v>81496</v>
      </c>
    </row>
    <row r="106" spans="1:5" ht="12" customHeight="1">
      <c r="A106" s="176" t="s">
        <v>102</v>
      </c>
      <c r="B106" s="56" t="s">
        <v>250</v>
      </c>
      <c r="C106" s="147"/>
      <c r="D106" s="228"/>
      <c r="E106" s="228"/>
    </row>
    <row r="107" spans="1:5" ht="12" customHeight="1">
      <c r="A107" s="176" t="s">
        <v>244</v>
      </c>
      <c r="B107" s="57" t="s">
        <v>251</v>
      </c>
      <c r="C107" s="145"/>
      <c r="D107" s="228">
        <v>22211</v>
      </c>
      <c r="E107" s="228">
        <v>22211</v>
      </c>
    </row>
    <row r="108" spans="1:5" ht="12" customHeight="1">
      <c r="A108" s="184" t="s">
        <v>245</v>
      </c>
      <c r="B108" s="58" t="s">
        <v>252</v>
      </c>
      <c r="C108" s="147"/>
      <c r="D108" s="228"/>
      <c r="E108" s="228"/>
    </row>
    <row r="109" spans="1:5" ht="12" customHeight="1">
      <c r="A109" s="176" t="s">
        <v>313</v>
      </c>
      <c r="B109" s="58" t="s">
        <v>253</v>
      </c>
      <c r="C109" s="147"/>
      <c r="D109" s="228"/>
      <c r="E109" s="228"/>
    </row>
    <row r="110" spans="1:5" ht="12" customHeight="1">
      <c r="A110" s="176" t="s">
        <v>314</v>
      </c>
      <c r="B110" s="57" t="s">
        <v>254</v>
      </c>
      <c r="C110" s="145">
        <v>14718</v>
      </c>
      <c r="D110" s="227">
        <v>14960</v>
      </c>
      <c r="E110" s="227">
        <v>14960</v>
      </c>
    </row>
    <row r="111" spans="1:5" ht="12" customHeight="1">
      <c r="A111" s="176" t="s">
        <v>318</v>
      </c>
      <c r="B111" s="9" t="s">
        <v>34</v>
      </c>
      <c r="C111" s="145">
        <v>4000</v>
      </c>
      <c r="D111" s="227"/>
      <c r="E111" s="227"/>
    </row>
    <row r="112" spans="1:5" ht="12" customHeight="1">
      <c r="A112" s="177" t="s">
        <v>319</v>
      </c>
      <c r="B112" s="6" t="s">
        <v>376</v>
      </c>
      <c r="C112" s="147">
        <v>2000</v>
      </c>
      <c r="D112" s="228"/>
      <c r="E112" s="228"/>
    </row>
    <row r="113" spans="1:5" ht="12" customHeight="1" thickBot="1">
      <c r="A113" s="185" t="s">
        <v>320</v>
      </c>
      <c r="B113" s="59" t="s">
        <v>377</v>
      </c>
      <c r="C113" s="215">
        <v>2000</v>
      </c>
      <c r="D113" s="260"/>
      <c r="E113" s="260"/>
    </row>
    <row r="114" spans="1:5" ht="12" customHeight="1" thickBot="1">
      <c r="A114" s="25" t="s">
        <v>5</v>
      </c>
      <c r="B114" s="23" t="s">
        <v>255</v>
      </c>
      <c r="C114" s="144">
        <f>+C115+C117+C119</f>
        <v>194752</v>
      </c>
      <c r="D114" s="225">
        <v>256339</v>
      </c>
      <c r="E114" s="225">
        <f>+E115+E117+E119</f>
        <v>207072</v>
      </c>
    </row>
    <row r="115" spans="1:5" ht="12" customHeight="1">
      <c r="A115" s="175" t="s">
        <v>62</v>
      </c>
      <c r="B115" s="6" t="s">
        <v>118</v>
      </c>
      <c r="C115" s="146">
        <v>194752</v>
      </c>
      <c r="D115" s="226">
        <v>124913</v>
      </c>
      <c r="E115" s="226">
        <v>75646</v>
      </c>
    </row>
    <row r="116" spans="1:5" ht="12" customHeight="1">
      <c r="A116" s="175" t="s">
        <v>63</v>
      </c>
      <c r="B116" s="10" t="s">
        <v>259</v>
      </c>
      <c r="C116" s="146">
        <v>165652</v>
      </c>
      <c r="D116" s="226">
        <v>32132</v>
      </c>
      <c r="E116" s="226">
        <v>32132</v>
      </c>
    </row>
    <row r="117" spans="1:5" ht="12" customHeight="1">
      <c r="A117" s="175" t="s">
        <v>64</v>
      </c>
      <c r="B117" s="10" t="s">
        <v>103</v>
      </c>
      <c r="C117" s="145"/>
      <c r="D117" s="227">
        <v>131426</v>
      </c>
      <c r="E117" s="227">
        <v>131426</v>
      </c>
    </row>
    <row r="118" spans="1:5" ht="12" customHeight="1">
      <c r="A118" s="175" t="s">
        <v>65</v>
      </c>
      <c r="B118" s="10" t="s">
        <v>260</v>
      </c>
      <c r="C118" s="145"/>
      <c r="D118" s="227">
        <v>127768</v>
      </c>
      <c r="E118" s="227">
        <v>127768</v>
      </c>
    </row>
    <row r="119" spans="1:5" ht="12" customHeight="1">
      <c r="A119" s="175" t="s">
        <v>66</v>
      </c>
      <c r="B119" s="86" t="s">
        <v>121</v>
      </c>
      <c r="C119" s="145"/>
      <c r="D119" s="227"/>
      <c r="E119" s="227"/>
    </row>
    <row r="120" spans="1:5" ht="12" customHeight="1">
      <c r="A120" s="175" t="s">
        <v>72</v>
      </c>
      <c r="B120" s="85" t="s">
        <v>303</v>
      </c>
      <c r="C120" s="145"/>
      <c r="D120" s="227"/>
      <c r="E120" s="227"/>
    </row>
    <row r="121" spans="1:5" ht="12" customHeight="1">
      <c r="A121" s="175" t="s">
        <v>74</v>
      </c>
      <c r="B121" s="154" t="s">
        <v>265</v>
      </c>
      <c r="C121" s="145"/>
      <c r="D121" s="227"/>
      <c r="E121" s="227"/>
    </row>
    <row r="122" spans="1:5" ht="12" customHeight="1">
      <c r="A122" s="175" t="s">
        <v>104</v>
      </c>
      <c r="B122" s="57" t="s">
        <v>248</v>
      </c>
      <c r="C122" s="145"/>
      <c r="D122" s="227"/>
      <c r="E122" s="227"/>
    </row>
    <row r="123" spans="1:5" ht="12" customHeight="1">
      <c r="A123" s="175" t="s">
        <v>105</v>
      </c>
      <c r="B123" s="57" t="s">
        <v>264</v>
      </c>
      <c r="C123" s="145"/>
      <c r="D123" s="227"/>
      <c r="E123" s="227"/>
    </row>
    <row r="124" spans="1:5" ht="12" customHeight="1">
      <c r="A124" s="175" t="s">
        <v>106</v>
      </c>
      <c r="B124" s="57" t="s">
        <v>263</v>
      </c>
      <c r="C124" s="145"/>
      <c r="D124" s="227"/>
      <c r="E124" s="227"/>
    </row>
    <row r="125" spans="1:5" ht="12" customHeight="1">
      <c r="A125" s="175" t="s">
        <v>256</v>
      </c>
      <c r="B125" s="57" t="s">
        <v>251</v>
      </c>
      <c r="C125" s="145"/>
      <c r="D125" s="227"/>
      <c r="E125" s="227"/>
    </row>
    <row r="126" spans="1:5" ht="12" customHeight="1">
      <c r="A126" s="175" t="s">
        <v>257</v>
      </c>
      <c r="B126" s="57" t="s">
        <v>262</v>
      </c>
      <c r="C126" s="145"/>
      <c r="D126" s="227"/>
      <c r="E126" s="227"/>
    </row>
    <row r="127" spans="1:5" ht="12" customHeight="1" thickBot="1">
      <c r="A127" s="184" t="s">
        <v>258</v>
      </c>
      <c r="B127" s="57" t="s">
        <v>261</v>
      </c>
      <c r="C127" s="147"/>
      <c r="D127" s="228"/>
      <c r="E127" s="228"/>
    </row>
    <row r="128" spans="1:5" ht="12" customHeight="1" thickBot="1">
      <c r="A128" s="25" t="s">
        <v>6</v>
      </c>
      <c r="B128" s="52" t="s">
        <v>323</v>
      </c>
      <c r="C128" s="144">
        <f>+C93+C114</f>
        <v>775339</v>
      </c>
      <c r="D128" s="225">
        <v>1044139</v>
      </c>
      <c r="E128" s="225">
        <f>+E93+E114</f>
        <v>991277</v>
      </c>
    </row>
    <row r="129" spans="1:5" ht="12" customHeight="1" thickBot="1">
      <c r="A129" s="25" t="s">
        <v>7</v>
      </c>
      <c r="B129" s="52" t="s">
        <v>324</v>
      </c>
      <c r="C129" s="144">
        <f>+C130+C131+C132</f>
        <v>24895</v>
      </c>
      <c r="D129" s="225">
        <v>24895</v>
      </c>
      <c r="E129" s="225">
        <f>+E130+E131+E132</f>
        <v>24895</v>
      </c>
    </row>
    <row r="130" spans="1:5" s="49" customFormat="1" ht="12" customHeight="1">
      <c r="A130" s="175" t="s">
        <v>156</v>
      </c>
      <c r="B130" s="7" t="s">
        <v>381</v>
      </c>
      <c r="C130" s="145"/>
      <c r="D130" s="227"/>
      <c r="E130" s="227"/>
    </row>
    <row r="131" spans="1:5" ht="12" customHeight="1">
      <c r="A131" s="175" t="s">
        <v>159</v>
      </c>
      <c r="B131" s="7" t="s">
        <v>332</v>
      </c>
      <c r="C131" s="145"/>
      <c r="D131" s="227"/>
      <c r="E131" s="227"/>
    </row>
    <row r="132" spans="1:5" ht="12" customHeight="1" thickBot="1">
      <c r="A132" s="184" t="s">
        <v>160</v>
      </c>
      <c r="B132" s="5" t="s">
        <v>380</v>
      </c>
      <c r="C132" s="145">
        <v>24895</v>
      </c>
      <c r="D132" s="227">
        <v>24895</v>
      </c>
      <c r="E132" s="227">
        <v>24895</v>
      </c>
    </row>
    <row r="133" spans="1:5" ht="12" customHeight="1" thickBot="1">
      <c r="A133" s="25" t="s">
        <v>8</v>
      </c>
      <c r="B133" s="52" t="s">
        <v>325</v>
      </c>
      <c r="C133" s="144">
        <f>+C134+C135+C136+C137+C138+C139</f>
        <v>0</v>
      </c>
      <c r="D133" s="225"/>
      <c r="E133" s="225">
        <f>+E134+E135+E136+E137+E138+E139</f>
        <v>0</v>
      </c>
    </row>
    <row r="134" spans="1:5" ht="12" customHeight="1">
      <c r="A134" s="175" t="s">
        <v>49</v>
      </c>
      <c r="B134" s="7" t="s">
        <v>334</v>
      </c>
      <c r="C134" s="145"/>
      <c r="D134" s="227"/>
      <c r="E134" s="227"/>
    </row>
    <row r="135" spans="1:5" ht="12" customHeight="1">
      <c r="A135" s="175" t="s">
        <v>50</v>
      </c>
      <c r="B135" s="7" t="s">
        <v>326</v>
      </c>
      <c r="C135" s="145"/>
      <c r="D135" s="227"/>
      <c r="E135" s="227"/>
    </row>
    <row r="136" spans="1:5" ht="12" customHeight="1">
      <c r="A136" s="175" t="s">
        <v>51</v>
      </c>
      <c r="B136" s="7" t="s">
        <v>327</v>
      </c>
      <c r="C136" s="145"/>
      <c r="D136" s="227"/>
      <c r="E136" s="227"/>
    </row>
    <row r="137" spans="1:5" ht="12" customHeight="1">
      <c r="A137" s="175" t="s">
        <v>91</v>
      </c>
      <c r="B137" s="7" t="s">
        <v>379</v>
      </c>
      <c r="C137" s="145"/>
      <c r="D137" s="227"/>
      <c r="E137" s="227"/>
    </row>
    <row r="138" spans="1:5" ht="12" customHeight="1">
      <c r="A138" s="175" t="s">
        <v>92</v>
      </c>
      <c r="B138" s="7" t="s">
        <v>329</v>
      </c>
      <c r="C138" s="145"/>
      <c r="D138" s="227"/>
      <c r="E138" s="227"/>
    </row>
    <row r="139" spans="1:5" s="49" customFormat="1" ht="12" customHeight="1" thickBot="1">
      <c r="A139" s="184" t="s">
        <v>93</v>
      </c>
      <c r="B139" s="5" t="s">
        <v>330</v>
      </c>
      <c r="C139" s="145"/>
      <c r="D139" s="227"/>
      <c r="E139" s="227"/>
    </row>
    <row r="140" spans="1:11" ht="12" customHeight="1" thickBot="1">
      <c r="A140" s="25" t="s">
        <v>9</v>
      </c>
      <c r="B140" s="52" t="s">
        <v>385</v>
      </c>
      <c r="C140" s="150">
        <f>+C141+C142+C144+C145+C143</f>
        <v>171311</v>
      </c>
      <c r="D140" s="229">
        <v>173602</v>
      </c>
      <c r="E140" s="229">
        <f>+E141+E142+E144+E145+E143</f>
        <v>167849</v>
      </c>
      <c r="K140" s="76"/>
    </row>
    <row r="141" spans="1:5" ht="12.75">
      <c r="A141" s="175" t="s">
        <v>52</v>
      </c>
      <c r="B141" s="7" t="s">
        <v>266</v>
      </c>
      <c r="C141" s="145"/>
      <c r="D141" s="227"/>
      <c r="E141" s="227"/>
    </row>
    <row r="142" spans="1:5" ht="12" customHeight="1">
      <c r="A142" s="175" t="s">
        <v>53</v>
      </c>
      <c r="B142" s="7" t="s">
        <v>267</v>
      </c>
      <c r="C142" s="145">
        <v>12150</v>
      </c>
      <c r="D142" s="227">
        <v>12150</v>
      </c>
      <c r="E142" s="227">
        <v>12150</v>
      </c>
    </row>
    <row r="143" spans="1:5" ht="12" customHeight="1">
      <c r="A143" s="175" t="s">
        <v>180</v>
      </c>
      <c r="B143" s="7" t="s">
        <v>384</v>
      </c>
      <c r="C143" s="145">
        <v>159161</v>
      </c>
      <c r="D143" s="227">
        <v>161452</v>
      </c>
      <c r="E143" s="227">
        <v>155699</v>
      </c>
    </row>
    <row r="144" spans="1:5" s="49" customFormat="1" ht="12" customHeight="1">
      <c r="A144" s="175" t="s">
        <v>181</v>
      </c>
      <c r="B144" s="7" t="s">
        <v>339</v>
      </c>
      <c r="C144" s="145"/>
      <c r="D144" s="227"/>
      <c r="E144" s="227"/>
    </row>
    <row r="145" spans="1:5" s="49" customFormat="1" ht="12" customHeight="1" thickBot="1">
      <c r="A145" s="184" t="s">
        <v>182</v>
      </c>
      <c r="B145" s="5" t="s">
        <v>286</v>
      </c>
      <c r="C145" s="145"/>
      <c r="D145" s="227"/>
      <c r="E145" s="227"/>
    </row>
    <row r="146" spans="1:5" s="49" customFormat="1" ht="12" customHeight="1" thickBot="1">
      <c r="A146" s="25" t="s">
        <v>10</v>
      </c>
      <c r="B146" s="52" t="s">
        <v>340</v>
      </c>
      <c r="C146" s="217">
        <f>+C147+C148+C149+C150+C151</f>
        <v>0</v>
      </c>
      <c r="D146" s="230"/>
      <c r="E146" s="230">
        <f>+E147+E148+E149+E150+E151</f>
        <v>0</v>
      </c>
    </row>
    <row r="147" spans="1:5" s="49" customFormat="1" ht="12" customHeight="1">
      <c r="A147" s="175" t="s">
        <v>54</v>
      </c>
      <c r="B147" s="7" t="s">
        <v>335</v>
      </c>
      <c r="C147" s="145"/>
      <c r="D147" s="227"/>
      <c r="E147" s="227"/>
    </row>
    <row r="148" spans="1:5" s="49" customFormat="1" ht="12" customHeight="1">
      <c r="A148" s="175" t="s">
        <v>55</v>
      </c>
      <c r="B148" s="7" t="s">
        <v>342</v>
      </c>
      <c r="C148" s="145"/>
      <c r="D148" s="227"/>
      <c r="E148" s="227"/>
    </row>
    <row r="149" spans="1:5" s="49" customFormat="1" ht="12" customHeight="1">
      <c r="A149" s="175" t="s">
        <v>192</v>
      </c>
      <c r="B149" s="7" t="s">
        <v>337</v>
      </c>
      <c r="C149" s="145"/>
      <c r="D149" s="227"/>
      <c r="E149" s="227"/>
    </row>
    <row r="150" spans="1:5" s="49" customFormat="1" ht="12" customHeight="1">
      <c r="A150" s="175" t="s">
        <v>193</v>
      </c>
      <c r="B150" s="7" t="s">
        <v>382</v>
      </c>
      <c r="C150" s="145"/>
      <c r="D150" s="227"/>
      <c r="E150" s="227"/>
    </row>
    <row r="151" spans="1:5" ht="12.75" customHeight="1" thickBot="1">
      <c r="A151" s="184" t="s">
        <v>341</v>
      </c>
      <c r="B151" s="5" t="s">
        <v>344</v>
      </c>
      <c r="C151" s="147"/>
      <c r="D151" s="228"/>
      <c r="E151" s="228"/>
    </row>
    <row r="152" spans="1:5" ht="12.75" customHeight="1" thickBot="1">
      <c r="A152" s="206" t="s">
        <v>11</v>
      </c>
      <c r="B152" s="52" t="s">
        <v>345</v>
      </c>
      <c r="C152" s="217"/>
      <c r="D152" s="230"/>
      <c r="E152" s="230"/>
    </row>
    <row r="153" spans="1:5" ht="12.75" customHeight="1" thickBot="1">
      <c r="A153" s="206" t="s">
        <v>12</v>
      </c>
      <c r="B153" s="52" t="s">
        <v>346</v>
      </c>
      <c r="C153" s="217"/>
      <c r="D153" s="230"/>
      <c r="E153" s="230"/>
    </row>
    <row r="154" spans="1:5" ht="12" customHeight="1" thickBot="1">
      <c r="A154" s="25" t="s">
        <v>13</v>
      </c>
      <c r="B154" s="52" t="s">
        <v>348</v>
      </c>
      <c r="C154" s="219">
        <f>+C129+C133+C140+C146+C152+C153</f>
        <v>196206</v>
      </c>
      <c r="D154" s="231">
        <v>198497</v>
      </c>
      <c r="E154" s="231">
        <f>+E129+E133+E140+E146+E152+E153</f>
        <v>192744</v>
      </c>
    </row>
    <row r="155" spans="1:5" ht="15" customHeight="1" thickBot="1">
      <c r="A155" s="186" t="s">
        <v>14</v>
      </c>
      <c r="B155" s="131" t="s">
        <v>347</v>
      </c>
      <c r="C155" s="219">
        <f>+C128+C154</f>
        <v>971545</v>
      </c>
      <c r="D155" s="231">
        <v>1242636</v>
      </c>
      <c r="E155" s="231">
        <f>+E128+E154</f>
        <v>1184021</v>
      </c>
    </row>
    <row r="156" spans="1:5" ht="15" customHeight="1" thickBot="1">
      <c r="A156" s="74" t="s">
        <v>383</v>
      </c>
      <c r="B156" s="75"/>
      <c r="C156" s="259">
        <v>9</v>
      </c>
      <c r="D156" s="259">
        <v>9</v>
      </c>
      <c r="E156" s="259">
        <v>9</v>
      </c>
    </row>
    <row r="157" spans="1:5" ht="14.25" customHeight="1" thickBot="1">
      <c r="A157" s="74" t="s">
        <v>114</v>
      </c>
      <c r="B157" s="75"/>
      <c r="C157" s="259">
        <v>285</v>
      </c>
      <c r="D157" s="259">
        <v>272</v>
      </c>
      <c r="E157" s="259">
        <v>272</v>
      </c>
    </row>
  </sheetData>
  <sheetProtection formatCells="0"/>
  <mergeCells count="4">
    <mergeCell ref="A7:E7"/>
    <mergeCell ref="B2:E2"/>
    <mergeCell ref="B3:E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&amp;R10.melléklet az 5/2016.(IV.27.) önkormányzati rendelethez</oddHeader>
  </headerFooter>
  <rowBreaks count="2" manualBreakCount="2">
    <brk id="69" max="255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100" workbookViewId="0" topLeftCell="A1">
      <selection activeCell="E123" sqref="E123"/>
    </sheetView>
  </sheetViews>
  <sheetFormatPr defaultColWidth="9.00390625" defaultRowHeight="12.75"/>
  <cols>
    <col min="1" max="1" width="16.125" style="137" customWidth="1"/>
    <col min="2" max="2" width="62.00390625" style="138" customWidth="1"/>
    <col min="3" max="4" width="14.125" style="139" customWidth="1"/>
    <col min="5" max="5" width="14.125" style="2" customWidth="1"/>
    <col min="6" max="16384" width="9.375" style="2" customWidth="1"/>
  </cols>
  <sheetData>
    <row r="1" spans="1:5" s="1" customFormat="1" ht="16.5" customHeight="1" thickBot="1">
      <c r="A1" s="67"/>
      <c r="B1" s="68"/>
      <c r="E1" s="261"/>
    </row>
    <row r="2" spans="1:5" s="45" customFormat="1" ht="21" customHeight="1" thickBot="1">
      <c r="A2" s="252" t="s">
        <v>39</v>
      </c>
      <c r="B2" s="684" t="s">
        <v>115</v>
      </c>
      <c r="C2" s="684"/>
      <c r="D2" s="684"/>
      <c r="E2" s="684"/>
    </row>
    <row r="3" spans="1:5" s="45" customFormat="1" ht="24.75" thickBot="1">
      <c r="A3" s="252" t="s">
        <v>112</v>
      </c>
      <c r="B3" s="684" t="s">
        <v>295</v>
      </c>
      <c r="C3" s="684"/>
      <c r="D3" s="684"/>
      <c r="E3" s="684"/>
    </row>
    <row r="4" spans="1:4" s="46" customFormat="1" ht="15.75" customHeight="1" thickBot="1">
      <c r="A4" s="69"/>
      <c r="B4" s="69"/>
      <c r="C4" s="70"/>
      <c r="D4" s="70"/>
    </row>
    <row r="5" spans="1:5" ht="24.75" thickBot="1">
      <c r="A5" s="151" t="s">
        <v>113</v>
      </c>
      <c r="B5" s="71" t="s">
        <v>35</v>
      </c>
      <c r="C5" s="71" t="s">
        <v>389</v>
      </c>
      <c r="D5" s="71" t="s">
        <v>408</v>
      </c>
      <c r="E5" s="64" t="s">
        <v>483</v>
      </c>
    </row>
    <row r="6" spans="1:5" s="43" customFormat="1" ht="12.75" customHeight="1" thickBot="1">
      <c r="A6" s="65" t="s">
        <v>362</v>
      </c>
      <c r="B6" s="66" t="s">
        <v>363</v>
      </c>
      <c r="C6" s="66" t="s">
        <v>364</v>
      </c>
      <c r="D6" s="253" t="s">
        <v>366</v>
      </c>
      <c r="E6" s="253" t="s">
        <v>365</v>
      </c>
    </row>
    <row r="7" spans="1:5" s="43" customFormat="1" ht="15.75" customHeight="1" thickBot="1">
      <c r="A7" s="679" t="s">
        <v>36</v>
      </c>
      <c r="B7" s="680"/>
      <c r="C7" s="680"/>
      <c r="D7" s="680"/>
      <c r="E7" s="680"/>
    </row>
    <row r="8" spans="1:5" s="43" customFormat="1" ht="12" customHeight="1" thickBot="1">
      <c r="A8" s="25" t="s">
        <v>4</v>
      </c>
      <c r="B8" s="19" t="s">
        <v>140</v>
      </c>
      <c r="C8" s="144">
        <f>+C9+C10+C11+C12+C13+C14</f>
        <v>367938</v>
      </c>
      <c r="D8" s="225">
        <v>383190</v>
      </c>
      <c r="E8" s="225">
        <f>+E9+E10+E11+E12+E13+E14</f>
        <v>383190</v>
      </c>
    </row>
    <row r="9" spans="1:5" s="47" customFormat="1" ht="12" customHeight="1">
      <c r="A9" s="175" t="s">
        <v>56</v>
      </c>
      <c r="B9" s="158" t="s">
        <v>141</v>
      </c>
      <c r="C9" s="146">
        <v>165853</v>
      </c>
      <c r="D9" s="226">
        <v>166166</v>
      </c>
      <c r="E9" s="226">
        <v>166166</v>
      </c>
    </row>
    <row r="10" spans="1:5" s="48" customFormat="1" ht="12" customHeight="1">
      <c r="A10" s="176" t="s">
        <v>57</v>
      </c>
      <c r="B10" s="159" t="s">
        <v>142</v>
      </c>
      <c r="C10" s="145"/>
      <c r="D10" s="227"/>
      <c r="E10" s="227"/>
    </row>
    <row r="11" spans="1:5" s="48" customFormat="1" ht="12" customHeight="1">
      <c r="A11" s="176" t="s">
        <v>58</v>
      </c>
      <c r="B11" s="159" t="s">
        <v>143</v>
      </c>
      <c r="C11" s="145">
        <v>153643</v>
      </c>
      <c r="D11" s="227">
        <v>198492</v>
      </c>
      <c r="E11" s="227">
        <v>198492</v>
      </c>
    </row>
    <row r="12" spans="1:5" s="48" customFormat="1" ht="12" customHeight="1">
      <c r="A12" s="176" t="s">
        <v>59</v>
      </c>
      <c r="B12" s="159" t="s">
        <v>144</v>
      </c>
      <c r="C12" s="145">
        <v>6692</v>
      </c>
      <c r="D12" s="227">
        <v>7006</v>
      </c>
      <c r="E12" s="227">
        <v>7006</v>
      </c>
    </row>
    <row r="13" spans="1:5" s="48" customFormat="1" ht="12" customHeight="1">
      <c r="A13" s="176" t="s">
        <v>76</v>
      </c>
      <c r="B13" s="159" t="s">
        <v>369</v>
      </c>
      <c r="C13" s="145">
        <v>3417</v>
      </c>
      <c r="D13" s="227">
        <v>11215</v>
      </c>
      <c r="E13" s="227">
        <v>11215</v>
      </c>
    </row>
    <row r="14" spans="1:5" s="47" customFormat="1" ht="12" customHeight="1" thickBot="1">
      <c r="A14" s="177" t="s">
        <v>60</v>
      </c>
      <c r="B14" s="160" t="s">
        <v>305</v>
      </c>
      <c r="C14" s="145">
        <v>38333</v>
      </c>
      <c r="D14" s="227">
        <v>311</v>
      </c>
      <c r="E14" s="227">
        <v>311</v>
      </c>
    </row>
    <row r="15" spans="1:5" s="47" customFormat="1" ht="12" customHeight="1" thickBot="1">
      <c r="A15" s="25" t="s">
        <v>5</v>
      </c>
      <c r="B15" s="84" t="s">
        <v>145</v>
      </c>
      <c r="C15" s="144">
        <f>+C16+C17+C18+C19+C20</f>
        <v>302274</v>
      </c>
      <c r="D15" s="225">
        <v>425418</v>
      </c>
      <c r="E15" s="225">
        <f>+E16+E17+E18+E19+E20</f>
        <v>425418</v>
      </c>
    </row>
    <row r="16" spans="1:5" s="47" customFormat="1" ht="12" customHeight="1">
      <c r="A16" s="175" t="s">
        <v>62</v>
      </c>
      <c r="B16" s="158" t="s">
        <v>146</v>
      </c>
      <c r="C16" s="146"/>
      <c r="D16" s="226"/>
      <c r="E16" s="226"/>
    </row>
    <row r="17" spans="1:5" s="47" customFormat="1" ht="12" customHeight="1">
      <c r="A17" s="176" t="s">
        <v>63</v>
      </c>
      <c r="B17" s="159" t="s">
        <v>147</v>
      </c>
      <c r="C17" s="145"/>
      <c r="D17" s="227"/>
      <c r="E17" s="227"/>
    </row>
    <row r="18" spans="1:5" s="47" customFormat="1" ht="12" customHeight="1">
      <c r="A18" s="176" t="s">
        <v>64</v>
      </c>
      <c r="B18" s="159" t="s">
        <v>297</v>
      </c>
      <c r="C18" s="145"/>
      <c r="D18" s="227"/>
      <c r="E18" s="227"/>
    </row>
    <row r="19" spans="1:5" s="47" customFormat="1" ht="12" customHeight="1">
      <c r="A19" s="176" t="s">
        <v>65</v>
      </c>
      <c r="B19" s="159" t="s">
        <v>298</v>
      </c>
      <c r="C19" s="145"/>
      <c r="D19" s="227"/>
      <c r="E19" s="227"/>
    </row>
    <row r="20" spans="1:5" s="47" customFormat="1" ht="12" customHeight="1">
      <c r="A20" s="176" t="s">
        <v>66</v>
      </c>
      <c r="B20" s="159" t="s">
        <v>148</v>
      </c>
      <c r="C20" s="145">
        <v>302274</v>
      </c>
      <c r="D20" s="227">
        <v>425418</v>
      </c>
      <c r="E20" s="227">
        <v>425418</v>
      </c>
    </row>
    <row r="21" spans="1:5" s="48" customFormat="1" ht="12" customHeight="1" thickBot="1">
      <c r="A21" s="177" t="s">
        <v>72</v>
      </c>
      <c r="B21" s="160" t="s">
        <v>149</v>
      </c>
      <c r="C21" s="147"/>
      <c r="D21" s="228">
        <v>10677</v>
      </c>
      <c r="E21" s="228">
        <v>10677</v>
      </c>
    </row>
    <row r="22" spans="1:5" s="48" customFormat="1" ht="12" customHeight="1" thickBot="1">
      <c r="A22" s="25" t="s">
        <v>6</v>
      </c>
      <c r="B22" s="19" t="s">
        <v>150</v>
      </c>
      <c r="C22" s="144">
        <f>+C23+C24+C25+C26+C27</f>
        <v>175547</v>
      </c>
      <c r="D22" s="225">
        <v>250854</v>
      </c>
      <c r="E22" s="225">
        <f>+E23+E24+E25+E26+E27</f>
        <v>250854</v>
      </c>
    </row>
    <row r="23" spans="1:5" s="48" customFormat="1" ht="12" customHeight="1">
      <c r="A23" s="175" t="s">
        <v>45</v>
      </c>
      <c r="B23" s="158" t="s">
        <v>151</v>
      </c>
      <c r="C23" s="146"/>
      <c r="D23" s="226"/>
      <c r="E23" s="226"/>
    </row>
    <row r="24" spans="1:5" s="47" customFormat="1" ht="12" customHeight="1">
      <c r="A24" s="176" t="s">
        <v>46</v>
      </c>
      <c r="B24" s="159" t="s">
        <v>152</v>
      </c>
      <c r="C24" s="145"/>
      <c r="D24" s="227"/>
      <c r="E24" s="227"/>
    </row>
    <row r="25" spans="1:5" s="48" customFormat="1" ht="12" customHeight="1">
      <c r="A25" s="176" t="s">
        <v>47</v>
      </c>
      <c r="B25" s="159" t="s">
        <v>299</v>
      </c>
      <c r="C25" s="145"/>
      <c r="D25" s="227"/>
      <c r="E25" s="227"/>
    </row>
    <row r="26" spans="1:5" s="48" customFormat="1" ht="12" customHeight="1">
      <c r="A26" s="176" t="s">
        <v>48</v>
      </c>
      <c r="B26" s="159" t="s">
        <v>300</v>
      </c>
      <c r="C26" s="145"/>
      <c r="D26" s="227"/>
      <c r="E26" s="227"/>
    </row>
    <row r="27" spans="1:5" s="48" customFormat="1" ht="12" customHeight="1">
      <c r="A27" s="176" t="s">
        <v>87</v>
      </c>
      <c r="B27" s="159" t="s">
        <v>153</v>
      </c>
      <c r="C27" s="145">
        <v>175547</v>
      </c>
      <c r="D27" s="227">
        <v>250854</v>
      </c>
      <c r="E27" s="227">
        <v>250854</v>
      </c>
    </row>
    <row r="28" spans="1:5" s="48" customFormat="1" ht="12" customHeight="1" thickBot="1">
      <c r="A28" s="177" t="s">
        <v>88</v>
      </c>
      <c r="B28" s="160" t="s">
        <v>154</v>
      </c>
      <c r="C28" s="147">
        <v>150652</v>
      </c>
      <c r="D28" s="228">
        <v>221001</v>
      </c>
      <c r="E28" s="228">
        <v>221001</v>
      </c>
    </row>
    <row r="29" spans="1:5" s="48" customFormat="1" ht="12" customHeight="1" thickBot="1">
      <c r="A29" s="25" t="s">
        <v>89</v>
      </c>
      <c r="B29" s="19" t="s">
        <v>155</v>
      </c>
      <c r="C29" s="150">
        <f>+C30+C34+C35+C36</f>
        <v>68650</v>
      </c>
      <c r="D29" s="229">
        <v>90561</v>
      </c>
      <c r="E29" s="229">
        <f>+E30+E34+E35+E36</f>
        <v>83125</v>
      </c>
    </row>
    <row r="30" spans="1:5" s="48" customFormat="1" ht="12" customHeight="1">
      <c r="A30" s="175" t="s">
        <v>156</v>
      </c>
      <c r="B30" s="158" t="s">
        <v>370</v>
      </c>
      <c r="C30" s="189">
        <f>+C31+C32+C33</f>
        <v>58000</v>
      </c>
      <c r="D30" s="254">
        <v>74199</v>
      </c>
      <c r="E30" s="254">
        <v>71114</v>
      </c>
    </row>
    <row r="31" spans="1:5" s="48" customFormat="1" ht="12" customHeight="1">
      <c r="A31" s="176" t="s">
        <v>157</v>
      </c>
      <c r="B31" s="159" t="s">
        <v>162</v>
      </c>
      <c r="C31" s="145">
        <v>10000</v>
      </c>
      <c r="D31" s="227">
        <v>13006</v>
      </c>
      <c r="E31" s="227">
        <v>11067</v>
      </c>
    </row>
    <row r="32" spans="1:5" s="48" customFormat="1" ht="12" customHeight="1">
      <c r="A32" s="176" t="s">
        <v>158</v>
      </c>
      <c r="B32" s="159" t="s">
        <v>163</v>
      </c>
      <c r="C32" s="145"/>
      <c r="D32" s="227"/>
      <c r="E32" s="227"/>
    </row>
    <row r="33" spans="1:5" s="48" customFormat="1" ht="12" customHeight="1">
      <c r="A33" s="176" t="s">
        <v>309</v>
      </c>
      <c r="B33" s="199" t="s">
        <v>310</v>
      </c>
      <c r="C33" s="145">
        <v>48000</v>
      </c>
      <c r="D33" s="227">
        <v>61193</v>
      </c>
      <c r="E33" s="227">
        <v>60047</v>
      </c>
    </row>
    <row r="34" spans="1:5" s="48" customFormat="1" ht="12" customHeight="1">
      <c r="A34" s="176" t="s">
        <v>159</v>
      </c>
      <c r="B34" s="159" t="s">
        <v>164</v>
      </c>
      <c r="C34" s="145">
        <v>9500</v>
      </c>
      <c r="D34" s="227">
        <v>12262</v>
      </c>
      <c r="E34" s="227">
        <v>10381</v>
      </c>
    </row>
    <row r="35" spans="1:5" s="48" customFormat="1" ht="12" customHeight="1">
      <c r="A35" s="176" t="s">
        <v>160</v>
      </c>
      <c r="B35" s="159" t="s">
        <v>165</v>
      </c>
      <c r="C35" s="145"/>
      <c r="D35" s="227">
        <v>94</v>
      </c>
      <c r="E35" s="227">
        <v>94</v>
      </c>
    </row>
    <row r="36" spans="1:5" s="48" customFormat="1" ht="12" customHeight="1" thickBot="1">
      <c r="A36" s="177" t="s">
        <v>161</v>
      </c>
      <c r="B36" s="160" t="s">
        <v>166</v>
      </c>
      <c r="C36" s="147">
        <v>1150</v>
      </c>
      <c r="D36" s="228">
        <v>4006</v>
      </c>
      <c r="E36" s="228">
        <v>1536</v>
      </c>
    </row>
    <row r="37" spans="1:5" s="48" customFormat="1" ht="12" customHeight="1" thickBot="1">
      <c r="A37" s="25" t="s">
        <v>8</v>
      </c>
      <c r="B37" s="19" t="s">
        <v>306</v>
      </c>
      <c r="C37" s="144">
        <f>SUM(C38:C48)</f>
        <v>7366</v>
      </c>
      <c r="D37" s="225">
        <v>24922</v>
      </c>
      <c r="E37" s="225">
        <f>SUM(E38:E48)</f>
        <v>24681</v>
      </c>
    </row>
    <row r="38" spans="1:5" s="48" customFormat="1" ht="12" customHeight="1">
      <c r="A38" s="175" t="s">
        <v>49</v>
      </c>
      <c r="B38" s="158" t="s">
        <v>169</v>
      </c>
      <c r="C38" s="146">
        <v>3500</v>
      </c>
      <c r="D38" s="226">
        <v>9885</v>
      </c>
      <c r="E38" s="226">
        <v>9885</v>
      </c>
    </row>
    <row r="39" spans="1:5" s="48" customFormat="1" ht="12" customHeight="1">
      <c r="A39" s="176" t="s">
        <v>50</v>
      </c>
      <c r="B39" s="159" t="s">
        <v>170</v>
      </c>
      <c r="C39" s="145">
        <v>700</v>
      </c>
      <c r="D39" s="227">
        <v>8160</v>
      </c>
      <c r="E39" s="227">
        <v>7928</v>
      </c>
    </row>
    <row r="40" spans="1:5" s="48" customFormat="1" ht="12" customHeight="1">
      <c r="A40" s="176" t="s">
        <v>51</v>
      </c>
      <c r="B40" s="159" t="s">
        <v>171</v>
      </c>
      <c r="C40" s="145">
        <v>150</v>
      </c>
      <c r="D40" s="227">
        <v>835</v>
      </c>
      <c r="E40" s="227">
        <v>835</v>
      </c>
    </row>
    <row r="41" spans="1:5" s="48" customFormat="1" ht="12" customHeight="1">
      <c r="A41" s="176" t="s">
        <v>91</v>
      </c>
      <c r="B41" s="159" t="s">
        <v>172</v>
      </c>
      <c r="C41" s="145">
        <v>1763</v>
      </c>
      <c r="D41" s="227"/>
      <c r="E41" s="227"/>
    </row>
    <row r="42" spans="1:5" s="48" customFormat="1" ht="12" customHeight="1">
      <c r="A42" s="176" t="s">
        <v>92</v>
      </c>
      <c r="B42" s="159" t="s">
        <v>173</v>
      </c>
      <c r="C42" s="145"/>
      <c r="D42" s="227"/>
      <c r="E42" s="227"/>
    </row>
    <row r="43" spans="1:5" s="48" customFormat="1" ht="12" customHeight="1">
      <c r="A43" s="176" t="s">
        <v>93</v>
      </c>
      <c r="B43" s="159" t="s">
        <v>174</v>
      </c>
      <c r="C43" s="145">
        <v>1253</v>
      </c>
      <c r="D43" s="227">
        <v>3555</v>
      </c>
      <c r="E43" s="227">
        <v>3546</v>
      </c>
    </row>
    <row r="44" spans="1:5" s="48" customFormat="1" ht="12" customHeight="1">
      <c r="A44" s="176" t="s">
        <v>94</v>
      </c>
      <c r="B44" s="159" t="s">
        <v>175</v>
      </c>
      <c r="C44" s="145"/>
      <c r="D44" s="227">
        <v>300</v>
      </c>
      <c r="E44" s="227">
        <v>300</v>
      </c>
    </row>
    <row r="45" spans="1:5" s="48" customFormat="1" ht="12" customHeight="1">
      <c r="A45" s="176" t="s">
        <v>95</v>
      </c>
      <c r="B45" s="159" t="s">
        <v>176</v>
      </c>
      <c r="C45" s="145"/>
      <c r="D45" s="227">
        <v>5</v>
      </c>
      <c r="E45" s="227">
        <v>5</v>
      </c>
    </row>
    <row r="46" spans="1:5" s="48" customFormat="1" ht="12" customHeight="1">
      <c r="A46" s="176" t="s">
        <v>167</v>
      </c>
      <c r="B46" s="159" t="s">
        <v>177</v>
      </c>
      <c r="C46" s="148"/>
      <c r="D46" s="255"/>
      <c r="E46" s="255"/>
    </row>
    <row r="47" spans="1:5" s="48" customFormat="1" ht="12" customHeight="1">
      <c r="A47" s="177" t="s">
        <v>168</v>
      </c>
      <c r="B47" s="160" t="s">
        <v>308</v>
      </c>
      <c r="C47" s="149"/>
      <c r="D47" s="256">
        <v>265</v>
      </c>
      <c r="E47" s="256">
        <v>265</v>
      </c>
    </row>
    <row r="48" spans="1:5" s="48" customFormat="1" ht="12" customHeight="1" thickBot="1">
      <c r="A48" s="177" t="s">
        <v>307</v>
      </c>
      <c r="B48" s="160" t="s">
        <v>178</v>
      </c>
      <c r="C48" s="149"/>
      <c r="D48" s="256">
        <v>1917</v>
      </c>
      <c r="E48" s="256">
        <v>1917</v>
      </c>
    </row>
    <row r="49" spans="1:5" s="48" customFormat="1" ht="12" customHeight="1" thickBot="1">
      <c r="A49" s="25" t="s">
        <v>9</v>
      </c>
      <c r="B49" s="19" t="s">
        <v>179</v>
      </c>
      <c r="C49" s="144">
        <f>SUM(C50:C54)</f>
        <v>17579</v>
      </c>
      <c r="D49" s="225">
        <v>1294</v>
      </c>
      <c r="E49" s="225">
        <f>SUM(E50:E54)</f>
        <v>1294</v>
      </c>
    </row>
    <row r="50" spans="1:5" s="48" customFormat="1" ht="12" customHeight="1">
      <c r="A50" s="175" t="s">
        <v>52</v>
      </c>
      <c r="B50" s="158" t="s">
        <v>183</v>
      </c>
      <c r="C50" s="190"/>
      <c r="D50" s="257"/>
      <c r="E50" s="257"/>
    </row>
    <row r="51" spans="1:5" s="48" customFormat="1" ht="12" customHeight="1">
      <c r="A51" s="176" t="s">
        <v>53</v>
      </c>
      <c r="B51" s="159" t="s">
        <v>184</v>
      </c>
      <c r="C51" s="148">
        <v>17579</v>
      </c>
      <c r="D51" s="255"/>
      <c r="E51" s="255"/>
    </row>
    <row r="52" spans="1:5" s="48" customFormat="1" ht="12" customHeight="1">
      <c r="A52" s="176" t="s">
        <v>180</v>
      </c>
      <c r="B52" s="159" t="s">
        <v>185</v>
      </c>
      <c r="C52" s="148"/>
      <c r="D52" s="255">
        <v>1294</v>
      </c>
      <c r="E52" s="255">
        <v>1294</v>
      </c>
    </row>
    <row r="53" spans="1:5" s="48" customFormat="1" ht="12" customHeight="1">
      <c r="A53" s="176" t="s">
        <v>181</v>
      </c>
      <c r="B53" s="159" t="s">
        <v>186</v>
      </c>
      <c r="C53" s="148"/>
      <c r="D53" s="255"/>
      <c r="E53" s="255"/>
    </row>
    <row r="54" spans="1:5" s="48" customFormat="1" ht="12" customHeight="1" thickBot="1">
      <c r="A54" s="177" t="s">
        <v>182</v>
      </c>
      <c r="B54" s="160" t="s">
        <v>187</v>
      </c>
      <c r="C54" s="149"/>
      <c r="D54" s="256"/>
      <c r="E54" s="256"/>
    </row>
    <row r="55" spans="1:5" s="48" customFormat="1" ht="12" customHeight="1" thickBot="1">
      <c r="A55" s="25" t="s">
        <v>96</v>
      </c>
      <c r="B55" s="19" t="s">
        <v>188</v>
      </c>
      <c r="C55" s="144">
        <f>SUM(C56:C58)</f>
        <v>2000</v>
      </c>
      <c r="D55" s="225">
        <v>24190</v>
      </c>
      <c r="E55" s="225">
        <f>SUM(E56:E58)</f>
        <v>24190</v>
      </c>
    </row>
    <row r="56" spans="1:5" s="48" customFormat="1" ht="12" customHeight="1">
      <c r="A56" s="175" t="s">
        <v>54</v>
      </c>
      <c r="B56" s="158" t="s">
        <v>189</v>
      </c>
      <c r="C56" s="146"/>
      <c r="D56" s="226"/>
      <c r="E56" s="226"/>
    </row>
    <row r="57" spans="1:5" s="48" customFormat="1" ht="12" customHeight="1">
      <c r="A57" s="176" t="s">
        <v>55</v>
      </c>
      <c r="B57" s="159" t="s">
        <v>301</v>
      </c>
      <c r="C57" s="145">
        <v>2000</v>
      </c>
      <c r="D57" s="227">
        <v>24190</v>
      </c>
      <c r="E57" s="227">
        <v>24190</v>
      </c>
    </row>
    <row r="58" spans="1:5" s="48" customFormat="1" ht="12" customHeight="1">
      <c r="A58" s="176" t="s">
        <v>192</v>
      </c>
      <c r="B58" s="159" t="s">
        <v>190</v>
      </c>
      <c r="C58" s="145"/>
      <c r="D58" s="227"/>
      <c r="E58" s="227"/>
    </row>
    <row r="59" spans="1:5" s="48" customFormat="1" ht="12" customHeight="1" thickBot="1">
      <c r="A59" s="177" t="s">
        <v>193</v>
      </c>
      <c r="B59" s="160" t="s">
        <v>191</v>
      </c>
      <c r="C59" s="147"/>
      <c r="D59" s="228"/>
      <c r="E59" s="228"/>
    </row>
    <row r="60" spans="1:5" s="48" customFormat="1" ht="12" customHeight="1" thickBot="1">
      <c r="A60" s="25" t="s">
        <v>11</v>
      </c>
      <c r="B60" s="84" t="s">
        <v>194</v>
      </c>
      <c r="C60" s="144">
        <f>SUM(C61:C63)</f>
        <v>0</v>
      </c>
      <c r="D60" s="225">
        <v>2364</v>
      </c>
      <c r="E60" s="225">
        <f>SUM(E61:E63)</f>
        <v>68</v>
      </c>
    </row>
    <row r="61" spans="1:5" s="48" customFormat="1" ht="12" customHeight="1">
      <c r="A61" s="175" t="s">
        <v>97</v>
      </c>
      <c r="B61" s="158" t="s">
        <v>196</v>
      </c>
      <c r="C61" s="148"/>
      <c r="D61" s="255"/>
      <c r="E61" s="255"/>
    </row>
    <row r="62" spans="1:5" s="48" customFormat="1" ht="12" customHeight="1">
      <c r="A62" s="176" t="s">
        <v>98</v>
      </c>
      <c r="B62" s="159" t="s">
        <v>302</v>
      </c>
      <c r="C62" s="148"/>
      <c r="D62" s="255">
        <v>2298</v>
      </c>
      <c r="E62" s="255">
        <v>2</v>
      </c>
    </row>
    <row r="63" spans="1:5" s="48" customFormat="1" ht="12" customHeight="1">
      <c r="A63" s="176" t="s">
        <v>120</v>
      </c>
      <c r="B63" s="159" t="s">
        <v>197</v>
      </c>
      <c r="C63" s="148"/>
      <c r="D63" s="255">
        <v>66</v>
      </c>
      <c r="E63" s="255">
        <v>66</v>
      </c>
    </row>
    <row r="64" spans="1:5" s="48" customFormat="1" ht="12" customHeight="1" thickBot="1">
      <c r="A64" s="177" t="s">
        <v>195</v>
      </c>
      <c r="B64" s="160" t="s">
        <v>198</v>
      </c>
      <c r="C64" s="148"/>
      <c r="D64" s="255"/>
      <c r="E64" s="255"/>
    </row>
    <row r="65" spans="1:5" s="48" customFormat="1" ht="12" customHeight="1" thickBot="1">
      <c r="A65" s="25" t="s">
        <v>12</v>
      </c>
      <c r="B65" s="19" t="s">
        <v>199</v>
      </c>
      <c r="C65" s="150">
        <f>+C8+C15+C22+C29+C37+C49+C55+C60</f>
        <v>941354</v>
      </c>
      <c r="D65" s="229">
        <v>1202793</v>
      </c>
      <c r="E65" s="229">
        <f>+E8+E15+E22+E29+E37+E49+E55+E60</f>
        <v>1192820</v>
      </c>
    </row>
    <row r="66" spans="1:5" s="48" customFormat="1" ht="12" customHeight="1" thickBot="1">
      <c r="A66" s="178" t="s">
        <v>290</v>
      </c>
      <c r="B66" s="84" t="s">
        <v>201</v>
      </c>
      <c r="C66" s="144">
        <f>SUM(C67:C69)</f>
        <v>0</v>
      </c>
      <c r="D66" s="225"/>
      <c r="E66" s="225">
        <f>SUM(E67:E69)</f>
        <v>0</v>
      </c>
    </row>
    <row r="67" spans="1:5" s="48" customFormat="1" ht="12" customHeight="1">
      <c r="A67" s="175" t="s">
        <v>232</v>
      </c>
      <c r="B67" s="158" t="s">
        <v>202</v>
      </c>
      <c r="C67" s="148"/>
      <c r="D67" s="255"/>
      <c r="E67" s="255"/>
    </row>
    <row r="68" spans="1:5" s="48" customFormat="1" ht="12" customHeight="1">
      <c r="A68" s="176" t="s">
        <v>241</v>
      </c>
      <c r="B68" s="159" t="s">
        <v>203</v>
      </c>
      <c r="C68" s="148"/>
      <c r="D68" s="255"/>
      <c r="E68" s="255"/>
    </row>
    <row r="69" spans="1:5" s="48" customFormat="1" ht="12" customHeight="1" thickBot="1">
      <c r="A69" s="177" t="s">
        <v>242</v>
      </c>
      <c r="B69" s="161" t="s">
        <v>204</v>
      </c>
      <c r="C69" s="148"/>
      <c r="D69" s="256"/>
      <c r="E69" s="258"/>
    </row>
    <row r="70" spans="1:5" s="48" customFormat="1" ht="12" customHeight="1" thickBot="1">
      <c r="A70" s="178" t="s">
        <v>205</v>
      </c>
      <c r="B70" s="84" t="s">
        <v>206</v>
      </c>
      <c r="C70" s="144">
        <f>SUM(C71:C74)</f>
        <v>0</v>
      </c>
      <c r="D70" s="144"/>
      <c r="E70" s="144">
        <f>SUM(E71:E74)</f>
        <v>0</v>
      </c>
    </row>
    <row r="71" spans="1:5" s="48" customFormat="1" ht="12" customHeight="1">
      <c r="A71" s="175" t="s">
        <v>77</v>
      </c>
      <c r="B71" s="158" t="s">
        <v>207</v>
      </c>
      <c r="C71" s="148"/>
      <c r="D71" s="148"/>
      <c r="E71" s="148"/>
    </row>
    <row r="72" spans="1:5" s="48" customFormat="1" ht="12" customHeight="1">
      <c r="A72" s="176" t="s">
        <v>78</v>
      </c>
      <c r="B72" s="159" t="s">
        <v>208</v>
      </c>
      <c r="C72" s="148"/>
      <c r="D72" s="148"/>
      <c r="E72" s="148"/>
    </row>
    <row r="73" spans="1:5" s="48" customFormat="1" ht="12" customHeight="1">
      <c r="A73" s="176" t="s">
        <v>233</v>
      </c>
      <c r="B73" s="159" t="s">
        <v>209</v>
      </c>
      <c r="C73" s="148"/>
      <c r="D73" s="148"/>
      <c r="E73" s="148"/>
    </row>
    <row r="74" spans="1:5" s="48" customFormat="1" ht="12" customHeight="1" thickBot="1">
      <c r="A74" s="177" t="s">
        <v>234</v>
      </c>
      <c r="B74" s="160" t="s">
        <v>210</v>
      </c>
      <c r="C74" s="148"/>
      <c r="D74" s="148"/>
      <c r="E74" s="148"/>
    </row>
    <row r="75" spans="1:5" s="48" customFormat="1" ht="12" customHeight="1" thickBot="1">
      <c r="A75" s="178" t="s">
        <v>211</v>
      </c>
      <c r="B75" s="84" t="s">
        <v>212</v>
      </c>
      <c r="C75" s="144">
        <f>SUM(C76:C77)</f>
        <v>30191</v>
      </c>
      <c r="D75" s="144">
        <v>28011</v>
      </c>
      <c r="E75" s="144">
        <f>SUM(E76:E77)</f>
        <v>28011</v>
      </c>
    </row>
    <row r="76" spans="1:5" s="48" customFormat="1" ht="12" customHeight="1">
      <c r="A76" s="175" t="s">
        <v>235</v>
      </c>
      <c r="B76" s="158" t="s">
        <v>213</v>
      </c>
      <c r="C76" s="148">
        <v>30191</v>
      </c>
      <c r="D76" s="148">
        <v>28011</v>
      </c>
      <c r="E76" s="148">
        <v>28011</v>
      </c>
    </row>
    <row r="77" spans="1:5" s="48" customFormat="1" ht="12" customHeight="1" thickBot="1">
      <c r="A77" s="177" t="s">
        <v>236</v>
      </c>
      <c r="B77" s="160" t="s">
        <v>214</v>
      </c>
      <c r="C77" s="148"/>
      <c r="D77" s="148"/>
      <c r="E77" s="148"/>
    </row>
    <row r="78" spans="1:5" s="47" customFormat="1" ht="12" customHeight="1" thickBot="1">
      <c r="A78" s="178" t="s">
        <v>215</v>
      </c>
      <c r="B78" s="84" t="s">
        <v>216</v>
      </c>
      <c r="C78" s="144">
        <f>SUM(C79:C81)</f>
        <v>0</v>
      </c>
      <c r="D78" s="144">
        <v>11832</v>
      </c>
      <c r="E78" s="144">
        <f>SUM(E79:E81)</f>
        <v>11832</v>
      </c>
    </row>
    <row r="79" spans="1:5" s="48" customFormat="1" ht="12" customHeight="1">
      <c r="A79" s="175" t="s">
        <v>237</v>
      </c>
      <c r="B79" s="158" t="s">
        <v>217</v>
      </c>
      <c r="C79" s="148"/>
      <c r="D79" s="148">
        <v>11832</v>
      </c>
      <c r="E79" s="148">
        <v>11832</v>
      </c>
    </row>
    <row r="80" spans="1:5" s="48" customFormat="1" ht="12" customHeight="1">
      <c r="A80" s="176" t="s">
        <v>238</v>
      </c>
      <c r="B80" s="159" t="s">
        <v>218</v>
      </c>
      <c r="C80" s="148"/>
      <c r="D80" s="148"/>
      <c r="E80" s="148"/>
    </row>
    <row r="81" spans="1:5" s="48" customFormat="1" ht="12" customHeight="1" thickBot="1">
      <c r="A81" s="177" t="s">
        <v>239</v>
      </c>
      <c r="B81" s="160" t="s">
        <v>219</v>
      </c>
      <c r="C81" s="148"/>
      <c r="D81" s="148"/>
      <c r="E81" s="148"/>
    </row>
    <row r="82" spans="1:5" s="48" customFormat="1" ht="12" customHeight="1" thickBot="1">
      <c r="A82" s="178" t="s">
        <v>220</v>
      </c>
      <c r="B82" s="84" t="s">
        <v>240</v>
      </c>
      <c r="C82" s="144">
        <f>SUM(C83:C86)</f>
        <v>0</v>
      </c>
      <c r="D82" s="144"/>
      <c r="E82" s="144">
        <f>SUM(E83:E86)</f>
        <v>0</v>
      </c>
    </row>
    <row r="83" spans="1:5" s="48" customFormat="1" ht="12" customHeight="1">
      <c r="A83" s="179" t="s">
        <v>221</v>
      </c>
      <c r="B83" s="158" t="s">
        <v>222</v>
      </c>
      <c r="C83" s="148"/>
      <c r="D83" s="148"/>
      <c r="E83" s="148"/>
    </row>
    <row r="84" spans="1:5" s="48" customFormat="1" ht="12" customHeight="1">
      <c r="A84" s="180" t="s">
        <v>223</v>
      </c>
      <c r="B84" s="159" t="s">
        <v>224</v>
      </c>
      <c r="C84" s="148"/>
      <c r="D84" s="148"/>
      <c r="E84" s="148"/>
    </row>
    <row r="85" spans="1:5" s="48" customFormat="1" ht="12" customHeight="1">
      <c r="A85" s="180" t="s">
        <v>225</v>
      </c>
      <c r="B85" s="159" t="s">
        <v>226</v>
      </c>
      <c r="C85" s="148"/>
      <c r="D85" s="148"/>
      <c r="E85" s="148"/>
    </row>
    <row r="86" spans="1:5" s="47" customFormat="1" ht="12" customHeight="1" thickBot="1">
      <c r="A86" s="181" t="s">
        <v>227</v>
      </c>
      <c r="B86" s="160" t="s">
        <v>228</v>
      </c>
      <c r="C86" s="148"/>
      <c r="D86" s="148"/>
      <c r="E86" s="148"/>
    </row>
    <row r="87" spans="1:5" s="47" customFormat="1" ht="12" customHeight="1" thickBot="1">
      <c r="A87" s="178" t="s">
        <v>229</v>
      </c>
      <c r="B87" s="84" t="s">
        <v>350</v>
      </c>
      <c r="C87" s="193"/>
      <c r="D87" s="193"/>
      <c r="E87" s="193"/>
    </row>
    <row r="88" spans="1:5" s="47" customFormat="1" ht="12" customHeight="1" thickBot="1">
      <c r="A88" s="178" t="s">
        <v>371</v>
      </c>
      <c r="B88" s="84" t="s">
        <v>230</v>
      </c>
      <c r="C88" s="193"/>
      <c r="D88" s="193"/>
      <c r="E88" s="193"/>
    </row>
    <row r="89" spans="1:5" s="47" customFormat="1" ht="12" customHeight="1" thickBot="1">
      <c r="A89" s="178" t="s">
        <v>372</v>
      </c>
      <c r="B89" s="165" t="s">
        <v>353</v>
      </c>
      <c r="C89" s="150">
        <f>+C66+C70+C75+C78+C82+C88+C87</f>
        <v>30191</v>
      </c>
      <c r="D89" s="150">
        <v>39843</v>
      </c>
      <c r="E89" s="150">
        <f>+E66+E70+E75+E78+E82+E88+E87</f>
        <v>39843</v>
      </c>
    </row>
    <row r="90" spans="1:5" s="47" customFormat="1" ht="12" customHeight="1" thickBot="1">
      <c r="A90" s="182" t="s">
        <v>373</v>
      </c>
      <c r="B90" s="166" t="s">
        <v>374</v>
      </c>
      <c r="C90" s="150">
        <f>+C65+C89</f>
        <v>971545</v>
      </c>
      <c r="D90" s="150">
        <v>1242636</v>
      </c>
      <c r="E90" s="150">
        <f>+E65+E89</f>
        <v>1232663</v>
      </c>
    </row>
    <row r="91" spans="1:4" s="48" customFormat="1" ht="15" customHeight="1" thickBot="1">
      <c r="A91" s="72"/>
      <c r="B91" s="73"/>
      <c r="C91" s="130"/>
      <c r="D91" s="130"/>
    </row>
    <row r="92" spans="1:5" s="43" customFormat="1" ht="16.5" customHeight="1" thickBot="1">
      <c r="A92" s="679" t="s">
        <v>37</v>
      </c>
      <c r="B92" s="680"/>
      <c r="C92" s="680"/>
      <c r="D92" s="680"/>
      <c r="E92" s="680"/>
    </row>
    <row r="93" spans="1:5" s="49" customFormat="1" ht="12" customHeight="1" thickBot="1">
      <c r="A93" s="152" t="s">
        <v>4</v>
      </c>
      <c r="B93" s="24" t="s">
        <v>378</v>
      </c>
      <c r="C93" s="143">
        <f>+C94+C95+C96+C97+C98+C111</f>
        <v>580587</v>
      </c>
      <c r="D93" s="143">
        <v>787800</v>
      </c>
      <c r="E93" s="143">
        <f>+E94+E95+E96+E97+E98+E111</f>
        <v>784205</v>
      </c>
    </row>
    <row r="94" spans="1:5" ht="12" customHeight="1">
      <c r="A94" s="183" t="s">
        <v>56</v>
      </c>
      <c r="B94" s="8" t="s">
        <v>33</v>
      </c>
      <c r="C94" s="214">
        <v>248417</v>
      </c>
      <c r="D94" s="214">
        <v>341198</v>
      </c>
      <c r="E94" s="214">
        <v>341198</v>
      </c>
    </row>
    <row r="95" spans="1:5" ht="12" customHeight="1">
      <c r="A95" s="176" t="s">
        <v>57</v>
      </c>
      <c r="B95" s="6" t="s">
        <v>99</v>
      </c>
      <c r="C95" s="145">
        <v>37115</v>
      </c>
      <c r="D95" s="145">
        <v>51485</v>
      </c>
      <c r="E95" s="145">
        <v>51484</v>
      </c>
    </row>
    <row r="96" spans="1:5" ht="12" customHeight="1">
      <c r="A96" s="176" t="s">
        <v>58</v>
      </c>
      <c r="B96" s="6" t="s">
        <v>75</v>
      </c>
      <c r="C96" s="147">
        <v>162079</v>
      </c>
      <c r="D96" s="147">
        <v>248280</v>
      </c>
      <c r="E96" s="145">
        <v>248165</v>
      </c>
    </row>
    <row r="97" spans="1:5" ht="12" customHeight="1">
      <c r="A97" s="176" t="s">
        <v>59</v>
      </c>
      <c r="B97" s="9" t="s">
        <v>100</v>
      </c>
      <c r="C97" s="147">
        <v>34241</v>
      </c>
      <c r="D97" s="228">
        <v>23740</v>
      </c>
      <c r="E97" s="228">
        <v>23740</v>
      </c>
    </row>
    <row r="98" spans="1:5" ht="12" customHeight="1">
      <c r="A98" s="176" t="s">
        <v>67</v>
      </c>
      <c r="B98" s="17" t="s">
        <v>101</v>
      </c>
      <c r="C98" s="147">
        <v>94735</v>
      </c>
      <c r="D98" s="228">
        <v>123097</v>
      </c>
      <c r="E98" s="228">
        <v>119618</v>
      </c>
    </row>
    <row r="99" spans="1:5" ht="12" customHeight="1">
      <c r="A99" s="176" t="s">
        <v>60</v>
      </c>
      <c r="B99" s="6" t="s">
        <v>375</v>
      </c>
      <c r="C99" s="147"/>
      <c r="D99" s="228"/>
      <c r="E99" s="228"/>
    </row>
    <row r="100" spans="1:5" ht="12" customHeight="1">
      <c r="A100" s="176" t="s">
        <v>61</v>
      </c>
      <c r="B100" s="56" t="s">
        <v>316</v>
      </c>
      <c r="C100" s="147"/>
      <c r="D100" s="228"/>
      <c r="E100" s="228"/>
    </row>
    <row r="101" spans="1:5" ht="12" customHeight="1">
      <c r="A101" s="176" t="s">
        <v>68</v>
      </c>
      <c r="B101" s="56" t="s">
        <v>315</v>
      </c>
      <c r="C101" s="147"/>
      <c r="D101" s="228">
        <v>951</v>
      </c>
      <c r="E101" s="228">
        <v>951</v>
      </c>
    </row>
    <row r="102" spans="1:5" ht="12" customHeight="1">
      <c r="A102" s="176" t="s">
        <v>69</v>
      </c>
      <c r="B102" s="56" t="s">
        <v>246</v>
      </c>
      <c r="C102" s="147"/>
      <c r="D102" s="228"/>
      <c r="E102" s="228"/>
    </row>
    <row r="103" spans="1:5" ht="12" customHeight="1">
      <c r="A103" s="176" t="s">
        <v>70</v>
      </c>
      <c r="B103" s="57" t="s">
        <v>247</v>
      </c>
      <c r="C103" s="147"/>
      <c r="D103" s="228"/>
      <c r="E103" s="228"/>
    </row>
    <row r="104" spans="1:5" ht="12" customHeight="1">
      <c r="A104" s="176" t="s">
        <v>71</v>
      </c>
      <c r="B104" s="57" t="s">
        <v>248</v>
      </c>
      <c r="C104" s="147"/>
      <c r="D104" s="228"/>
      <c r="E104" s="228"/>
    </row>
    <row r="105" spans="1:5" ht="12" customHeight="1">
      <c r="A105" s="176" t="s">
        <v>73</v>
      </c>
      <c r="B105" s="56" t="s">
        <v>249</v>
      </c>
      <c r="C105" s="147">
        <v>80017</v>
      </c>
      <c r="D105" s="228">
        <v>84975</v>
      </c>
      <c r="E105" s="228">
        <v>81496</v>
      </c>
    </row>
    <row r="106" spans="1:5" ht="12" customHeight="1">
      <c r="A106" s="176" t="s">
        <v>102</v>
      </c>
      <c r="B106" s="56" t="s">
        <v>250</v>
      </c>
      <c r="C106" s="147"/>
      <c r="D106" s="228"/>
      <c r="E106" s="228"/>
    </row>
    <row r="107" spans="1:5" ht="12" customHeight="1">
      <c r="A107" s="176" t="s">
        <v>244</v>
      </c>
      <c r="B107" s="57" t="s">
        <v>251</v>
      </c>
      <c r="C107" s="145"/>
      <c r="D107" s="228">
        <v>22211</v>
      </c>
      <c r="E107" s="228">
        <v>22211</v>
      </c>
    </row>
    <row r="108" spans="1:5" ht="12" customHeight="1">
      <c r="A108" s="184" t="s">
        <v>245</v>
      </c>
      <c r="B108" s="58" t="s">
        <v>252</v>
      </c>
      <c r="C108" s="147"/>
      <c r="D108" s="228"/>
      <c r="E108" s="228"/>
    </row>
    <row r="109" spans="1:5" ht="12" customHeight="1">
      <c r="A109" s="176" t="s">
        <v>313</v>
      </c>
      <c r="B109" s="58" t="s">
        <v>253</v>
      </c>
      <c r="C109" s="147"/>
      <c r="D109" s="228"/>
      <c r="E109" s="228"/>
    </row>
    <row r="110" spans="1:5" ht="12" customHeight="1">
      <c r="A110" s="176" t="s">
        <v>314</v>
      </c>
      <c r="B110" s="57" t="s">
        <v>254</v>
      </c>
      <c r="C110" s="145">
        <v>14718</v>
      </c>
      <c r="D110" s="227">
        <v>14960</v>
      </c>
      <c r="E110" s="227">
        <v>14960</v>
      </c>
    </row>
    <row r="111" spans="1:5" ht="12" customHeight="1">
      <c r="A111" s="176" t="s">
        <v>318</v>
      </c>
      <c r="B111" s="9" t="s">
        <v>34</v>
      </c>
      <c r="C111" s="145">
        <v>4000</v>
      </c>
      <c r="D111" s="227"/>
      <c r="E111" s="227"/>
    </row>
    <row r="112" spans="1:5" ht="12" customHeight="1">
      <c r="A112" s="177" t="s">
        <v>319</v>
      </c>
      <c r="B112" s="6" t="s">
        <v>376</v>
      </c>
      <c r="C112" s="147">
        <v>2000</v>
      </c>
      <c r="D112" s="228"/>
      <c r="E112" s="228"/>
    </row>
    <row r="113" spans="1:5" ht="12" customHeight="1" thickBot="1">
      <c r="A113" s="185" t="s">
        <v>320</v>
      </c>
      <c r="B113" s="59" t="s">
        <v>377</v>
      </c>
      <c r="C113" s="215">
        <v>2000</v>
      </c>
      <c r="D113" s="260"/>
      <c r="E113" s="260"/>
    </row>
    <row r="114" spans="1:5" ht="12" customHeight="1" thickBot="1">
      <c r="A114" s="25" t="s">
        <v>5</v>
      </c>
      <c r="B114" s="23" t="s">
        <v>255</v>
      </c>
      <c r="C114" s="144">
        <f>+C115+C117+C119</f>
        <v>194752</v>
      </c>
      <c r="D114" s="225">
        <v>256339</v>
      </c>
      <c r="E114" s="225">
        <f>+E115+E117+E119</f>
        <v>207072</v>
      </c>
    </row>
    <row r="115" spans="1:5" ht="12" customHeight="1">
      <c r="A115" s="175" t="s">
        <v>62</v>
      </c>
      <c r="B115" s="6" t="s">
        <v>118</v>
      </c>
      <c r="C115" s="146">
        <v>194752</v>
      </c>
      <c r="D115" s="226">
        <v>124913</v>
      </c>
      <c r="E115" s="226">
        <v>75646</v>
      </c>
    </row>
    <row r="116" spans="1:5" ht="12" customHeight="1">
      <c r="A116" s="175" t="s">
        <v>63</v>
      </c>
      <c r="B116" s="10" t="s">
        <v>259</v>
      </c>
      <c r="C116" s="146">
        <v>165652</v>
      </c>
      <c r="D116" s="226">
        <v>32132</v>
      </c>
      <c r="E116" s="226">
        <v>32132</v>
      </c>
    </row>
    <row r="117" spans="1:5" ht="12" customHeight="1">
      <c r="A117" s="175" t="s">
        <v>64</v>
      </c>
      <c r="B117" s="10" t="s">
        <v>103</v>
      </c>
      <c r="C117" s="145"/>
      <c r="D117" s="227">
        <v>131426</v>
      </c>
      <c r="E117" s="227">
        <v>131426</v>
      </c>
    </row>
    <row r="118" spans="1:5" ht="12" customHeight="1">
      <c r="A118" s="175" t="s">
        <v>65</v>
      </c>
      <c r="B118" s="10" t="s">
        <v>260</v>
      </c>
      <c r="C118" s="145"/>
      <c r="D118" s="227">
        <v>127768</v>
      </c>
      <c r="E118" s="227">
        <v>127768</v>
      </c>
    </row>
    <row r="119" spans="1:5" ht="12" customHeight="1">
      <c r="A119" s="175" t="s">
        <v>66</v>
      </c>
      <c r="B119" s="86" t="s">
        <v>121</v>
      </c>
      <c r="C119" s="145"/>
      <c r="D119" s="227"/>
      <c r="E119" s="227"/>
    </row>
    <row r="120" spans="1:5" ht="12" customHeight="1">
      <c r="A120" s="175" t="s">
        <v>72</v>
      </c>
      <c r="B120" s="85" t="s">
        <v>303</v>
      </c>
      <c r="C120" s="145"/>
      <c r="D120" s="227"/>
      <c r="E120" s="227"/>
    </row>
    <row r="121" spans="1:5" ht="12" customHeight="1">
      <c r="A121" s="175" t="s">
        <v>74</v>
      </c>
      <c r="B121" s="154" t="s">
        <v>265</v>
      </c>
      <c r="C121" s="145"/>
      <c r="D121" s="227"/>
      <c r="E121" s="227"/>
    </row>
    <row r="122" spans="1:5" ht="12" customHeight="1">
      <c r="A122" s="175" t="s">
        <v>104</v>
      </c>
      <c r="B122" s="57" t="s">
        <v>248</v>
      </c>
      <c r="C122" s="145"/>
      <c r="D122" s="227"/>
      <c r="E122" s="227"/>
    </row>
    <row r="123" spans="1:5" ht="12" customHeight="1">
      <c r="A123" s="175" t="s">
        <v>105</v>
      </c>
      <c r="B123" s="57" t="s">
        <v>264</v>
      </c>
      <c r="C123" s="145"/>
      <c r="D123" s="227"/>
      <c r="E123" s="227"/>
    </row>
    <row r="124" spans="1:5" ht="12" customHeight="1">
      <c r="A124" s="175" t="s">
        <v>106</v>
      </c>
      <c r="B124" s="57" t="s">
        <v>263</v>
      </c>
      <c r="C124" s="145"/>
      <c r="D124" s="227"/>
      <c r="E124" s="227"/>
    </row>
    <row r="125" spans="1:5" ht="12" customHeight="1">
      <c r="A125" s="175" t="s">
        <v>256</v>
      </c>
      <c r="B125" s="57" t="s">
        <v>251</v>
      </c>
      <c r="C125" s="145"/>
      <c r="D125" s="227"/>
      <c r="E125" s="227"/>
    </row>
    <row r="126" spans="1:5" ht="12" customHeight="1">
      <c r="A126" s="175" t="s">
        <v>257</v>
      </c>
      <c r="B126" s="57" t="s">
        <v>262</v>
      </c>
      <c r="C126" s="145"/>
      <c r="D126" s="227"/>
      <c r="E126" s="227"/>
    </row>
    <row r="127" spans="1:5" ht="12" customHeight="1" thickBot="1">
      <c r="A127" s="184" t="s">
        <v>258</v>
      </c>
      <c r="B127" s="57" t="s">
        <v>261</v>
      </c>
      <c r="C127" s="147"/>
      <c r="D127" s="228"/>
      <c r="E127" s="228"/>
    </row>
    <row r="128" spans="1:5" ht="12" customHeight="1" thickBot="1">
      <c r="A128" s="25" t="s">
        <v>6</v>
      </c>
      <c r="B128" s="52" t="s">
        <v>323</v>
      </c>
      <c r="C128" s="144">
        <f>+C93+C114</f>
        <v>775339</v>
      </c>
      <c r="D128" s="225">
        <v>1044139</v>
      </c>
      <c r="E128" s="225">
        <f>+E93+E114</f>
        <v>991277</v>
      </c>
    </row>
    <row r="129" spans="1:5" ht="12" customHeight="1" thickBot="1">
      <c r="A129" s="25" t="s">
        <v>7</v>
      </c>
      <c r="B129" s="52" t="s">
        <v>324</v>
      </c>
      <c r="C129" s="144">
        <f>+C130+C131+C132</f>
        <v>24895</v>
      </c>
      <c r="D129" s="225">
        <v>24895</v>
      </c>
      <c r="E129" s="225">
        <f>+E130+E131+E132</f>
        <v>24895</v>
      </c>
    </row>
    <row r="130" spans="1:5" s="49" customFormat="1" ht="12" customHeight="1">
      <c r="A130" s="175" t="s">
        <v>156</v>
      </c>
      <c r="B130" s="7" t="s">
        <v>381</v>
      </c>
      <c r="C130" s="145"/>
      <c r="D130" s="227"/>
      <c r="E130" s="227"/>
    </row>
    <row r="131" spans="1:5" ht="12" customHeight="1">
      <c r="A131" s="175" t="s">
        <v>159</v>
      </c>
      <c r="B131" s="7" t="s">
        <v>332</v>
      </c>
      <c r="C131" s="145"/>
      <c r="D131" s="227"/>
      <c r="E131" s="227"/>
    </row>
    <row r="132" spans="1:5" ht="12" customHeight="1" thickBot="1">
      <c r="A132" s="184" t="s">
        <v>160</v>
      </c>
      <c r="B132" s="5" t="s">
        <v>380</v>
      </c>
      <c r="C132" s="145">
        <v>24895</v>
      </c>
      <c r="D132" s="227">
        <v>24895</v>
      </c>
      <c r="E132" s="227">
        <v>24895</v>
      </c>
    </row>
    <row r="133" spans="1:5" ht="12" customHeight="1" thickBot="1">
      <c r="A133" s="25" t="s">
        <v>8</v>
      </c>
      <c r="B133" s="52" t="s">
        <v>325</v>
      </c>
      <c r="C133" s="144">
        <f>+C134+C135+C136+C137+C138+C139</f>
        <v>0</v>
      </c>
      <c r="D133" s="225"/>
      <c r="E133" s="225">
        <f>+E134+E135+E136+E137+E138+E139</f>
        <v>0</v>
      </c>
    </row>
    <row r="134" spans="1:5" ht="12" customHeight="1">
      <c r="A134" s="175" t="s">
        <v>49</v>
      </c>
      <c r="B134" s="7" t="s">
        <v>334</v>
      </c>
      <c r="C134" s="145"/>
      <c r="D134" s="227"/>
      <c r="E134" s="227"/>
    </row>
    <row r="135" spans="1:5" ht="12" customHeight="1">
      <c r="A135" s="175" t="s">
        <v>50</v>
      </c>
      <c r="B135" s="7" t="s">
        <v>326</v>
      </c>
      <c r="C135" s="145"/>
      <c r="D135" s="227"/>
      <c r="E135" s="227"/>
    </row>
    <row r="136" spans="1:5" ht="12" customHeight="1">
      <c r="A136" s="175" t="s">
        <v>51</v>
      </c>
      <c r="B136" s="7" t="s">
        <v>327</v>
      </c>
      <c r="C136" s="145"/>
      <c r="D136" s="227"/>
      <c r="E136" s="227"/>
    </row>
    <row r="137" spans="1:5" ht="12" customHeight="1">
      <c r="A137" s="175" t="s">
        <v>91</v>
      </c>
      <c r="B137" s="7" t="s">
        <v>379</v>
      </c>
      <c r="C137" s="145"/>
      <c r="D137" s="227"/>
      <c r="E137" s="227"/>
    </row>
    <row r="138" spans="1:5" ht="12" customHeight="1">
      <c r="A138" s="175" t="s">
        <v>92</v>
      </c>
      <c r="B138" s="7" t="s">
        <v>329</v>
      </c>
      <c r="C138" s="145"/>
      <c r="D138" s="227"/>
      <c r="E138" s="227"/>
    </row>
    <row r="139" spans="1:5" s="49" customFormat="1" ht="12" customHeight="1" thickBot="1">
      <c r="A139" s="184" t="s">
        <v>93</v>
      </c>
      <c r="B139" s="5" t="s">
        <v>330</v>
      </c>
      <c r="C139" s="145"/>
      <c r="D139" s="227"/>
      <c r="E139" s="227"/>
    </row>
    <row r="140" spans="1:11" ht="12" customHeight="1" thickBot="1">
      <c r="A140" s="25" t="s">
        <v>9</v>
      </c>
      <c r="B140" s="52" t="s">
        <v>385</v>
      </c>
      <c r="C140" s="150">
        <f>+C141+C142+C144+C145+C143</f>
        <v>171311</v>
      </c>
      <c r="D140" s="229">
        <v>173602</v>
      </c>
      <c r="E140" s="229">
        <f>+E141+E142+E144+E145+E143</f>
        <v>167849</v>
      </c>
      <c r="K140" s="76"/>
    </row>
    <row r="141" spans="1:5" ht="12.75">
      <c r="A141" s="175" t="s">
        <v>52</v>
      </c>
      <c r="B141" s="7" t="s">
        <v>266</v>
      </c>
      <c r="C141" s="145"/>
      <c r="D141" s="227"/>
      <c r="E141" s="227"/>
    </row>
    <row r="142" spans="1:5" ht="12" customHeight="1">
      <c r="A142" s="175" t="s">
        <v>53</v>
      </c>
      <c r="B142" s="7" t="s">
        <v>267</v>
      </c>
      <c r="C142" s="145">
        <v>12150</v>
      </c>
      <c r="D142" s="227">
        <v>12150</v>
      </c>
      <c r="E142" s="227">
        <v>12150</v>
      </c>
    </row>
    <row r="143" spans="1:5" ht="12" customHeight="1">
      <c r="A143" s="175" t="s">
        <v>180</v>
      </c>
      <c r="B143" s="7" t="s">
        <v>384</v>
      </c>
      <c r="C143" s="145">
        <v>159161</v>
      </c>
      <c r="D143" s="227">
        <v>161452</v>
      </c>
      <c r="E143" s="227">
        <v>155699</v>
      </c>
    </row>
    <row r="144" spans="1:5" s="49" customFormat="1" ht="12" customHeight="1">
      <c r="A144" s="175" t="s">
        <v>181</v>
      </c>
      <c r="B144" s="7" t="s">
        <v>339</v>
      </c>
      <c r="C144" s="145"/>
      <c r="D144" s="227"/>
      <c r="E144" s="227"/>
    </row>
    <row r="145" spans="1:5" s="49" customFormat="1" ht="12" customHeight="1" thickBot="1">
      <c r="A145" s="184" t="s">
        <v>182</v>
      </c>
      <c r="B145" s="5" t="s">
        <v>286</v>
      </c>
      <c r="C145" s="145"/>
      <c r="D145" s="227"/>
      <c r="E145" s="227"/>
    </row>
    <row r="146" spans="1:5" s="49" customFormat="1" ht="12" customHeight="1" thickBot="1">
      <c r="A146" s="25" t="s">
        <v>10</v>
      </c>
      <c r="B146" s="52" t="s">
        <v>340</v>
      </c>
      <c r="C146" s="217">
        <f>+C147+C148+C149+C150+C151</f>
        <v>0</v>
      </c>
      <c r="D146" s="230"/>
      <c r="E146" s="230">
        <f>+E147+E148+E149+E150+E151</f>
        <v>0</v>
      </c>
    </row>
    <row r="147" spans="1:5" s="49" customFormat="1" ht="12" customHeight="1">
      <c r="A147" s="175" t="s">
        <v>54</v>
      </c>
      <c r="B147" s="7" t="s">
        <v>335</v>
      </c>
      <c r="C147" s="145"/>
      <c r="D147" s="227"/>
      <c r="E147" s="227"/>
    </row>
    <row r="148" spans="1:5" s="49" customFormat="1" ht="12" customHeight="1">
      <c r="A148" s="175" t="s">
        <v>55</v>
      </c>
      <c r="B148" s="7" t="s">
        <v>342</v>
      </c>
      <c r="C148" s="145"/>
      <c r="D148" s="227"/>
      <c r="E148" s="227"/>
    </row>
    <row r="149" spans="1:5" s="49" customFormat="1" ht="12" customHeight="1">
      <c r="A149" s="175" t="s">
        <v>192</v>
      </c>
      <c r="B149" s="7" t="s">
        <v>337</v>
      </c>
      <c r="C149" s="145"/>
      <c r="D149" s="227"/>
      <c r="E149" s="227"/>
    </row>
    <row r="150" spans="1:5" s="49" customFormat="1" ht="12" customHeight="1">
      <c r="A150" s="175" t="s">
        <v>193</v>
      </c>
      <c r="B150" s="7" t="s">
        <v>382</v>
      </c>
      <c r="C150" s="145"/>
      <c r="D150" s="227"/>
      <c r="E150" s="227"/>
    </row>
    <row r="151" spans="1:5" ht="12.75" customHeight="1" thickBot="1">
      <c r="A151" s="184" t="s">
        <v>341</v>
      </c>
      <c r="B151" s="5" t="s">
        <v>344</v>
      </c>
      <c r="C151" s="147"/>
      <c r="D151" s="228"/>
      <c r="E151" s="228"/>
    </row>
    <row r="152" spans="1:5" ht="12.75" customHeight="1" thickBot="1">
      <c r="A152" s="206" t="s">
        <v>11</v>
      </c>
      <c r="B152" s="52" t="s">
        <v>345</v>
      </c>
      <c r="C152" s="217"/>
      <c r="D152" s="230"/>
      <c r="E152" s="230"/>
    </row>
    <row r="153" spans="1:5" ht="12.75" customHeight="1" thickBot="1">
      <c r="A153" s="206" t="s">
        <v>12</v>
      </c>
      <c r="B153" s="52" t="s">
        <v>346</v>
      </c>
      <c r="C153" s="217"/>
      <c r="D153" s="230"/>
      <c r="E153" s="230"/>
    </row>
    <row r="154" spans="1:5" ht="12" customHeight="1" thickBot="1">
      <c r="A154" s="25" t="s">
        <v>13</v>
      </c>
      <c r="B154" s="52" t="s">
        <v>348</v>
      </c>
      <c r="C154" s="219">
        <f>+C129+C133+C140+C146+C152+C153</f>
        <v>196206</v>
      </c>
      <c r="D154" s="231">
        <v>198497</v>
      </c>
      <c r="E154" s="231">
        <f>+E129+E133+E140+E146+E152+E153</f>
        <v>192744</v>
      </c>
    </row>
    <row r="155" spans="1:5" ht="15" customHeight="1" thickBot="1">
      <c r="A155" s="186" t="s">
        <v>14</v>
      </c>
      <c r="B155" s="131" t="s">
        <v>347</v>
      </c>
      <c r="C155" s="219">
        <f>+C128+C154</f>
        <v>971545</v>
      </c>
      <c r="D155" s="231">
        <v>1242636</v>
      </c>
      <c r="E155" s="231">
        <f>+E128+E154</f>
        <v>1184021</v>
      </c>
    </row>
    <row r="156" spans="1:5" ht="13.5" thickBot="1">
      <c r="A156" s="134"/>
      <c r="B156" s="135"/>
      <c r="C156" s="136"/>
      <c r="D156" s="136"/>
      <c r="E156" s="136"/>
    </row>
    <row r="157" spans="1:5" ht="15" customHeight="1" thickBot="1">
      <c r="A157" s="74" t="s">
        <v>383</v>
      </c>
      <c r="B157" s="75"/>
      <c r="C157" s="259">
        <v>9</v>
      </c>
      <c r="D157" s="259">
        <v>9</v>
      </c>
      <c r="E157" s="259">
        <v>9</v>
      </c>
    </row>
    <row r="158" spans="1:5" ht="14.25" customHeight="1" thickBot="1">
      <c r="A158" s="74" t="s">
        <v>114</v>
      </c>
      <c r="B158" s="75"/>
      <c r="C158" s="259">
        <v>285</v>
      </c>
      <c r="D158" s="259">
        <v>272</v>
      </c>
      <c r="E158" s="259">
        <v>272</v>
      </c>
    </row>
  </sheetData>
  <sheetProtection formatCells="0"/>
  <mergeCells count="4">
    <mergeCell ref="B2:E2"/>
    <mergeCell ref="B3:E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&amp;R11. melléklet az 5/2016.(IV.27.) önkormányzati rendeletehez</oddHeader>
  </headerFooter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100" workbookViewId="0" topLeftCell="A1">
      <selection activeCell="E10" sqref="E10"/>
    </sheetView>
  </sheetViews>
  <sheetFormatPr defaultColWidth="9.00390625" defaultRowHeight="12.75"/>
  <cols>
    <col min="1" max="1" width="16.125" style="137" customWidth="1"/>
    <col min="2" max="2" width="62.00390625" style="138" customWidth="1"/>
    <col min="3" max="4" width="14.125" style="139" customWidth="1"/>
    <col min="5" max="5" width="14.125" style="2" customWidth="1"/>
    <col min="6" max="16384" width="9.375" style="2" customWidth="1"/>
  </cols>
  <sheetData>
    <row r="1" spans="1:5" s="1" customFormat="1" ht="16.5" customHeight="1" thickBot="1">
      <c r="A1" s="67"/>
      <c r="B1" s="68"/>
      <c r="E1" s="261"/>
    </row>
    <row r="2" spans="1:5" s="45" customFormat="1" ht="21" customHeight="1" thickBot="1">
      <c r="A2" s="252" t="s">
        <v>39</v>
      </c>
      <c r="B2" s="684" t="s">
        <v>115</v>
      </c>
      <c r="C2" s="684"/>
      <c r="D2" s="684"/>
      <c r="E2" s="684"/>
    </row>
    <row r="3" spans="1:5" s="45" customFormat="1" ht="24.75" thickBot="1">
      <c r="A3" s="252" t="s">
        <v>112</v>
      </c>
      <c r="B3" s="684" t="s">
        <v>441</v>
      </c>
      <c r="C3" s="684"/>
      <c r="D3" s="684"/>
      <c r="E3" s="684"/>
    </row>
    <row r="4" spans="1:4" s="46" customFormat="1" ht="15.75" customHeight="1" thickBot="1">
      <c r="A4" s="69"/>
      <c r="B4" s="69"/>
      <c r="C4" s="70"/>
      <c r="D4" s="70"/>
    </row>
    <row r="5" spans="1:5" ht="24.75" thickBot="1">
      <c r="A5" s="151" t="s">
        <v>113</v>
      </c>
      <c r="B5" s="71" t="s">
        <v>35</v>
      </c>
      <c r="C5" s="71" t="s">
        <v>389</v>
      </c>
      <c r="D5" s="71" t="s">
        <v>408</v>
      </c>
      <c r="E5" s="64" t="s">
        <v>482</v>
      </c>
    </row>
    <row r="6" spans="1:5" s="43" customFormat="1" ht="12.75" customHeight="1" thickBot="1">
      <c r="A6" s="65" t="s">
        <v>362</v>
      </c>
      <c r="B6" s="66" t="s">
        <v>363</v>
      </c>
      <c r="C6" s="66" t="s">
        <v>364</v>
      </c>
      <c r="D6" s="253" t="s">
        <v>366</v>
      </c>
      <c r="E6" s="253" t="s">
        <v>365</v>
      </c>
    </row>
    <row r="7" spans="1:5" s="43" customFormat="1" ht="15.75" customHeight="1" thickBot="1">
      <c r="A7" s="679" t="s">
        <v>36</v>
      </c>
      <c r="B7" s="680"/>
      <c r="C7" s="680"/>
      <c r="D7" s="680"/>
      <c r="E7" s="680"/>
    </row>
    <row r="8" spans="1:5" s="43" customFormat="1" ht="12" customHeight="1" thickBot="1">
      <c r="A8" s="25" t="s">
        <v>4</v>
      </c>
      <c r="B8" s="19" t="s">
        <v>140</v>
      </c>
      <c r="C8" s="144">
        <f>+C9+C10+C11+C12+C13+C14</f>
        <v>0</v>
      </c>
      <c r="D8" s="225"/>
      <c r="E8" s="225">
        <f>+E9+E10+E11+E12+E13+E14</f>
        <v>0</v>
      </c>
    </row>
    <row r="9" spans="1:5" s="47" customFormat="1" ht="12" customHeight="1">
      <c r="A9" s="175" t="s">
        <v>56</v>
      </c>
      <c r="B9" s="158" t="s">
        <v>141</v>
      </c>
      <c r="C9" s="146"/>
      <c r="D9" s="226"/>
      <c r="E9" s="226"/>
    </row>
    <row r="10" spans="1:5" s="48" customFormat="1" ht="12" customHeight="1">
      <c r="A10" s="176" t="s">
        <v>57</v>
      </c>
      <c r="B10" s="159" t="s">
        <v>142</v>
      </c>
      <c r="C10" s="145"/>
      <c r="D10" s="227"/>
      <c r="E10" s="227"/>
    </row>
    <row r="11" spans="1:5" s="48" customFormat="1" ht="12" customHeight="1">
      <c r="A11" s="176" t="s">
        <v>58</v>
      </c>
      <c r="B11" s="159" t="s">
        <v>143</v>
      </c>
      <c r="C11" s="145"/>
      <c r="D11" s="227"/>
      <c r="E11" s="227"/>
    </row>
    <row r="12" spans="1:5" s="48" customFormat="1" ht="12" customHeight="1">
      <c r="A12" s="176" t="s">
        <v>59</v>
      </c>
      <c r="B12" s="159" t="s">
        <v>144</v>
      </c>
      <c r="C12" s="145"/>
      <c r="D12" s="227"/>
      <c r="E12" s="227"/>
    </row>
    <row r="13" spans="1:5" s="48" customFormat="1" ht="12" customHeight="1">
      <c r="A13" s="176" t="s">
        <v>76</v>
      </c>
      <c r="B13" s="159" t="s">
        <v>369</v>
      </c>
      <c r="C13" s="145"/>
      <c r="D13" s="227"/>
      <c r="E13" s="227"/>
    </row>
    <row r="14" spans="1:5" s="47" customFormat="1" ht="12" customHeight="1" thickBot="1">
      <c r="A14" s="177" t="s">
        <v>60</v>
      </c>
      <c r="B14" s="160" t="s">
        <v>305</v>
      </c>
      <c r="C14" s="145"/>
      <c r="D14" s="227"/>
      <c r="E14" s="227"/>
    </row>
    <row r="15" spans="1:5" s="47" customFormat="1" ht="12" customHeight="1" thickBot="1">
      <c r="A15" s="25" t="s">
        <v>5</v>
      </c>
      <c r="B15" s="84" t="s">
        <v>145</v>
      </c>
      <c r="C15" s="144">
        <f>+C16+C17+C18+C19+C20</f>
        <v>0</v>
      </c>
      <c r="D15" s="225"/>
      <c r="E15" s="225">
        <f>+E16+E17+E18+E19+E20</f>
        <v>0</v>
      </c>
    </row>
    <row r="16" spans="1:5" s="47" customFormat="1" ht="12" customHeight="1">
      <c r="A16" s="175" t="s">
        <v>62</v>
      </c>
      <c r="B16" s="158" t="s">
        <v>146</v>
      </c>
      <c r="C16" s="146"/>
      <c r="D16" s="226"/>
      <c r="E16" s="226"/>
    </row>
    <row r="17" spans="1:5" s="47" customFormat="1" ht="12" customHeight="1">
      <c r="A17" s="176" t="s">
        <v>63</v>
      </c>
      <c r="B17" s="159" t="s">
        <v>147</v>
      </c>
      <c r="C17" s="145"/>
      <c r="D17" s="227"/>
      <c r="E17" s="227"/>
    </row>
    <row r="18" spans="1:5" s="47" customFormat="1" ht="12" customHeight="1">
      <c r="A18" s="176" t="s">
        <v>64</v>
      </c>
      <c r="B18" s="159" t="s">
        <v>297</v>
      </c>
      <c r="C18" s="145"/>
      <c r="D18" s="227"/>
      <c r="E18" s="227"/>
    </row>
    <row r="19" spans="1:5" s="47" customFormat="1" ht="12" customHeight="1">
      <c r="A19" s="176" t="s">
        <v>65</v>
      </c>
      <c r="B19" s="159" t="s">
        <v>298</v>
      </c>
      <c r="C19" s="145"/>
      <c r="D19" s="227"/>
      <c r="E19" s="227"/>
    </row>
    <row r="20" spans="1:5" s="47" customFormat="1" ht="12" customHeight="1">
      <c r="A20" s="176" t="s">
        <v>66</v>
      </c>
      <c r="B20" s="159" t="s">
        <v>148</v>
      </c>
      <c r="C20" s="145"/>
      <c r="D20" s="227"/>
      <c r="E20" s="227"/>
    </row>
    <row r="21" spans="1:5" s="48" customFormat="1" ht="12" customHeight="1" thickBot="1">
      <c r="A21" s="177" t="s">
        <v>72</v>
      </c>
      <c r="B21" s="160" t="s">
        <v>149</v>
      </c>
      <c r="C21" s="147"/>
      <c r="D21" s="228"/>
      <c r="E21" s="228"/>
    </row>
    <row r="22" spans="1:5" s="48" customFormat="1" ht="12" customHeight="1" thickBot="1">
      <c r="A22" s="25" t="s">
        <v>6</v>
      </c>
      <c r="B22" s="19" t="s">
        <v>150</v>
      </c>
      <c r="C22" s="144">
        <f>+C23+C24+C25+C26+C27</f>
        <v>0</v>
      </c>
      <c r="D22" s="225"/>
      <c r="E22" s="225">
        <f>+E23+E24+E25+E26+E27</f>
        <v>0</v>
      </c>
    </row>
    <row r="23" spans="1:5" s="48" customFormat="1" ht="12" customHeight="1">
      <c r="A23" s="175" t="s">
        <v>45</v>
      </c>
      <c r="B23" s="158" t="s">
        <v>151</v>
      </c>
      <c r="C23" s="146"/>
      <c r="D23" s="226"/>
      <c r="E23" s="226"/>
    </row>
    <row r="24" spans="1:5" s="47" customFormat="1" ht="12" customHeight="1">
      <c r="A24" s="176" t="s">
        <v>46</v>
      </c>
      <c r="B24" s="159" t="s">
        <v>152</v>
      </c>
      <c r="C24" s="145"/>
      <c r="D24" s="227"/>
      <c r="E24" s="227"/>
    </row>
    <row r="25" spans="1:5" s="48" customFormat="1" ht="12" customHeight="1">
      <c r="A25" s="176" t="s">
        <v>47</v>
      </c>
      <c r="B25" s="159" t="s">
        <v>299</v>
      </c>
      <c r="C25" s="145"/>
      <c r="D25" s="227"/>
      <c r="E25" s="227"/>
    </row>
    <row r="26" spans="1:5" s="48" customFormat="1" ht="12" customHeight="1">
      <c r="A26" s="176" t="s">
        <v>48</v>
      </c>
      <c r="B26" s="159" t="s">
        <v>300</v>
      </c>
      <c r="C26" s="145"/>
      <c r="D26" s="227"/>
      <c r="E26" s="227"/>
    </row>
    <row r="27" spans="1:5" s="48" customFormat="1" ht="12" customHeight="1">
      <c r="A27" s="176" t="s">
        <v>87</v>
      </c>
      <c r="B27" s="159" t="s">
        <v>153</v>
      </c>
      <c r="C27" s="145"/>
      <c r="D27" s="227"/>
      <c r="E27" s="227"/>
    </row>
    <row r="28" spans="1:5" s="48" customFormat="1" ht="12" customHeight="1" thickBot="1">
      <c r="A28" s="177" t="s">
        <v>88</v>
      </c>
      <c r="B28" s="160" t="s">
        <v>154</v>
      </c>
      <c r="C28" s="147"/>
      <c r="D28" s="228"/>
      <c r="E28" s="228"/>
    </row>
    <row r="29" spans="1:5" s="48" customFormat="1" ht="12" customHeight="1" thickBot="1">
      <c r="A29" s="25" t="s">
        <v>89</v>
      </c>
      <c r="B29" s="19" t="s">
        <v>155</v>
      </c>
      <c r="C29" s="150">
        <f>+C30+C34+C35+C36</f>
        <v>0</v>
      </c>
      <c r="D29" s="229"/>
      <c r="E29" s="229">
        <f>+E30+E34+E35+E36</f>
        <v>0</v>
      </c>
    </row>
    <row r="30" spans="1:5" s="48" customFormat="1" ht="12" customHeight="1">
      <c r="A30" s="175" t="s">
        <v>156</v>
      </c>
      <c r="B30" s="158" t="s">
        <v>370</v>
      </c>
      <c r="C30" s="189">
        <f>+C31+C32+C33</f>
        <v>0</v>
      </c>
      <c r="D30" s="254"/>
      <c r="E30" s="254">
        <f>+E31+E32+E33</f>
        <v>0</v>
      </c>
    </row>
    <row r="31" spans="1:5" s="48" customFormat="1" ht="12" customHeight="1">
      <c r="A31" s="176" t="s">
        <v>157</v>
      </c>
      <c r="B31" s="159" t="s">
        <v>162</v>
      </c>
      <c r="C31" s="145"/>
      <c r="D31" s="227"/>
      <c r="E31" s="227"/>
    </row>
    <row r="32" spans="1:5" s="48" customFormat="1" ht="12" customHeight="1">
      <c r="A32" s="176" t="s">
        <v>158</v>
      </c>
      <c r="B32" s="159" t="s">
        <v>163</v>
      </c>
      <c r="C32" s="145"/>
      <c r="D32" s="227"/>
      <c r="E32" s="227"/>
    </row>
    <row r="33" spans="1:5" s="48" customFormat="1" ht="12" customHeight="1">
      <c r="A33" s="176" t="s">
        <v>309</v>
      </c>
      <c r="B33" s="199" t="s">
        <v>310</v>
      </c>
      <c r="C33" s="145"/>
      <c r="D33" s="227"/>
      <c r="E33" s="227"/>
    </row>
    <row r="34" spans="1:5" s="48" customFormat="1" ht="12" customHeight="1">
      <c r="A34" s="176" t="s">
        <v>159</v>
      </c>
      <c r="B34" s="159" t="s">
        <v>164</v>
      </c>
      <c r="C34" s="145"/>
      <c r="D34" s="227"/>
      <c r="E34" s="227"/>
    </row>
    <row r="35" spans="1:5" s="48" customFormat="1" ht="12" customHeight="1">
      <c r="A35" s="176" t="s">
        <v>160</v>
      </c>
      <c r="B35" s="159" t="s">
        <v>165</v>
      </c>
      <c r="C35" s="145"/>
      <c r="D35" s="227"/>
      <c r="E35" s="227"/>
    </row>
    <row r="36" spans="1:5" s="48" customFormat="1" ht="12" customHeight="1" thickBot="1">
      <c r="A36" s="177" t="s">
        <v>161</v>
      </c>
      <c r="B36" s="160" t="s">
        <v>166</v>
      </c>
      <c r="C36" s="147"/>
      <c r="D36" s="228"/>
      <c r="E36" s="228"/>
    </row>
    <row r="37" spans="1:5" s="48" customFormat="1" ht="12" customHeight="1" thickBot="1">
      <c r="A37" s="25" t="s">
        <v>8</v>
      </c>
      <c r="B37" s="19" t="s">
        <v>306</v>
      </c>
      <c r="C37" s="144">
        <f>SUM(C38:C48)</f>
        <v>0</v>
      </c>
      <c r="D37" s="225"/>
      <c r="E37" s="225">
        <f>SUM(E38:E48)</f>
        <v>0</v>
      </c>
    </row>
    <row r="38" spans="1:5" s="48" customFormat="1" ht="12" customHeight="1">
      <c r="A38" s="175" t="s">
        <v>49</v>
      </c>
      <c r="B38" s="158" t="s">
        <v>169</v>
      </c>
      <c r="C38" s="146"/>
      <c r="D38" s="226"/>
      <c r="E38" s="226"/>
    </row>
    <row r="39" spans="1:5" s="48" customFormat="1" ht="12" customHeight="1">
      <c r="A39" s="176" t="s">
        <v>50</v>
      </c>
      <c r="B39" s="159" t="s">
        <v>170</v>
      </c>
      <c r="C39" s="145"/>
      <c r="D39" s="227"/>
      <c r="E39" s="227"/>
    </row>
    <row r="40" spans="1:5" s="48" customFormat="1" ht="12" customHeight="1">
      <c r="A40" s="176" t="s">
        <v>51</v>
      </c>
      <c r="B40" s="159" t="s">
        <v>171</v>
      </c>
      <c r="C40" s="145"/>
      <c r="D40" s="227"/>
      <c r="E40" s="227"/>
    </row>
    <row r="41" spans="1:5" s="48" customFormat="1" ht="12" customHeight="1">
      <c r="A41" s="176" t="s">
        <v>91</v>
      </c>
      <c r="B41" s="159" t="s">
        <v>172</v>
      </c>
      <c r="C41" s="145"/>
      <c r="D41" s="227"/>
      <c r="E41" s="227"/>
    </row>
    <row r="42" spans="1:5" s="48" customFormat="1" ht="12" customHeight="1">
      <c r="A42" s="176" t="s">
        <v>92</v>
      </c>
      <c r="B42" s="159" t="s">
        <v>173</v>
      </c>
      <c r="C42" s="145"/>
      <c r="D42" s="227"/>
      <c r="E42" s="227"/>
    </row>
    <row r="43" spans="1:5" s="48" customFormat="1" ht="12" customHeight="1">
      <c r="A43" s="176" t="s">
        <v>93</v>
      </c>
      <c r="B43" s="159" t="s">
        <v>174</v>
      </c>
      <c r="C43" s="145"/>
      <c r="D43" s="227"/>
      <c r="E43" s="227"/>
    </row>
    <row r="44" spans="1:5" s="48" customFormat="1" ht="12" customHeight="1">
      <c r="A44" s="176" t="s">
        <v>94</v>
      </c>
      <c r="B44" s="159" t="s">
        <v>175</v>
      </c>
      <c r="C44" s="145"/>
      <c r="D44" s="227"/>
      <c r="E44" s="227"/>
    </row>
    <row r="45" spans="1:5" s="48" customFormat="1" ht="12" customHeight="1">
      <c r="A45" s="176" t="s">
        <v>95</v>
      </c>
      <c r="B45" s="159" t="s">
        <v>176</v>
      </c>
      <c r="C45" s="145"/>
      <c r="D45" s="227"/>
      <c r="E45" s="227"/>
    </row>
    <row r="46" spans="1:5" s="48" customFormat="1" ht="12" customHeight="1">
      <c r="A46" s="176" t="s">
        <v>167</v>
      </c>
      <c r="B46" s="159" t="s">
        <v>177</v>
      </c>
      <c r="C46" s="148"/>
      <c r="D46" s="255"/>
      <c r="E46" s="255"/>
    </row>
    <row r="47" spans="1:5" s="48" customFormat="1" ht="12" customHeight="1">
      <c r="A47" s="177" t="s">
        <v>168</v>
      </c>
      <c r="B47" s="160" t="s">
        <v>308</v>
      </c>
      <c r="C47" s="149"/>
      <c r="D47" s="256"/>
      <c r="E47" s="256"/>
    </row>
    <row r="48" spans="1:5" s="48" customFormat="1" ht="12" customHeight="1" thickBot="1">
      <c r="A48" s="177" t="s">
        <v>307</v>
      </c>
      <c r="B48" s="160" t="s">
        <v>178</v>
      </c>
      <c r="C48" s="149"/>
      <c r="D48" s="256"/>
      <c r="E48" s="256"/>
    </row>
    <row r="49" spans="1:5" s="48" customFormat="1" ht="12" customHeight="1" thickBot="1">
      <c r="A49" s="25" t="s">
        <v>9</v>
      </c>
      <c r="B49" s="19" t="s">
        <v>179</v>
      </c>
      <c r="C49" s="144">
        <f>SUM(C50:C54)</f>
        <v>0</v>
      </c>
      <c r="D49" s="225"/>
      <c r="E49" s="225">
        <f>SUM(E50:E54)</f>
        <v>0</v>
      </c>
    </row>
    <row r="50" spans="1:5" s="48" customFormat="1" ht="12" customHeight="1">
      <c r="A50" s="175" t="s">
        <v>52</v>
      </c>
      <c r="B50" s="158" t="s">
        <v>183</v>
      </c>
      <c r="C50" s="190"/>
      <c r="D50" s="257"/>
      <c r="E50" s="257"/>
    </row>
    <row r="51" spans="1:5" s="48" customFormat="1" ht="12" customHeight="1">
      <c r="A51" s="176" t="s">
        <v>53</v>
      </c>
      <c r="B51" s="159" t="s">
        <v>184</v>
      </c>
      <c r="C51" s="148"/>
      <c r="D51" s="255"/>
      <c r="E51" s="255"/>
    </row>
    <row r="52" spans="1:5" s="48" customFormat="1" ht="12" customHeight="1">
      <c r="A52" s="176" t="s">
        <v>180</v>
      </c>
      <c r="B52" s="159" t="s">
        <v>185</v>
      </c>
      <c r="C52" s="148"/>
      <c r="D52" s="255"/>
      <c r="E52" s="255"/>
    </row>
    <row r="53" spans="1:5" s="48" customFormat="1" ht="12" customHeight="1">
      <c r="A53" s="176" t="s">
        <v>181</v>
      </c>
      <c r="B53" s="159" t="s">
        <v>186</v>
      </c>
      <c r="C53" s="148"/>
      <c r="D53" s="255"/>
      <c r="E53" s="255"/>
    </row>
    <row r="54" spans="1:5" s="48" customFormat="1" ht="12" customHeight="1" thickBot="1">
      <c r="A54" s="177" t="s">
        <v>182</v>
      </c>
      <c r="B54" s="160" t="s">
        <v>187</v>
      </c>
      <c r="C54" s="149"/>
      <c r="D54" s="256"/>
      <c r="E54" s="256"/>
    </row>
    <row r="55" spans="1:5" s="48" customFormat="1" ht="12" customHeight="1" thickBot="1">
      <c r="A55" s="25" t="s">
        <v>96</v>
      </c>
      <c r="B55" s="19" t="s">
        <v>188</v>
      </c>
      <c r="C55" s="144">
        <f>SUM(C56:C58)</f>
        <v>0</v>
      </c>
      <c r="D55" s="225"/>
      <c r="E55" s="225">
        <f>SUM(E56:E58)</f>
        <v>0</v>
      </c>
    </row>
    <row r="56" spans="1:5" s="48" customFormat="1" ht="12" customHeight="1">
      <c r="A56" s="175" t="s">
        <v>54</v>
      </c>
      <c r="B56" s="158" t="s">
        <v>189</v>
      </c>
      <c r="C56" s="146"/>
      <c r="D56" s="226"/>
      <c r="E56" s="226"/>
    </row>
    <row r="57" spans="1:5" s="48" customFormat="1" ht="12" customHeight="1">
      <c r="A57" s="176" t="s">
        <v>55</v>
      </c>
      <c r="B57" s="159" t="s">
        <v>301</v>
      </c>
      <c r="C57" s="145"/>
      <c r="D57" s="227"/>
      <c r="E57" s="227"/>
    </row>
    <row r="58" spans="1:5" s="48" customFormat="1" ht="12" customHeight="1">
      <c r="A58" s="176" t="s">
        <v>192</v>
      </c>
      <c r="B58" s="159" t="s">
        <v>190</v>
      </c>
      <c r="C58" s="145"/>
      <c r="D58" s="227"/>
      <c r="E58" s="227"/>
    </row>
    <row r="59" spans="1:5" s="48" customFormat="1" ht="12" customHeight="1" thickBot="1">
      <c r="A59" s="177" t="s">
        <v>193</v>
      </c>
      <c r="B59" s="160" t="s">
        <v>191</v>
      </c>
      <c r="C59" s="147"/>
      <c r="D59" s="228"/>
      <c r="E59" s="228"/>
    </row>
    <row r="60" spans="1:5" s="48" customFormat="1" ht="12" customHeight="1" thickBot="1">
      <c r="A60" s="25" t="s">
        <v>11</v>
      </c>
      <c r="B60" s="84" t="s">
        <v>194</v>
      </c>
      <c r="C60" s="144">
        <f>SUM(C61:C63)</f>
        <v>0</v>
      </c>
      <c r="D60" s="225"/>
      <c r="E60" s="225">
        <f>SUM(E61:E63)</f>
        <v>0</v>
      </c>
    </row>
    <row r="61" spans="1:5" s="48" customFormat="1" ht="12" customHeight="1">
      <c r="A61" s="175" t="s">
        <v>97</v>
      </c>
      <c r="B61" s="158" t="s">
        <v>196</v>
      </c>
      <c r="C61" s="148"/>
      <c r="D61" s="255"/>
      <c r="E61" s="255"/>
    </row>
    <row r="62" spans="1:5" s="48" customFormat="1" ht="12" customHeight="1">
      <c r="A62" s="176" t="s">
        <v>98</v>
      </c>
      <c r="B62" s="159" t="s">
        <v>302</v>
      </c>
      <c r="C62" s="148"/>
      <c r="D62" s="255"/>
      <c r="E62" s="255"/>
    </row>
    <row r="63" spans="1:5" s="48" customFormat="1" ht="12" customHeight="1">
      <c r="A63" s="176" t="s">
        <v>120</v>
      </c>
      <c r="B63" s="159" t="s">
        <v>197</v>
      </c>
      <c r="C63" s="148"/>
      <c r="D63" s="255"/>
      <c r="E63" s="255"/>
    </row>
    <row r="64" spans="1:5" s="48" customFormat="1" ht="12" customHeight="1" thickBot="1">
      <c r="A64" s="177" t="s">
        <v>195</v>
      </c>
      <c r="B64" s="160" t="s">
        <v>198</v>
      </c>
      <c r="C64" s="148"/>
      <c r="D64" s="255"/>
      <c r="E64" s="255"/>
    </row>
    <row r="65" spans="1:5" s="48" customFormat="1" ht="12" customHeight="1" thickBot="1">
      <c r="A65" s="25" t="s">
        <v>12</v>
      </c>
      <c r="B65" s="19" t="s">
        <v>199</v>
      </c>
      <c r="C65" s="150">
        <f>+C8+C15+C22+C29+C37+C49+C55+C60</f>
        <v>0</v>
      </c>
      <c r="D65" s="229"/>
      <c r="E65" s="229">
        <f>+E8+E15+E22+E29+E37+E49+E55+E60</f>
        <v>0</v>
      </c>
    </row>
    <row r="66" spans="1:5" s="48" customFormat="1" ht="12" customHeight="1" thickBot="1">
      <c r="A66" s="178" t="s">
        <v>290</v>
      </c>
      <c r="B66" s="84" t="s">
        <v>201</v>
      </c>
      <c r="C66" s="144">
        <f>SUM(C67:C69)</f>
        <v>0</v>
      </c>
      <c r="D66" s="225"/>
      <c r="E66" s="225">
        <f>SUM(E67:E69)</f>
        <v>0</v>
      </c>
    </row>
    <row r="67" spans="1:5" s="48" customFormat="1" ht="12" customHeight="1">
      <c r="A67" s="175" t="s">
        <v>232</v>
      </c>
      <c r="B67" s="158" t="s">
        <v>202</v>
      </c>
      <c r="C67" s="148"/>
      <c r="D67" s="255"/>
      <c r="E67" s="255"/>
    </row>
    <row r="68" spans="1:5" s="48" customFormat="1" ht="12" customHeight="1">
      <c r="A68" s="176" t="s">
        <v>241</v>
      </c>
      <c r="B68" s="159" t="s">
        <v>203</v>
      </c>
      <c r="C68" s="148"/>
      <c r="D68" s="255"/>
      <c r="E68" s="255"/>
    </row>
    <row r="69" spans="1:5" s="48" customFormat="1" ht="12" customHeight="1" thickBot="1">
      <c r="A69" s="177" t="s">
        <v>242</v>
      </c>
      <c r="B69" s="161" t="s">
        <v>204</v>
      </c>
      <c r="C69" s="148"/>
      <c r="D69" s="256"/>
      <c r="E69" s="258"/>
    </row>
    <row r="70" spans="1:5" s="48" customFormat="1" ht="12" customHeight="1" thickBot="1">
      <c r="A70" s="178" t="s">
        <v>205</v>
      </c>
      <c r="B70" s="84" t="s">
        <v>206</v>
      </c>
      <c r="C70" s="144">
        <f>SUM(C71:C74)</f>
        <v>0</v>
      </c>
      <c r="D70" s="144"/>
      <c r="E70" s="144">
        <f>SUM(E71:E74)</f>
        <v>0</v>
      </c>
    </row>
    <row r="71" spans="1:5" s="48" customFormat="1" ht="12" customHeight="1">
      <c r="A71" s="175" t="s">
        <v>77</v>
      </c>
      <c r="B71" s="158" t="s">
        <v>207</v>
      </c>
      <c r="C71" s="148"/>
      <c r="D71" s="148"/>
      <c r="E71" s="148"/>
    </row>
    <row r="72" spans="1:5" s="48" customFormat="1" ht="12" customHeight="1">
      <c r="A72" s="176" t="s">
        <v>78</v>
      </c>
      <c r="B72" s="159" t="s">
        <v>208</v>
      </c>
      <c r="C72" s="148"/>
      <c r="D72" s="148"/>
      <c r="E72" s="148"/>
    </row>
    <row r="73" spans="1:5" s="48" customFormat="1" ht="12" customHeight="1">
      <c r="A73" s="176" t="s">
        <v>233</v>
      </c>
      <c r="B73" s="159" t="s">
        <v>209</v>
      </c>
      <c r="C73" s="148"/>
      <c r="D73" s="148"/>
      <c r="E73" s="148"/>
    </row>
    <row r="74" spans="1:5" s="48" customFormat="1" ht="12" customHeight="1" thickBot="1">
      <c r="A74" s="177" t="s">
        <v>234</v>
      </c>
      <c r="B74" s="160" t="s">
        <v>210</v>
      </c>
      <c r="C74" s="148"/>
      <c r="D74" s="148"/>
      <c r="E74" s="148"/>
    </row>
    <row r="75" spans="1:5" s="48" customFormat="1" ht="12" customHeight="1" thickBot="1">
      <c r="A75" s="178" t="s">
        <v>211</v>
      </c>
      <c r="B75" s="84" t="s">
        <v>212</v>
      </c>
      <c r="C75" s="144">
        <f>SUM(C76:C77)</f>
        <v>0</v>
      </c>
      <c r="D75" s="144"/>
      <c r="E75" s="144">
        <f>SUM(E76:E77)</f>
        <v>0</v>
      </c>
    </row>
    <row r="76" spans="1:5" s="48" customFormat="1" ht="12" customHeight="1">
      <c r="A76" s="175" t="s">
        <v>235</v>
      </c>
      <c r="B76" s="158" t="s">
        <v>213</v>
      </c>
      <c r="C76" s="148"/>
      <c r="D76" s="148"/>
      <c r="E76" s="148"/>
    </row>
    <row r="77" spans="1:5" s="48" customFormat="1" ht="12" customHeight="1" thickBot="1">
      <c r="A77" s="177" t="s">
        <v>236</v>
      </c>
      <c r="B77" s="160" t="s">
        <v>214</v>
      </c>
      <c r="C77" s="148"/>
      <c r="D77" s="148"/>
      <c r="E77" s="148"/>
    </row>
    <row r="78" spans="1:5" s="47" customFormat="1" ht="12" customHeight="1" thickBot="1">
      <c r="A78" s="178" t="s">
        <v>215</v>
      </c>
      <c r="B78" s="84" t="s">
        <v>216</v>
      </c>
      <c r="C78" s="144">
        <f>SUM(C79:C81)</f>
        <v>0</v>
      </c>
      <c r="D78" s="144"/>
      <c r="E78" s="144">
        <f>SUM(E79:E81)</f>
        <v>0</v>
      </c>
    </row>
    <row r="79" spans="1:5" s="48" customFormat="1" ht="12" customHeight="1">
      <c r="A79" s="175" t="s">
        <v>237</v>
      </c>
      <c r="B79" s="158" t="s">
        <v>217</v>
      </c>
      <c r="C79" s="148"/>
      <c r="D79" s="148"/>
      <c r="E79" s="148"/>
    </row>
    <row r="80" spans="1:5" s="48" customFormat="1" ht="12" customHeight="1">
      <c r="A80" s="176" t="s">
        <v>238</v>
      </c>
      <c r="B80" s="159" t="s">
        <v>218</v>
      </c>
      <c r="C80" s="148"/>
      <c r="D80" s="148"/>
      <c r="E80" s="148"/>
    </row>
    <row r="81" spans="1:5" s="48" customFormat="1" ht="12" customHeight="1" thickBot="1">
      <c r="A81" s="177" t="s">
        <v>239</v>
      </c>
      <c r="B81" s="160" t="s">
        <v>219</v>
      </c>
      <c r="C81" s="148"/>
      <c r="D81" s="148"/>
      <c r="E81" s="148"/>
    </row>
    <row r="82" spans="1:5" s="48" customFormat="1" ht="12" customHeight="1" thickBot="1">
      <c r="A82" s="178" t="s">
        <v>220</v>
      </c>
      <c r="B82" s="84" t="s">
        <v>240</v>
      </c>
      <c r="C82" s="144">
        <f>SUM(C83:C86)</f>
        <v>0</v>
      </c>
      <c r="D82" s="144"/>
      <c r="E82" s="144">
        <f>SUM(E83:E86)</f>
        <v>0</v>
      </c>
    </row>
    <row r="83" spans="1:5" s="48" customFormat="1" ht="12" customHeight="1">
      <c r="A83" s="179" t="s">
        <v>221</v>
      </c>
      <c r="B83" s="158" t="s">
        <v>222</v>
      </c>
      <c r="C83" s="148"/>
      <c r="D83" s="148"/>
      <c r="E83" s="148"/>
    </row>
    <row r="84" spans="1:5" s="48" customFormat="1" ht="12" customHeight="1">
      <c r="A84" s="180" t="s">
        <v>223</v>
      </c>
      <c r="B84" s="159" t="s">
        <v>224</v>
      </c>
      <c r="C84" s="148"/>
      <c r="D84" s="148"/>
      <c r="E84" s="148"/>
    </row>
    <row r="85" spans="1:5" s="48" customFormat="1" ht="12" customHeight="1">
      <c r="A85" s="180" t="s">
        <v>225</v>
      </c>
      <c r="B85" s="159" t="s">
        <v>226</v>
      </c>
      <c r="C85" s="148"/>
      <c r="D85" s="148"/>
      <c r="E85" s="148"/>
    </row>
    <row r="86" spans="1:5" s="47" customFormat="1" ht="12" customHeight="1" thickBot="1">
      <c r="A86" s="181" t="s">
        <v>227</v>
      </c>
      <c r="B86" s="160" t="s">
        <v>228</v>
      </c>
      <c r="C86" s="148"/>
      <c r="D86" s="148"/>
      <c r="E86" s="148"/>
    </row>
    <row r="87" spans="1:5" s="47" customFormat="1" ht="12" customHeight="1" thickBot="1">
      <c r="A87" s="178" t="s">
        <v>229</v>
      </c>
      <c r="B87" s="84" t="s">
        <v>350</v>
      </c>
      <c r="C87" s="193"/>
      <c r="D87" s="193"/>
      <c r="E87" s="193"/>
    </row>
    <row r="88" spans="1:5" s="47" customFormat="1" ht="12" customHeight="1" thickBot="1">
      <c r="A88" s="178" t="s">
        <v>371</v>
      </c>
      <c r="B88" s="84" t="s">
        <v>230</v>
      </c>
      <c r="C88" s="193"/>
      <c r="D88" s="193"/>
      <c r="E88" s="193"/>
    </row>
    <row r="89" spans="1:5" s="47" customFormat="1" ht="12" customHeight="1" thickBot="1">
      <c r="A89" s="178" t="s">
        <v>372</v>
      </c>
      <c r="B89" s="165" t="s">
        <v>353</v>
      </c>
      <c r="C89" s="150">
        <f>+C66+C70+C75+C78+C82+C88+C87</f>
        <v>0</v>
      </c>
      <c r="D89" s="150"/>
      <c r="E89" s="150">
        <f>+E66+E70+E75+E78+E82+E88+E87</f>
        <v>0</v>
      </c>
    </row>
    <row r="90" spans="1:5" s="47" customFormat="1" ht="12" customHeight="1" thickBot="1">
      <c r="A90" s="182" t="s">
        <v>373</v>
      </c>
      <c r="B90" s="166" t="s">
        <v>374</v>
      </c>
      <c r="C90" s="150">
        <f>+C65+C89</f>
        <v>0</v>
      </c>
      <c r="D90" s="150"/>
      <c r="E90" s="150">
        <f>+E65+E89</f>
        <v>0</v>
      </c>
    </row>
    <row r="91" spans="1:4" s="48" customFormat="1" ht="15" customHeight="1" thickBot="1">
      <c r="A91" s="72"/>
      <c r="B91" s="73"/>
      <c r="C91" s="130"/>
      <c r="D91" s="130"/>
    </row>
    <row r="92" spans="1:5" s="43" customFormat="1" ht="16.5" customHeight="1" thickBot="1">
      <c r="A92" s="679" t="s">
        <v>37</v>
      </c>
      <c r="B92" s="680"/>
      <c r="C92" s="680"/>
      <c r="D92" s="680"/>
      <c r="E92" s="680"/>
    </row>
    <row r="93" spans="1:5" s="49" customFormat="1" ht="12" customHeight="1" thickBot="1">
      <c r="A93" s="152" t="s">
        <v>4</v>
      </c>
      <c r="B93" s="24" t="s">
        <v>378</v>
      </c>
      <c r="C93" s="143">
        <f>+C94+C95+C96+C97+C98+C111</f>
        <v>0</v>
      </c>
      <c r="D93" s="143"/>
      <c r="E93" s="143">
        <f>+E94+E95+E96+E97+E98+E111</f>
        <v>0</v>
      </c>
    </row>
    <row r="94" spans="1:5" ht="12" customHeight="1">
      <c r="A94" s="183" t="s">
        <v>56</v>
      </c>
      <c r="B94" s="8" t="s">
        <v>33</v>
      </c>
      <c r="C94" s="214"/>
      <c r="D94" s="214"/>
      <c r="E94" s="214"/>
    </row>
    <row r="95" spans="1:5" ht="12" customHeight="1">
      <c r="A95" s="176" t="s">
        <v>57</v>
      </c>
      <c r="B95" s="6" t="s">
        <v>99</v>
      </c>
      <c r="C95" s="145"/>
      <c r="D95" s="145"/>
      <c r="E95" s="145"/>
    </row>
    <row r="96" spans="1:5" ht="12" customHeight="1">
      <c r="A96" s="176" t="s">
        <v>58</v>
      </c>
      <c r="B96" s="6" t="s">
        <v>75</v>
      </c>
      <c r="C96" s="147"/>
      <c r="D96" s="147"/>
      <c r="E96" s="145"/>
    </row>
    <row r="97" spans="1:5" ht="12" customHeight="1">
      <c r="A97" s="176" t="s">
        <v>59</v>
      </c>
      <c r="B97" s="9" t="s">
        <v>100</v>
      </c>
      <c r="C97" s="147"/>
      <c r="D97" s="228"/>
      <c r="E97" s="228"/>
    </row>
    <row r="98" spans="1:5" ht="12" customHeight="1">
      <c r="A98" s="176" t="s">
        <v>67</v>
      </c>
      <c r="B98" s="17" t="s">
        <v>101</v>
      </c>
      <c r="C98" s="147"/>
      <c r="D98" s="228"/>
      <c r="E98" s="228"/>
    </row>
    <row r="99" spans="1:5" ht="12" customHeight="1">
      <c r="A99" s="176" t="s">
        <v>60</v>
      </c>
      <c r="B99" s="6" t="s">
        <v>375</v>
      </c>
      <c r="C99" s="147"/>
      <c r="D99" s="228"/>
      <c r="E99" s="228"/>
    </row>
    <row r="100" spans="1:5" ht="12" customHeight="1">
      <c r="A100" s="176" t="s">
        <v>61</v>
      </c>
      <c r="B100" s="56" t="s">
        <v>316</v>
      </c>
      <c r="C100" s="147"/>
      <c r="D100" s="228"/>
      <c r="E100" s="228"/>
    </row>
    <row r="101" spans="1:5" ht="12" customHeight="1">
      <c r="A101" s="176" t="s">
        <v>68</v>
      </c>
      <c r="B101" s="56" t="s">
        <v>315</v>
      </c>
      <c r="C101" s="147"/>
      <c r="D101" s="228"/>
      <c r="E101" s="228"/>
    </row>
    <row r="102" spans="1:5" ht="12" customHeight="1">
      <c r="A102" s="176" t="s">
        <v>69</v>
      </c>
      <c r="B102" s="56" t="s">
        <v>246</v>
      </c>
      <c r="C102" s="147"/>
      <c r="D102" s="228"/>
      <c r="E102" s="228"/>
    </row>
    <row r="103" spans="1:5" ht="12" customHeight="1">
      <c r="A103" s="176" t="s">
        <v>70</v>
      </c>
      <c r="B103" s="57" t="s">
        <v>247</v>
      </c>
      <c r="C103" s="147"/>
      <c r="D103" s="228"/>
      <c r="E103" s="228"/>
    </row>
    <row r="104" spans="1:5" ht="12" customHeight="1">
      <c r="A104" s="176" t="s">
        <v>71</v>
      </c>
      <c r="B104" s="57" t="s">
        <v>248</v>
      </c>
      <c r="C104" s="147"/>
      <c r="D104" s="228"/>
      <c r="E104" s="228"/>
    </row>
    <row r="105" spans="1:5" ht="12" customHeight="1">
      <c r="A105" s="176" t="s">
        <v>73</v>
      </c>
      <c r="B105" s="56" t="s">
        <v>249</v>
      </c>
      <c r="C105" s="147"/>
      <c r="D105" s="228"/>
      <c r="E105" s="228"/>
    </row>
    <row r="106" spans="1:5" ht="12" customHeight="1">
      <c r="A106" s="176" t="s">
        <v>102</v>
      </c>
      <c r="B106" s="56" t="s">
        <v>250</v>
      </c>
      <c r="C106" s="147"/>
      <c r="D106" s="228"/>
      <c r="E106" s="228"/>
    </row>
    <row r="107" spans="1:5" ht="12" customHeight="1">
      <c r="A107" s="176" t="s">
        <v>244</v>
      </c>
      <c r="B107" s="57" t="s">
        <v>251</v>
      </c>
      <c r="C107" s="145"/>
      <c r="D107" s="228"/>
      <c r="E107" s="228"/>
    </row>
    <row r="108" spans="1:5" ht="12" customHeight="1">
      <c r="A108" s="184" t="s">
        <v>245</v>
      </c>
      <c r="B108" s="58" t="s">
        <v>252</v>
      </c>
      <c r="C108" s="147"/>
      <c r="D108" s="228"/>
      <c r="E108" s="228"/>
    </row>
    <row r="109" spans="1:5" ht="12" customHeight="1">
      <c r="A109" s="176" t="s">
        <v>313</v>
      </c>
      <c r="B109" s="58" t="s">
        <v>253</v>
      </c>
      <c r="C109" s="147"/>
      <c r="D109" s="228"/>
      <c r="E109" s="228"/>
    </row>
    <row r="110" spans="1:5" ht="12" customHeight="1">
      <c r="A110" s="176" t="s">
        <v>314</v>
      </c>
      <c r="B110" s="57" t="s">
        <v>254</v>
      </c>
      <c r="C110" s="145"/>
      <c r="D110" s="227"/>
      <c r="E110" s="227"/>
    </row>
    <row r="111" spans="1:5" ht="12" customHeight="1">
      <c r="A111" s="176" t="s">
        <v>318</v>
      </c>
      <c r="B111" s="9" t="s">
        <v>34</v>
      </c>
      <c r="C111" s="145"/>
      <c r="D111" s="227"/>
      <c r="E111" s="227"/>
    </row>
    <row r="112" spans="1:5" ht="12" customHeight="1">
      <c r="A112" s="177" t="s">
        <v>319</v>
      </c>
      <c r="B112" s="6" t="s">
        <v>376</v>
      </c>
      <c r="C112" s="147"/>
      <c r="D112" s="228"/>
      <c r="E112" s="228"/>
    </row>
    <row r="113" spans="1:5" ht="12" customHeight="1" thickBot="1">
      <c r="A113" s="185" t="s">
        <v>320</v>
      </c>
      <c r="B113" s="59" t="s">
        <v>377</v>
      </c>
      <c r="C113" s="215"/>
      <c r="D113" s="260"/>
      <c r="E113" s="260"/>
    </row>
    <row r="114" spans="1:5" ht="12" customHeight="1" thickBot="1">
      <c r="A114" s="25" t="s">
        <v>5</v>
      </c>
      <c r="B114" s="23" t="s">
        <v>255</v>
      </c>
      <c r="C114" s="144">
        <f>+C115+C117+C119</f>
        <v>0</v>
      </c>
      <c r="D114" s="225"/>
      <c r="E114" s="225">
        <f>+E115+E117+E119</f>
        <v>0</v>
      </c>
    </row>
    <row r="115" spans="1:5" ht="12" customHeight="1">
      <c r="A115" s="175" t="s">
        <v>62</v>
      </c>
      <c r="B115" s="6" t="s">
        <v>118</v>
      </c>
      <c r="C115" s="146"/>
      <c r="D115" s="226"/>
      <c r="E115" s="226"/>
    </row>
    <row r="116" spans="1:5" ht="12" customHeight="1">
      <c r="A116" s="175" t="s">
        <v>63</v>
      </c>
      <c r="B116" s="10" t="s">
        <v>259</v>
      </c>
      <c r="C116" s="146"/>
      <c r="D116" s="226"/>
      <c r="E116" s="226"/>
    </row>
    <row r="117" spans="1:5" ht="12" customHeight="1">
      <c r="A117" s="175" t="s">
        <v>64</v>
      </c>
      <c r="B117" s="10" t="s">
        <v>103</v>
      </c>
      <c r="C117" s="145"/>
      <c r="D117" s="227"/>
      <c r="E117" s="227"/>
    </row>
    <row r="118" spans="1:5" ht="12" customHeight="1">
      <c r="A118" s="175" t="s">
        <v>65</v>
      </c>
      <c r="B118" s="10" t="s">
        <v>260</v>
      </c>
      <c r="C118" s="145"/>
      <c r="D118" s="227"/>
      <c r="E118" s="227"/>
    </row>
    <row r="119" spans="1:5" ht="12" customHeight="1">
      <c r="A119" s="175" t="s">
        <v>66</v>
      </c>
      <c r="B119" s="86" t="s">
        <v>121</v>
      </c>
      <c r="C119" s="145"/>
      <c r="D119" s="227"/>
      <c r="E119" s="227"/>
    </row>
    <row r="120" spans="1:5" ht="12" customHeight="1">
      <c r="A120" s="175" t="s">
        <v>72</v>
      </c>
      <c r="B120" s="85" t="s">
        <v>303</v>
      </c>
      <c r="C120" s="145"/>
      <c r="D120" s="227"/>
      <c r="E120" s="227"/>
    </row>
    <row r="121" spans="1:5" ht="12" customHeight="1">
      <c r="A121" s="175" t="s">
        <v>74</v>
      </c>
      <c r="B121" s="154" t="s">
        <v>265</v>
      </c>
      <c r="C121" s="145"/>
      <c r="D121" s="227"/>
      <c r="E121" s="227"/>
    </row>
    <row r="122" spans="1:5" ht="12" customHeight="1">
      <c r="A122" s="175" t="s">
        <v>104</v>
      </c>
      <c r="B122" s="57" t="s">
        <v>248</v>
      </c>
      <c r="C122" s="145"/>
      <c r="D122" s="227"/>
      <c r="E122" s="227"/>
    </row>
    <row r="123" spans="1:5" ht="12" customHeight="1">
      <c r="A123" s="175" t="s">
        <v>105</v>
      </c>
      <c r="B123" s="57" t="s">
        <v>264</v>
      </c>
      <c r="C123" s="145"/>
      <c r="D123" s="227"/>
      <c r="E123" s="227"/>
    </row>
    <row r="124" spans="1:5" ht="12" customHeight="1">
      <c r="A124" s="175" t="s">
        <v>106</v>
      </c>
      <c r="B124" s="57" t="s">
        <v>263</v>
      </c>
      <c r="C124" s="145"/>
      <c r="D124" s="227"/>
      <c r="E124" s="227"/>
    </row>
    <row r="125" spans="1:5" ht="12" customHeight="1">
      <c r="A125" s="175" t="s">
        <v>256</v>
      </c>
      <c r="B125" s="57" t="s">
        <v>251</v>
      </c>
      <c r="C125" s="145"/>
      <c r="D125" s="227"/>
      <c r="E125" s="227"/>
    </row>
    <row r="126" spans="1:5" ht="12" customHeight="1">
      <c r="A126" s="175" t="s">
        <v>257</v>
      </c>
      <c r="B126" s="57" t="s">
        <v>262</v>
      </c>
      <c r="C126" s="145"/>
      <c r="D126" s="227"/>
      <c r="E126" s="227"/>
    </row>
    <row r="127" spans="1:5" ht="12" customHeight="1" thickBot="1">
      <c r="A127" s="184" t="s">
        <v>258</v>
      </c>
      <c r="B127" s="57" t="s">
        <v>261</v>
      </c>
      <c r="C127" s="147"/>
      <c r="D127" s="228"/>
      <c r="E127" s="228"/>
    </row>
    <row r="128" spans="1:5" ht="12" customHeight="1" thickBot="1">
      <c r="A128" s="25" t="s">
        <v>6</v>
      </c>
      <c r="B128" s="52" t="s">
        <v>323</v>
      </c>
      <c r="C128" s="144">
        <f>+C93+C114</f>
        <v>0</v>
      </c>
      <c r="D128" s="225"/>
      <c r="E128" s="225">
        <f>+E93+E114</f>
        <v>0</v>
      </c>
    </row>
    <row r="129" spans="1:5" ht="12" customHeight="1" thickBot="1">
      <c r="A129" s="25" t="s">
        <v>7</v>
      </c>
      <c r="B129" s="52" t="s">
        <v>324</v>
      </c>
      <c r="C129" s="144">
        <f>+C130+C131+C132</f>
        <v>0</v>
      </c>
      <c r="D129" s="225"/>
      <c r="E129" s="225">
        <f>+E130+E131+E132</f>
        <v>0</v>
      </c>
    </row>
    <row r="130" spans="1:5" s="49" customFormat="1" ht="12" customHeight="1">
      <c r="A130" s="175" t="s">
        <v>156</v>
      </c>
      <c r="B130" s="7" t="s">
        <v>381</v>
      </c>
      <c r="C130" s="145"/>
      <c r="D130" s="227"/>
      <c r="E130" s="227"/>
    </row>
    <row r="131" spans="1:5" ht="12" customHeight="1">
      <c r="A131" s="175" t="s">
        <v>159</v>
      </c>
      <c r="B131" s="7" t="s">
        <v>332</v>
      </c>
      <c r="C131" s="145"/>
      <c r="D131" s="227"/>
      <c r="E131" s="227"/>
    </row>
    <row r="132" spans="1:5" ht="12" customHeight="1" thickBot="1">
      <c r="A132" s="184" t="s">
        <v>160</v>
      </c>
      <c r="B132" s="5" t="s">
        <v>380</v>
      </c>
      <c r="C132" s="145"/>
      <c r="D132" s="227"/>
      <c r="E132" s="227"/>
    </row>
    <row r="133" spans="1:5" ht="12" customHeight="1" thickBot="1">
      <c r="A133" s="25" t="s">
        <v>8</v>
      </c>
      <c r="B133" s="52" t="s">
        <v>325</v>
      </c>
      <c r="C133" s="144">
        <f>+C134+C135+C136+C137+C138+C139</f>
        <v>0</v>
      </c>
      <c r="D133" s="225"/>
      <c r="E133" s="225">
        <f>+E134+E135+E136+E137+E138+E139</f>
        <v>0</v>
      </c>
    </row>
    <row r="134" spans="1:5" ht="12" customHeight="1">
      <c r="A134" s="175" t="s">
        <v>49</v>
      </c>
      <c r="B134" s="7" t="s">
        <v>334</v>
      </c>
      <c r="C134" s="145"/>
      <c r="D134" s="227"/>
      <c r="E134" s="227"/>
    </row>
    <row r="135" spans="1:5" ht="12" customHeight="1">
      <c r="A135" s="175" t="s">
        <v>50</v>
      </c>
      <c r="B135" s="7" t="s">
        <v>326</v>
      </c>
      <c r="C135" s="145"/>
      <c r="D135" s="227"/>
      <c r="E135" s="227"/>
    </row>
    <row r="136" spans="1:5" ht="12" customHeight="1">
      <c r="A136" s="175" t="s">
        <v>51</v>
      </c>
      <c r="B136" s="7" t="s">
        <v>327</v>
      </c>
      <c r="C136" s="145"/>
      <c r="D136" s="227"/>
      <c r="E136" s="227"/>
    </row>
    <row r="137" spans="1:5" ht="12" customHeight="1">
      <c r="A137" s="175" t="s">
        <v>91</v>
      </c>
      <c r="B137" s="7" t="s">
        <v>379</v>
      </c>
      <c r="C137" s="145"/>
      <c r="D137" s="227"/>
      <c r="E137" s="227"/>
    </row>
    <row r="138" spans="1:5" ht="12" customHeight="1">
      <c r="A138" s="175" t="s">
        <v>92</v>
      </c>
      <c r="B138" s="7" t="s">
        <v>329</v>
      </c>
      <c r="C138" s="145"/>
      <c r="D138" s="227"/>
      <c r="E138" s="227"/>
    </row>
    <row r="139" spans="1:5" s="49" customFormat="1" ht="12" customHeight="1" thickBot="1">
      <c r="A139" s="184" t="s">
        <v>93</v>
      </c>
      <c r="B139" s="5" t="s">
        <v>330</v>
      </c>
      <c r="C139" s="145"/>
      <c r="D139" s="227"/>
      <c r="E139" s="227"/>
    </row>
    <row r="140" spans="1:11" ht="12" customHeight="1" thickBot="1">
      <c r="A140" s="25" t="s">
        <v>9</v>
      </c>
      <c r="B140" s="52" t="s">
        <v>385</v>
      </c>
      <c r="C140" s="150">
        <f>+C141+C142+C144+C145+C143</f>
        <v>0</v>
      </c>
      <c r="D140" s="229"/>
      <c r="E140" s="229">
        <f>+E141+E142+E144+E145+E143</f>
        <v>0</v>
      </c>
      <c r="K140" s="76"/>
    </row>
    <row r="141" spans="1:5" ht="12.75">
      <c r="A141" s="175" t="s">
        <v>52</v>
      </c>
      <c r="B141" s="7" t="s">
        <v>266</v>
      </c>
      <c r="C141" s="145"/>
      <c r="D141" s="227"/>
      <c r="E141" s="227"/>
    </row>
    <row r="142" spans="1:5" ht="12" customHeight="1">
      <c r="A142" s="175" t="s">
        <v>53</v>
      </c>
      <c r="B142" s="7" t="s">
        <v>267</v>
      </c>
      <c r="C142" s="145"/>
      <c r="D142" s="227"/>
      <c r="E142" s="227"/>
    </row>
    <row r="143" spans="1:5" ht="12" customHeight="1">
      <c r="A143" s="175" t="s">
        <v>180</v>
      </c>
      <c r="B143" s="7" t="s">
        <v>384</v>
      </c>
      <c r="C143" s="145"/>
      <c r="D143" s="227"/>
      <c r="E143" s="227"/>
    </row>
    <row r="144" spans="1:5" s="49" customFormat="1" ht="12" customHeight="1">
      <c r="A144" s="175" t="s">
        <v>181</v>
      </c>
      <c r="B144" s="7" t="s">
        <v>339</v>
      </c>
      <c r="C144" s="145"/>
      <c r="D144" s="227"/>
      <c r="E144" s="227"/>
    </row>
    <row r="145" spans="1:5" s="49" customFormat="1" ht="12" customHeight="1" thickBot="1">
      <c r="A145" s="184" t="s">
        <v>182</v>
      </c>
      <c r="B145" s="5" t="s">
        <v>286</v>
      </c>
      <c r="C145" s="145"/>
      <c r="D145" s="227"/>
      <c r="E145" s="227"/>
    </row>
    <row r="146" spans="1:5" s="49" customFormat="1" ht="12" customHeight="1" thickBot="1">
      <c r="A146" s="25" t="s">
        <v>10</v>
      </c>
      <c r="B146" s="52" t="s">
        <v>340</v>
      </c>
      <c r="C146" s="217">
        <f>+C147+C148+C149+C150+C151</f>
        <v>0</v>
      </c>
      <c r="D146" s="230"/>
      <c r="E146" s="230">
        <f>+E147+E148+E149+E150+E151</f>
        <v>0</v>
      </c>
    </row>
    <row r="147" spans="1:5" s="49" customFormat="1" ht="12" customHeight="1">
      <c r="A147" s="175" t="s">
        <v>54</v>
      </c>
      <c r="B147" s="7" t="s">
        <v>335</v>
      </c>
      <c r="C147" s="145"/>
      <c r="D147" s="227"/>
      <c r="E147" s="227"/>
    </row>
    <row r="148" spans="1:5" s="49" customFormat="1" ht="12" customHeight="1">
      <c r="A148" s="175" t="s">
        <v>55</v>
      </c>
      <c r="B148" s="7" t="s">
        <v>342</v>
      </c>
      <c r="C148" s="145"/>
      <c r="D148" s="227"/>
      <c r="E148" s="227"/>
    </row>
    <row r="149" spans="1:5" s="49" customFormat="1" ht="12" customHeight="1">
      <c r="A149" s="175" t="s">
        <v>192</v>
      </c>
      <c r="B149" s="7" t="s">
        <v>337</v>
      </c>
      <c r="C149" s="145"/>
      <c r="D149" s="227"/>
      <c r="E149" s="227"/>
    </row>
    <row r="150" spans="1:5" s="49" customFormat="1" ht="12" customHeight="1">
      <c r="A150" s="175" t="s">
        <v>193</v>
      </c>
      <c r="B150" s="7" t="s">
        <v>382</v>
      </c>
      <c r="C150" s="145"/>
      <c r="D150" s="227"/>
      <c r="E150" s="227"/>
    </row>
    <row r="151" spans="1:5" ht="12.75" customHeight="1" thickBot="1">
      <c r="A151" s="184" t="s">
        <v>341</v>
      </c>
      <c r="B151" s="5" t="s">
        <v>344</v>
      </c>
      <c r="C151" s="147"/>
      <c r="D151" s="228"/>
      <c r="E151" s="228"/>
    </row>
    <row r="152" spans="1:5" ht="12.75" customHeight="1" thickBot="1">
      <c r="A152" s="206" t="s">
        <v>11</v>
      </c>
      <c r="B152" s="52" t="s">
        <v>345</v>
      </c>
      <c r="C152" s="217"/>
      <c r="D152" s="230"/>
      <c r="E152" s="230"/>
    </row>
    <row r="153" spans="1:5" ht="12.75" customHeight="1" thickBot="1">
      <c r="A153" s="206" t="s">
        <v>12</v>
      </c>
      <c r="B153" s="52" t="s">
        <v>346</v>
      </c>
      <c r="C153" s="217"/>
      <c r="D153" s="230"/>
      <c r="E153" s="230"/>
    </row>
    <row r="154" spans="1:5" ht="12" customHeight="1" thickBot="1">
      <c r="A154" s="25" t="s">
        <v>13</v>
      </c>
      <c r="B154" s="52" t="s">
        <v>348</v>
      </c>
      <c r="C154" s="219">
        <f>+C129+C133+C140+C146+C152+C153</f>
        <v>0</v>
      </c>
      <c r="D154" s="231"/>
      <c r="E154" s="231">
        <f>+E129+E133+E140+E146+E152+E153</f>
        <v>0</v>
      </c>
    </row>
    <row r="155" spans="1:5" ht="15" customHeight="1" thickBot="1">
      <c r="A155" s="186" t="s">
        <v>14</v>
      </c>
      <c r="B155" s="131" t="s">
        <v>347</v>
      </c>
      <c r="C155" s="219">
        <f>+C128+C154</f>
        <v>0</v>
      </c>
      <c r="D155" s="231"/>
      <c r="E155" s="231">
        <f>+E128+E154</f>
        <v>0</v>
      </c>
    </row>
    <row r="156" spans="1:5" ht="13.5" thickBot="1">
      <c r="A156" s="134"/>
      <c r="B156" s="135"/>
      <c r="C156" s="136"/>
      <c r="D156" s="136"/>
      <c r="E156" s="136"/>
    </row>
    <row r="157" spans="1:5" ht="15" customHeight="1" thickBot="1">
      <c r="A157" s="74" t="s">
        <v>383</v>
      </c>
      <c r="B157" s="75"/>
      <c r="C157" s="259"/>
      <c r="D157" s="259"/>
      <c r="E157" s="259"/>
    </row>
    <row r="158" spans="1:5" ht="14.25" customHeight="1" thickBot="1">
      <c r="A158" s="74" t="s">
        <v>114</v>
      </c>
      <c r="B158" s="75"/>
      <c r="C158" s="259"/>
      <c r="D158" s="259"/>
      <c r="E158" s="259"/>
    </row>
  </sheetData>
  <sheetProtection formatCells="0"/>
  <mergeCells count="4">
    <mergeCell ref="B2:E2"/>
    <mergeCell ref="B3:E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&amp;R12. melléklet az 5/2016.(IV.27.) önkormányzati rendeletehez</oddHeader>
  </headerFooter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100" workbookViewId="0" topLeftCell="A1">
      <selection activeCell="C96" sqref="C96"/>
    </sheetView>
  </sheetViews>
  <sheetFormatPr defaultColWidth="9.00390625" defaultRowHeight="12.75"/>
  <cols>
    <col min="1" max="1" width="16.125" style="137" customWidth="1"/>
    <col min="2" max="2" width="62.00390625" style="138" customWidth="1"/>
    <col min="3" max="4" width="14.125" style="139" customWidth="1"/>
    <col min="5" max="5" width="14.125" style="2" customWidth="1"/>
    <col min="6" max="16384" width="9.375" style="2" customWidth="1"/>
  </cols>
  <sheetData>
    <row r="1" spans="1:5" s="1" customFormat="1" ht="16.5" customHeight="1" thickBot="1">
      <c r="A1" s="67"/>
      <c r="B1" s="68"/>
      <c r="E1" s="261"/>
    </row>
    <row r="2" spans="1:5" s="45" customFormat="1" ht="21" customHeight="1" thickBot="1">
      <c r="A2" s="252" t="s">
        <v>39</v>
      </c>
      <c r="B2" s="684" t="s">
        <v>115</v>
      </c>
      <c r="C2" s="684"/>
      <c r="D2" s="684"/>
      <c r="E2" s="684"/>
    </row>
    <row r="3" spans="1:5" s="45" customFormat="1" ht="24.75" thickBot="1">
      <c r="A3" s="252" t="s">
        <v>112</v>
      </c>
      <c r="B3" s="684" t="s">
        <v>442</v>
      </c>
      <c r="C3" s="684"/>
      <c r="D3" s="684"/>
      <c r="E3" s="684"/>
    </row>
    <row r="4" spans="1:4" s="46" customFormat="1" ht="15.75" customHeight="1" thickBot="1">
      <c r="A4" s="69"/>
      <c r="B4" s="69"/>
      <c r="C4" s="70"/>
      <c r="D4" s="70"/>
    </row>
    <row r="5" spans="1:5" ht="24.75" thickBot="1">
      <c r="A5" s="151" t="s">
        <v>113</v>
      </c>
      <c r="B5" s="71" t="s">
        <v>35</v>
      </c>
      <c r="C5" s="71" t="s">
        <v>389</v>
      </c>
      <c r="D5" s="71" t="s">
        <v>408</v>
      </c>
      <c r="E5" s="64" t="s">
        <v>482</v>
      </c>
    </row>
    <row r="6" spans="1:5" s="43" customFormat="1" ht="12.75" customHeight="1" thickBot="1">
      <c r="A6" s="65" t="s">
        <v>362</v>
      </c>
      <c r="B6" s="66" t="s">
        <v>363</v>
      </c>
      <c r="C6" s="66" t="s">
        <v>364</v>
      </c>
      <c r="D6" s="253" t="s">
        <v>366</v>
      </c>
      <c r="E6" s="253" t="s">
        <v>365</v>
      </c>
    </row>
    <row r="7" spans="1:5" s="43" customFormat="1" ht="15.75" customHeight="1" thickBot="1">
      <c r="A7" s="679" t="s">
        <v>36</v>
      </c>
      <c r="B7" s="680"/>
      <c r="C7" s="680"/>
      <c r="D7" s="680"/>
      <c r="E7" s="680"/>
    </row>
    <row r="8" spans="1:5" s="43" customFormat="1" ht="12" customHeight="1" thickBot="1">
      <c r="A8" s="25" t="s">
        <v>4</v>
      </c>
      <c r="B8" s="19" t="s">
        <v>140</v>
      </c>
      <c r="C8" s="144">
        <f>+C9+C10+C11+C12+C13+C14</f>
        <v>0</v>
      </c>
      <c r="D8" s="225"/>
      <c r="E8" s="225">
        <f>+E9+E10+E11+E12+E13+E14</f>
        <v>0</v>
      </c>
    </row>
    <row r="9" spans="1:5" s="47" customFormat="1" ht="12" customHeight="1">
      <c r="A9" s="175" t="s">
        <v>56</v>
      </c>
      <c r="B9" s="158" t="s">
        <v>141</v>
      </c>
      <c r="C9" s="146"/>
      <c r="D9" s="226"/>
      <c r="E9" s="226"/>
    </row>
    <row r="10" spans="1:5" s="48" customFormat="1" ht="12" customHeight="1">
      <c r="A10" s="176" t="s">
        <v>57</v>
      </c>
      <c r="B10" s="159" t="s">
        <v>142</v>
      </c>
      <c r="C10" s="145"/>
      <c r="D10" s="227"/>
      <c r="E10" s="227"/>
    </row>
    <row r="11" spans="1:5" s="48" customFormat="1" ht="12" customHeight="1">
      <c r="A11" s="176" t="s">
        <v>58</v>
      </c>
      <c r="B11" s="159" t="s">
        <v>143</v>
      </c>
      <c r="C11" s="145"/>
      <c r="D11" s="227"/>
      <c r="E11" s="227"/>
    </row>
    <row r="12" spans="1:5" s="48" customFormat="1" ht="12" customHeight="1">
      <c r="A12" s="176" t="s">
        <v>59</v>
      </c>
      <c r="B12" s="159" t="s">
        <v>144</v>
      </c>
      <c r="C12" s="145"/>
      <c r="D12" s="227"/>
      <c r="E12" s="227"/>
    </row>
    <row r="13" spans="1:5" s="48" customFormat="1" ht="12" customHeight="1">
      <c r="A13" s="176" t="s">
        <v>76</v>
      </c>
      <c r="B13" s="159" t="s">
        <v>369</v>
      </c>
      <c r="C13" s="145"/>
      <c r="D13" s="227"/>
      <c r="E13" s="227"/>
    </row>
    <row r="14" spans="1:5" s="47" customFormat="1" ht="12" customHeight="1" thickBot="1">
      <c r="A14" s="177" t="s">
        <v>60</v>
      </c>
      <c r="B14" s="160" t="s">
        <v>305</v>
      </c>
      <c r="C14" s="145"/>
      <c r="D14" s="227"/>
      <c r="E14" s="227"/>
    </row>
    <row r="15" spans="1:5" s="47" customFormat="1" ht="12" customHeight="1" thickBot="1">
      <c r="A15" s="25" t="s">
        <v>5</v>
      </c>
      <c r="B15" s="84" t="s">
        <v>145</v>
      </c>
      <c r="C15" s="144">
        <f>+C16+C17+C18+C19+C20</f>
        <v>0</v>
      </c>
      <c r="D15" s="225"/>
      <c r="E15" s="225">
        <f>+E16+E17+E18+E19+E20</f>
        <v>0</v>
      </c>
    </row>
    <row r="16" spans="1:5" s="47" customFormat="1" ht="12" customHeight="1">
      <c r="A16" s="175" t="s">
        <v>62</v>
      </c>
      <c r="B16" s="158" t="s">
        <v>146</v>
      </c>
      <c r="C16" s="146"/>
      <c r="D16" s="226"/>
      <c r="E16" s="226"/>
    </row>
    <row r="17" spans="1:5" s="47" customFormat="1" ht="12" customHeight="1">
      <c r="A17" s="176" t="s">
        <v>63</v>
      </c>
      <c r="B17" s="159" t="s">
        <v>147</v>
      </c>
      <c r="C17" s="145"/>
      <c r="D17" s="227"/>
      <c r="E17" s="227"/>
    </row>
    <row r="18" spans="1:5" s="47" customFormat="1" ht="12" customHeight="1">
      <c r="A18" s="176" t="s">
        <v>64</v>
      </c>
      <c r="B18" s="159" t="s">
        <v>297</v>
      </c>
      <c r="C18" s="145"/>
      <c r="D18" s="227"/>
      <c r="E18" s="227"/>
    </row>
    <row r="19" spans="1:5" s="47" customFormat="1" ht="12" customHeight="1">
      <c r="A19" s="176" t="s">
        <v>65</v>
      </c>
      <c r="B19" s="159" t="s">
        <v>298</v>
      </c>
      <c r="C19" s="145"/>
      <c r="D19" s="227"/>
      <c r="E19" s="227"/>
    </row>
    <row r="20" spans="1:5" s="47" customFormat="1" ht="12" customHeight="1">
      <c r="A20" s="176" t="s">
        <v>66</v>
      </c>
      <c r="B20" s="159" t="s">
        <v>148</v>
      </c>
      <c r="C20" s="145"/>
      <c r="D20" s="227"/>
      <c r="E20" s="227"/>
    </row>
    <row r="21" spans="1:5" s="48" customFormat="1" ht="12" customHeight="1" thickBot="1">
      <c r="A21" s="177" t="s">
        <v>72</v>
      </c>
      <c r="B21" s="160" t="s">
        <v>149</v>
      </c>
      <c r="C21" s="147"/>
      <c r="D21" s="228"/>
      <c r="E21" s="228"/>
    </row>
    <row r="22" spans="1:5" s="48" customFormat="1" ht="12" customHeight="1" thickBot="1">
      <c r="A22" s="25" t="s">
        <v>6</v>
      </c>
      <c r="B22" s="19" t="s">
        <v>150</v>
      </c>
      <c r="C22" s="144">
        <f>+C23+C24+C25+C26+C27</f>
        <v>0</v>
      </c>
      <c r="D22" s="225"/>
      <c r="E22" s="225">
        <f>+E23+E24+E25+E26+E27</f>
        <v>0</v>
      </c>
    </row>
    <row r="23" spans="1:5" s="48" customFormat="1" ht="12" customHeight="1">
      <c r="A23" s="175" t="s">
        <v>45</v>
      </c>
      <c r="B23" s="158" t="s">
        <v>151</v>
      </c>
      <c r="C23" s="146"/>
      <c r="D23" s="226"/>
      <c r="E23" s="226"/>
    </row>
    <row r="24" spans="1:5" s="47" customFormat="1" ht="12" customHeight="1">
      <c r="A24" s="176" t="s">
        <v>46</v>
      </c>
      <c r="B24" s="159" t="s">
        <v>152</v>
      </c>
      <c r="C24" s="145"/>
      <c r="D24" s="227"/>
      <c r="E24" s="227"/>
    </row>
    <row r="25" spans="1:5" s="48" customFormat="1" ht="12" customHeight="1">
      <c r="A25" s="176" t="s">
        <v>47</v>
      </c>
      <c r="B25" s="159" t="s">
        <v>299</v>
      </c>
      <c r="C25" s="145"/>
      <c r="D25" s="227"/>
      <c r="E25" s="227"/>
    </row>
    <row r="26" spans="1:5" s="48" customFormat="1" ht="12" customHeight="1">
      <c r="A26" s="176" t="s">
        <v>48</v>
      </c>
      <c r="B26" s="159" t="s">
        <v>300</v>
      </c>
      <c r="C26" s="145"/>
      <c r="D26" s="227"/>
      <c r="E26" s="227"/>
    </row>
    <row r="27" spans="1:5" s="48" customFormat="1" ht="12" customHeight="1">
      <c r="A27" s="176" t="s">
        <v>87</v>
      </c>
      <c r="B27" s="159" t="s">
        <v>153</v>
      </c>
      <c r="C27" s="145"/>
      <c r="D27" s="227"/>
      <c r="E27" s="227"/>
    </row>
    <row r="28" spans="1:5" s="48" customFormat="1" ht="12" customHeight="1" thickBot="1">
      <c r="A28" s="177" t="s">
        <v>88</v>
      </c>
      <c r="B28" s="160" t="s">
        <v>154</v>
      </c>
      <c r="C28" s="147"/>
      <c r="D28" s="228"/>
      <c r="E28" s="228"/>
    </row>
    <row r="29" spans="1:5" s="48" customFormat="1" ht="12" customHeight="1" thickBot="1">
      <c r="A29" s="25" t="s">
        <v>89</v>
      </c>
      <c r="B29" s="19" t="s">
        <v>155</v>
      </c>
      <c r="C29" s="150">
        <f>+C30+C34+C35+C36</f>
        <v>0</v>
      </c>
      <c r="D29" s="229"/>
      <c r="E29" s="229">
        <f>+E30+E34+E35+E36</f>
        <v>0</v>
      </c>
    </row>
    <row r="30" spans="1:5" s="48" customFormat="1" ht="12" customHeight="1">
      <c r="A30" s="175" t="s">
        <v>156</v>
      </c>
      <c r="B30" s="158" t="s">
        <v>370</v>
      </c>
      <c r="C30" s="189">
        <f>+C31+C32+C33</f>
        <v>0</v>
      </c>
      <c r="D30" s="254"/>
      <c r="E30" s="254">
        <f>+E31+E32+E33</f>
        <v>0</v>
      </c>
    </row>
    <row r="31" spans="1:5" s="48" customFormat="1" ht="12" customHeight="1">
      <c r="A31" s="176" t="s">
        <v>157</v>
      </c>
      <c r="B31" s="159" t="s">
        <v>162</v>
      </c>
      <c r="C31" s="145"/>
      <c r="D31" s="227"/>
      <c r="E31" s="227"/>
    </row>
    <row r="32" spans="1:5" s="48" customFormat="1" ht="12" customHeight="1">
      <c r="A32" s="176" t="s">
        <v>158</v>
      </c>
      <c r="B32" s="159" t="s">
        <v>163</v>
      </c>
      <c r="C32" s="145"/>
      <c r="D32" s="227"/>
      <c r="E32" s="227"/>
    </row>
    <row r="33" spans="1:5" s="48" customFormat="1" ht="12" customHeight="1">
      <c r="A33" s="176" t="s">
        <v>309</v>
      </c>
      <c r="B33" s="199" t="s">
        <v>310</v>
      </c>
      <c r="C33" s="145"/>
      <c r="D33" s="227"/>
      <c r="E33" s="227"/>
    </row>
    <row r="34" spans="1:5" s="48" customFormat="1" ht="12" customHeight="1">
      <c r="A34" s="176" t="s">
        <v>159</v>
      </c>
      <c r="B34" s="159" t="s">
        <v>164</v>
      </c>
      <c r="C34" s="145"/>
      <c r="D34" s="227"/>
      <c r="E34" s="227"/>
    </row>
    <row r="35" spans="1:5" s="48" customFormat="1" ht="12" customHeight="1">
      <c r="A35" s="176" t="s">
        <v>160</v>
      </c>
      <c r="B35" s="159" t="s">
        <v>165</v>
      </c>
      <c r="C35" s="145"/>
      <c r="D35" s="227"/>
      <c r="E35" s="227"/>
    </row>
    <row r="36" spans="1:5" s="48" customFormat="1" ht="12" customHeight="1" thickBot="1">
      <c r="A36" s="177" t="s">
        <v>161</v>
      </c>
      <c r="B36" s="160" t="s">
        <v>166</v>
      </c>
      <c r="C36" s="147"/>
      <c r="D36" s="228"/>
      <c r="E36" s="228"/>
    </row>
    <row r="37" spans="1:5" s="48" customFormat="1" ht="12" customHeight="1" thickBot="1">
      <c r="A37" s="25" t="s">
        <v>8</v>
      </c>
      <c r="B37" s="19" t="s">
        <v>306</v>
      </c>
      <c r="C37" s="144">
        <f>SUM(C38:C48)</f>
        <v>0</v>
      </c>
      <c r="D37" s="225"/>
      <c r="E37" s="225">
        <f>SUM(E38:E48)</f>
        <v>0</v>
      </c>
    </row>
    <row r="38" spans="1:5" s="48" customFormat="1" ht="12" customHeight="1">
      <c r="A38" s="175" t="s">
        <v>49</v>
      </c>
      <c r="B38" s="158" t="s">
        <v>169</v>
      </c>
      <c r="C38" s="146"/>
      <c r="D38" s="226"/>
      <c r="E38" s="226"/>
    </row>
    <row r="39" spans="1:5" s="48" customFormat="1" ht="12" customHeight="1">
      <c r="A39" s="176" t="s">
        <v>50</v>
      </c>
      <c r="B39" s="159" t="s">
        <v>170</v>
      </c>
      <c r="C39" s="145"/>
      <c r="D39" s="227"/>
      <c r="E39" s="227"/>
    </row>
    <row r="40" spans="1:5" s="48" customFormat="1" ht="12" customHeight="1">
      <c r="A40" s="176" t="s">
        <v>51</v>
      </c>
      <c r="B40" s="159" t="s">
        <v>171</v>
      </c>
      <c r="C40" s="145"/>
      <c r="D40" s="227"/>
      <c r="E40" s="227"/>
    </row>
    <row r="41" spans="1:5" s="48" customFormat="1" ht="12" customHeight="1">
      <c r="A41" s="176" t="s">
        <v>91</v>
      </c>
      <c r="B41" s="159" t="s">
        <v>172</v>
      </c>
      <c r="C41" s="145"/>
      <c r="D41" s="227"/>
      <c r="E41" s="227"/>
    </row>
    <row r="42" spans="1:5" s="48" customFormat="1" ht="12" customHeight="1">
      <c r="A42" s="176" t="s">
        <v>92</v>
      </c>
      <c r="B42" s="159" t="s">
        <v>173</v>
      </c>
      <c r="C42" s="145"/>
      <c r="D42" s="227"/>
      <c r="E42" s="227"/>
    </row>
    <row r="43" spans="1:5" s="48" customFormat="1" ht="12" customHeight="1">
      <c r="A43" s="176" t="s">
        <v>93</v>
      </c>
      <c r="B43" s="159" t="s">
        <v>174</v>
      </c>
      <c r="C43" s="145"/>
      <c r="D43" s="227"/>
      <c r="E43" s="227"/>
    </row>
    <row r="44" spans="1:5" s="48" customFormat="1" ht="12" customHeight="1">
      <c r="A44" s="176" t="s">
        <v>94</v>
      </c>
      <c r="B44" s="159" t="s">
        <v>175</v>
      </c>
      <c r="C44" s="145"/>
      <c r="D44" s="227"/>
      <c r="E44" s="227"/>
    </row>
    <row r="45" spans="1:5" s="48" customFormat="1" ht="12" customHeight="1">
      <c r="A45" s="176" t="s">
        <v>95</v>
      </c>
      <c r="B45" s="159" t="s">
        <v>176</v>
      </c>
      <c r="C45" s="145"/>
      <c r="D45" s="227"/>
      <c r="E45" s="227"/>
    </row>
    <row r="46" spans="1:5" s="48" customFormat="1" ht="12" customHeight="1">
      <c r="A46" s="176" t="s">
        <v>167</v>
      </c>
      <c r="B46" s="159" t="s">
        <v>177</v>
      </c>
      <c r="C46" s="148"/>
      <c r="D46" s="255"/>
      <c r="E46" s="255"/>
    </row>
    <row r="47" spans="1:5" s="48" customFormat="1" ht="12" customHeight="1">
      <c r="A47" s="177" t="s">
        <v>168</v>
      </c>
      <c r="B47" s="160" t="s">
        <v>308</v>
      </c>
      <c r="C47" s="149"/>
      <c r="D47" s="256"/>
      <c r="E47" s="256"/>
    </row>
    <row r="48" spans="1:5" s="48" customFormat="1" ht="12" customHeight="1" thickBot="1">
      <c r="A48" s="177" t="s">
        <v>307</v>
      </c>
      <c r="B48" s="160" t="s">
        <v>178</v>
      </c>
      <c r="C48" s="149"/>
      <c r="D48" s="256"/>
      <c r="E48" s="256"/>
    </row>
    <row r="49" spans="1:5" s="48" customFormat="1" ht="12" customHeight="1" thickBot="1">
      <c r="A49" s="25" t="s">
        <v>9</v>
      </c>
      <c r="B49" s="19" t="s">
        <v>179</v>
      </c>
      <c r="C49" s="144">
        <f>SUM(C50:C54)</f>
        <v>0</v>
      </c>
      <c r="D49" s="225"/>
      <c r="E49" s="225">
        <f>SUM(E50:E54)</f>
        <v>0</v>
      </c>
    </row>
    <row r="50" spans="1:5" s="48" customFormat="1" ht="12" customHeight="1">
      <c r="A50" s="175" t="s">
        <v>52</v>
      </c>
      <c r="B50" s="158" t="s">
        <v>183</v>
      </c>
      <c r="C50" s="190"/>
      <c r="D50" s="257"/>
      <c r="E50" s="257"/>
    </row>
    <row r="51" spans="1:5" s="48" customFormat="1" ht="12" customHeight="1">
      <c r="A51" s="176" t="s">
        <v>53</v>
      </c>
      <c r="B51" s="159" t="s">
        <v>184</v>
      </c>
      <c r="C51" s="148"/>
      <c r="D51" s="255"/>
      <c r="E51" s="255"/>
    </row>
    <row r="52" spans="1:5" s="48" customFormat="1" ht="12" customHeight="1">
      <c r="A52" s="176" t="s">
        <v>180</v>
      </c>
      <c r="B52" s="159" t="s">
        <v>185</v>
      </c>
      <c r="C52" s="148"/>
      <c r="D52" s="255"/>
      <c r="E52" s="255"/>
    </row>
    <row r="53" spans="1:5" s="48" customFormat="1" ht="12" customHeight="1">
      <c r="A53" s="176" t="s">
        <v>181</v>
      </c>
      <c r="B53" s="159" t="s">
        <v>186</v>
      </c>
      <c r="C53" s="148"/>
      <c r="D53" s="255"/>
      <c r="E53" s="255"/>
    </row>
    <row r="54" spans="1:5" s="48" customFormat="1" ht="12" customHeight="1" thickBot="1">
      <c r="A54" s="177" t="s">
        <v>182</v>
      </c>
      <c r="B54" s="160" t="s">
        <v>187</v>
      </c>
      <c r="C54" s="149"/>
      <c r="D54" s="256"/>
      <c r="E54" s="256"/>
    </row>
    <row r="55" spans="1:5" s="48" customFormat="1" ht="12" customHeight="1" thickBot="1">
      <c r="A55" s="25" t="s">
        <v>96</v>
      </c>
      <c r="B55" s="19" t="s">
        <v>188</v>
      </c>
      <c r="C55" s="144">
        <f>SUM(C56:C58)</f>
        <v>0</v>
      </c>
      <c r="D55" s="225"/>
      <c r="E55" s="225">
        <f>SUM(E56:E58)</f>
        <v>0</v>
      </c>
    </row>
    <row r="56" spans="1:5" s="48" customFormat="1" ht="12" customHeight="1">
      <c r="A56" s="175" t="s">
        <v>54</v>
      </c>
      <c r="B56" s="158" t="s">
        <v>189</v>
      </c>
      <c r="C56" s="146"/>
      <c r="D56" s="226"/>
      <c r="E56" s="226"/>
    </row>
    <row r="57" spans="1:5" s="48" customFormat="1" ht="12" customHeight="1">
      <c r="A57" s="176" t="s">
        <v>55</v>
      </c>
      <c r="B57" s="159" t="s">
        <v>301</v>
      </c>
      <c r="C57" s="145"/>
      <c r="D57" s="227"/>
      <c r="E57" s="227"/>
    </row>
    <row r="58" spans="1:5" s="48" customFormat="1" ht="12" customHeight="1">
      <c r="A58" s="176" t="s">
        <v>192</v>
      </c>
      <c r="B58" s="159" t="s">
        <v>190</v>
      </c>
      <c r="C58" s="145"/>
      <c r="D58" s="227"/>
      <c r="E58" s="227"/>
    </row>
    <row r="59" spans="1:5" s="48" customFormat="1" ht="12" customHeight="1" thickBot="1">
      <c r="A59" s="177" t="s">
        <v>193</v>
      </c>
      <c r="B59" s="160" t="s">
        <v>191</v>
      </c>
      <c r="C59" s="147"/>
      <c r="D59" s="228"/>
      <c r="E59" s="228"/>
    </row>
    <row r="60" spans="1:5" s="48" customFormat="1" ht="12" customHeight="1" thickBot="1">
      <c r="A60" s="25" t="s">
        <v>11</v>
      </c>
      <c r="B60" s="84" t="s">
        <v>194</v>
      </c>
      <c r="C60" s="144">
        <f>SUM(C61:C63)</f>
        <v>0</v>
      </c>
      <c r="D60" s="225"/>
      <c r="E60" s="225">
        <f>SUM(E61:E63)</f>
        <v>0</v>
      </c>
    </row>
    <row r="61" spans="1:5" s="48" customFormat="1" ht="12" customHeight="1">
      <c r="A61" s="175" t="s">
        <v>97</v>
      </c>
      <c r="B61" s="158" t="s">
        <v>196</v>
      </c>
      <c r="C61" s="148"/>
      <c r="D61" s="255"/>
      <c r="E61" s="255"/>
    </row>
    <row r="62" spans="1:5" s="48" customFormat="1" ht="12" customHeight="1">
      <c r="A62" s="176" t="s">
        <v>98</v>
      </c>
      <c r="B62" s="159" t="s">
        <v>302</v>
      </c>
      <c r="C62" s="148"/>
      <c r="D62" s="255"/>
      <c r="E62" s="255"/>
    </row>
    <row r="63" spans="1:5" s="48" customFormat="1" ht="12" customHeight="1">
      <c r="A63" s="176" t="s">
        <v>120</v>
      </c>
      <c r="B63" s="159" t="s">
        <v>197</v>
      </c>
      <c r="C63" s="148"/>
      <c r="D63" s="255"/>
      <c r="E63" s="255"/>
    </row>
    <row r="64" spans="1:5" s="48" customFormat="1" ht="12" customHeight="1" thickBot="1">
      <c r="A64" s="177" t="s">
        <v>195</v>
      </c>
      <c r="B64" s="160" t="s">
        <v>198</v>
      </c>
      <c r="C64" s="148"/>
      <c r="D64" s="255"/>
      <c r="E64" s="255"/>
    </row>
    <row r="65" spans="1:5" s="48" customFormat="1" ht="12" customHeight="1" thickBot="1">
      <c r="A65" s="25" t="s">
        <v>12</v>
      </c>
      <c r="B65" s="19" t="s">
        <v>199</v>
      </c>
      <c r="C65" s="150">
        <f>+C8+C15+C22+C29+C37+C49+C55+C60</f>
        <v>0</v>
      </c>
      <c r="D65" s="229"/>
      <c r="E65" s="229">
        <f>+E8+E15+E22+E29+E37+E49+E55+E60</f>
        <v>0</v>
      </c>
    </row>
    <row r="66" spans="1:5" s="48" customFormat="1" ht="12" customHeight="1" thickBot="1">
      <c r="A66" s="178" t="s">
        <v>290</v>
      </c>
      <c r="B66" s="84" t="s">
        <v>201</v>
      </c>
      <c r="C66" s="144">
        <f>SUM(C67:C69)</f>
        <v>0</v>
      </c>
      <c r="D66" s="225"/>
      <c r="E66" s="225">
        <f>SUM(E67:E69)</f>
        <v>0</v>
      </c>
    </row>
    <row r="67" spans="1:5" s="48" customFormat="1" ht="12" customHeight="1">
      <c r="A67" s="175" t="s">
        <v>232</v>
      </c>
      <c r="B67" s="158" t="s">
        <v>202</v>
      </c>
      <c r="C67" s="148"/>
      <c r="D67" s="255"/>
      <c r="E67" s="255"/>
    </row>
    <row r="68" spans="1:5" s="48" customFormat="1" ht="12" customHeight="1">
      <c r="A68" s="176" t="s">
        <v>241</v>
      </c>
      <c r="B68" s="159" t="s">
        <v>203</v>
      </c>
      <c r="C68" s="148"/>
      <c r="D68" s="255"/>
      <c r="E68" s="255"/>
    </row>
    <row r="69" spans="1:5" s="48" customFormat="1" ht="12" customHeight="1" thickBot="1">
      <c r="A69" s="177" t="s">
        <v>242</v>
      </c>
      <c r="B69" s="161" t="s">
        <v>204</v>
      </c>
      <c r="C69" s="148"/>
      <c r="D69" s="256"/>
      <c r="E69" s="258"/>
    </row>
    <row r="70" spans="1:5" s="48" customFormat="1" ht="12" customHeight="1" thickBot="1">
      <c r="A70" s="178" t="s">
        <v>205</v>
      </c>
      <c r="B70" s="84" t="s">
        <v>206</v>
      </c>
      <c r="C70" s="144">
        <f>SUM(C71:C74)</f>
        <v>0</v>
      </c>
      <c r="D70" s="144"/>
      <c r="E70" s="144">
        <f>SUM(E71:E74)</f>
        <v>0</v>
      </c>
    </row>
    <row r="71" spans="1:5" s="48" customFormat="1" ht="12" customHeight="1">
      <c r="A71" s="175" t="s">
        <v>77</v>
      </c>
      <c r="B71" s="158" t="s">
        <v>207</v>
      </c>
      <c r="C71" s="148"/>
      <c r="D71" s="148"/>
      <c r="E71" s="148"/>
    </row>
    <row r="72" spans="1:5" s="48" customFormat="1" ht="12" customHeight="1">
      <c r="A72" s="176" t="s">
        <v>78</v>
      </c>
      <c r="B72" s="159" t="s">
        <v>208</v>
      </c>
      <c r="C72" s="148"/>
      <c r="D72" s="148"/>
      <c r="E72" s="148"/>
    </row>
    <row r="73" spans="1:5" s="48" customFormat="1" ht="12" customHeight="1">
      <c r="A73" s="176" t="s">
        <v>233</v>
      </c>
      <c r="B73" s="159" t="s">
        <v>209</v>
      </c>
      <c r="C73" s="148"/>
      <c r="D73" s="148"/>
      <c r="E73" s="148"/>
    </row>
    <row r="74" spans="1:5" s="48" customFormat="1" ht="12" customHeight="1" thickBot="1">
      <c r="A74" s="177" t="s">
        <v>234</v>
      </c>
      <c r="B74" s="160" t="s">
        <v>210</v>
      </c>
      <c r="C74" s="148"/>
      <c r="D74" s="148"/>
      <c r="E74" s="148"/>
    </row>
    <row r="75" spans="1:5" s="48" customFormat="1" ht="12" customHeight="1" thickBot="1">
      <c r="A75" s="178" t="s">
        <v>211</v>
      </c>
      <c r="B75" s="84" t="s">
        <v>212</v>
      </c>
      <c r="C75" s="144">
        <f>SUM(C76:C77)</f>
        <v>0</v>
      </c>
      <c r="D75" s="144"/>
      <c r="E75" s="144">
        <f>SUM(E76:E77)</f>
        <v>0</v>
      </c>
    </row>
    <row r="76" spans="1:5" s="48" customFormat="1" ht="12" customHeight="1">
      <c r="A76" s="175" t="s">
        <v>235</v>
      </c>
      <c r="B76" s="158" t="s">
        <v>213</v>
      </c>
      <c r="C76" s="148"/>
      <c r="D76" s="148"/>
      <c r="E76" s="148"/>
    </row>
    <row r="77" spans="1:5" s="48" customFormat="1" ht="12" customHeight="1" thickBot="1">
      <c r="A77" s="177" t="s">
        <v>236</v>
      </c>
      <c r="B77" s="160" t="s">
        <v>214</v>
      </c>
      <c r="C77" s="148"/>
      <c r="D77" s="148"/>
      <c r="E77" s="148"/>
    </row>
    <row r="78" spans="1:5" s="47" customFormat="1" ht="12" customHeight="1" thickBot="1">
      <c r="A78" s="178" t="s">
        <v>215</v>
      </c>
      <c r="B78" s="84" t="s">
        <v>216</v>
      </c>
      <c r="C78" s="144">
        <f>SUM(C79:C81)</f>
        <v>0</v>
      </c>
      <c r="D78" s="144"/>
      <c r="E78" s="144">
        <f>SUM(E79:E81)</f>
        <v>0</v>
      </c>
    </row>
    <row r="79" spans="1:5" s="48" customFormat="1" ht="12" customHeight="1">
      <c r="A79" s="175" t="s">
        <v>237</v>
      </c>
      <c r="B79" s="158" t="s">
        <v>217</v>
      </c>
      <c r="C79" s="148"/>
      <c r="D79" s="148"/>
      <c r="E79" s="148"/>
    </row>
    <row r="80" spans="1:5" s="48" customFormat="1" ht="12" customHeight="1">
      <c r="A80" s="176" t="s">
        <v>238</v>
      </c>
      <c r="B80" s="159" t="s">
        <v>218</v>
      </c>
      <c r="C80" s="148"/>
      <c r="D80" s="148"/>
      <c r="E80" s="148"/>
    </row>
    <row r="81" spans="1:5" s="48" customFormat="1" ht="12" customHeight="1" thickBot="1">
      <c r="A81" s="177" t="s">
        <v>239</v>
      </c>
      <c r="B81" s="160" t="s">
        <v>219</v>
      </c>
      <c r="C81" s="148"/>
      <c r="D81" s="148"/>
      <c r="E81" s="148"/>
    </row>
    <row r="82" spans="1:5" s="48" customFormat="1" ht="12" customHeight="1" thickBot="1">
      <c r="A82" s="178" t="s">
        <v>220</v>
      </c>
      <c r="B82" s="84" t="s">
        <v>240</v>
      </c>
      <c r="C82" s="144">
        <f>SUM(C83:C86)</f>
        <v>0</v>
      </c>
      <c r="D82" s="144"/>
      <c r="E82" s="144">
        <f>SUM(E83:E86)</f>
        <v>0</v>
      </c>
    </row>
    <row r="83" spans="1:5" s="48" customFormat="1" ht="12" customHeight="1">
      <c r="A83" s="179" t="s">
        <v>221</v>
      </c>
      <c r="B83" s="158" t="s">
        <v>222</v>
      </c>
      <c r="C83" s="148"/>
      <c r="D83" s="148"/>
      <c r="E83" s="148"/>
    </row>
    <row r="84" spans="1:5" s="48" customFormat="1" ht="12" customHeight="1">
      <c r="A84" s="180" t="s">
        <v>223</v>
      </c>
      <c r="B84" s="159" t="s">
        <v>224</v>
      </c>
      <c r="C84" s="148"/>
      <c r="D84" s="148"/>
      <c r="E84" s="148"/>
    </row>
    <row r="85" spans="1:5" s="48" customFormat="1" ht="12" customHeight="1">
      <c r="A85" s="180" t="s">
        <v>225</v>
      </c>
      <c r="B85" s="159" t="s">
        <v>226</v>
      </c>
      <c r="C85" s="148"/>
      <c r="D85" s="148"/>
      <c r="E85" s="148"/>
    </row>
    <row r="86" spans="1:5" s="47" customFormat="1" ht="12" customHeight="1" thickBot="1">
      <c r="A86" s="181" t="s">
        <v>227</v>
      </c>
      <c r="B86" s="160" t="s">
        <v>228</v>
      </c>
      <c r="C86" s="148"/>
      <c r="D86" s="148"/>
      <c r="E86" s="148"/>
    </row>
    <row r="87" spans="1:5" s="47" customFormat="1" ht="12" customHeight="1" thickBot="1">
      <c r="A87" s="178" t="s">
        <v>229</v>
      </c>
      <c r="B87" s="84" t="s">
        <v>350</v>
      </c>
      <c r="C87" s="193"/>
      <c r="D87" s="193"/>
      <c r="E87" s="193"/>
    </row>
    <row r="88" spans="1:5" s="47" customFormat="1" ht="12" customHeight="1" thickBot="1">
      <c r="A88" s="178" t="s">
        <v>371</v>
      </c>
      <c r="B88" s="84" t="s">
        <v>230</v>
      </c>
      <c r="C88" s="193"/>
      <c r="D88" s="193"/>
      <c r="E88" s="193"/>
    </row>
    <row r="89" spans="1:5" s="47" customFormat="1" ht="12" customHeight="1" thickBot="1">
      <c r="A89" s="178" t="s">
        <v>372</v>
      </c>
      <c r="B89" s="165" t="s">
        <v>353</v>
      </c>
      <c r="C89" s="150">
        <f>+C66+C70+C75+C78+C82+C88+C87</f>
        <v>0</v>
      </c>
      <c r="D89" s="150"/>
      <c r="E89" s="150">
        <f>+E66+E70+E75+E78+E82+E88+E87</f>
        <v>0</v>
      </c>
    </row>
    <row r="90" spans="1:5" s="47" customFormat="1" ht="12" customHeight="1" thickBot="1">
      <c r="A90" s="182" t="s">
        <v>373</v>
      </c>
      <c r="B90" s="166" t="s">
        <v>374</v>
      </c>
      <c r="C90" s="150">
        <f>+C65+C89</f>
        <v>0</v>
      </c>
      <c r="D90" s="150"/>
      <c r="E90" s="150">
        <f>+E65+E89</f>
        <v>0</v>
      </c>
    </row>
    <row r="91" spans="1:4" s="48" customFormat="1" ht="15" customHeight="1" thickBot="1">
      <c r="A91" s="72"/>
      <c r="B91" s="73"/>
      <c r="C91" s="130"/>
      <c r="D91" s="130"/>
    </row>
    <row r="92" spans="1:5" s="43" customFormat="1" ht="16.5" customHeight="1" thickBot="1">
      <c r="A92" s="679" t="s">
        <v>37</v>
      </c>
      <c r="B92" s="680"/>
      <c r="C92" s="680"/>
      <c r="D92" s="680"/>
      <c r="E92" s="680"/>
    </row>
    <row r="93" spans="1:5" s="49" customFormat="1" ht="12" customHeight="1" thickBot="1">
      <c r="A93" s="152" t="s">
        <v>4</v>
      </c>
      <c r="B93" s="24" t="s">
        <v>378</v>
      </c>
      <c r="C93" s="143">
        <f>+C94+C95+C96+C97+C98+C111</f>
        <v>0</v>
      </c>
      <c r="D93" s="143"/>
      <c r="E93" s="143">
        <f>+E94+E95+E96+E97+E98+E111</f>
        <v>0</v>
      </c>
    </row>
    <row r="94" spans="1:5" ht="12" customHeight="1">
      <c r="A94" s="183" t="s">
        <v>56</v>
      </c>
      <c r="B94" s="8" t="s">
        <v>33</v>
      </c>
      <c r="C94" s="214"/>
      <c r="D94" s="214"/>
      <c r="E94" s="214"/>
    </row>
    <row r="95" spans="1:5" ht="12" customHeight="1">
      <c r="A95" s="176" t="s">
        <v>57</v>
      </c>
      <c r="B95" s="6" t="s">
        <v>99</v>
      </c>
      <c r="C95" s="145"/>
      <c r="D95" s="145"/>
      <c r="E95" s="145"/>
    </row>
    <row r="96" spans="1:5" ht="12" customHeight="1">
      <c r="A96" s="176" t="s">
        <v>58</v>
      </c>
      <c r="B96" s="6" t="s">
        <v>75</v>
      </c>
      <c r="C96" s="147"/>
      <c r="D96" s="147"/>
      <c r="E96" s="145"/>
    </row>
    <row r="97" spans="1:5" ht="12" customHeight="1">
      <c r="A97" s="176" t="s">
        <v>59</v>
      </c>
      <c r="B97" s="9" t="s">
        <v>100</v>
      </c>
      <c r="C97" s="147"/>
      <c r="D97" s="228"/>
      <c r="E97" s="228"/>
    </row>
    <row r="98" spans="1:5" ht="12" customHeight="1">
      <c r="A98" s="176" t="s">
        <v>67</v>
      </c>
      <c r="B98" s="17" t="s">
        <v>101</v>
      </c>
      <c r="C98" s="147"/>
      <c r="D98" s="228"/>
      <c r="E98" s="228"/>
    </row>
    <row r="99" spans="1:5" ht="12" customHeight="1">
      <c r="A99" s="176" t="s">
        <v>60</v>
      </c>
      <c r="B99" s="6" t="s">
        <v>375</v>
      </c>
      <c r="C99" s="147"/>
      <c r="D99" s="228"/>
      <c r="E99" s="228"/>
    </row>
    <row r="100" spans="1:5" ht="12" customHeight="1">
      <c r="A100" s="176" t="s">
        <v>61</v>
      </c>
      <c r="B100" s="56" t="s">
        <v>316</v>
      </c>
      <c r="C100" s="147"/>
      <c r="D100" s="228"/>
      <c r="E100" s="228"/>
    </row>
    <row r="101" spans="1:5" ht="12" customHeight="1">
      <c r="A101" s="176" t="s">
        <v>68</v>
      </c>
      <c r="B101" s="56" t="s">
        <v>315</v>
      </c>
      <c r="C101" s="147"/>
      <c r="D101" s="228"/>
      <c r="E101" s="228"/>
    </row>
    <row r="102" spans="1:5" ht="12" customHeight="1">
      <c r="A102" s="176" t="s">
        <v>69</v>
      </c>
      <c r="B102" s="56" t="s">
        <v>246</v>
      </c>
      <c r="C102" s="147"/>
      <c r="D102" s="228"/>
      <c r="E102" s="228"/>
    </row>
    <row r="103" spans="1:5" ht="12" customHeight="1">
      <c r="A103" s="176" t="s">
        <v>70</v>
      </c>
      <c r="B103" s="57" t="s">
        <v>247</v>
      </c>
      <c r="C103" s="147"/>
      <c r="D103" s="228"/>
      <c r="E103" s="228"/>
    </row>
    <row r="104" spans="1:5" ht="12" customHeight="1">
      <c r="A104" s="176" t="s">
        <v>71</v>
      </c>
      <c r="B104" s="57" t="s">
        <v>248</v>
      </c>
      <c r="C104" s="147"/>
      <c r="D104" s="228"/>
      <c r="E104" s="228"/>
    </row>
    <row r="105" spans="1:5" ht="12" customHeight="1">
      <c r="A105" s="176" t="s">
        <v>73</v>
      </c>
      <c r="B105" s="56" t="s">
        <v>249</v>
      </c>
      <c r="C105" s="147"/>
      <c r="D105" s="228"/>
      <c r="E105" s="228"/>
    </row>
    <row r="106" spans="1:5" ht="12" customHeight="1">
      <c r="A106" s="176" t="s">
        <v>102</v>
      </c>
      <c r="B106" s="56" t="s">
        <v>250</v>
      </c>
      <c r="C106" s="147"/>
      <c r="D106" s="228"/>
      <c r="E106" s="228"/>
    </row>
    <row r="107" spans="1:5" ht="12" customHeight="1">
      <c r="A107" s="176" t="s">
        <v>244</v>
      </c>
      <c r="B107" s="57" t="s">
        <v>251</v>
      </c>
      <c r="C107" s="145"/>
      <c r="D107" s="228"/>
      <c r="E107" s="228"/>
    </row>
    <row r="108" spans="1:5" ht="12" customHeight="1">
      <c r="A108" s="184" t="s">
        <v>245</v>
      </c>
      <c r="B108" s="58" t="s">
        <v>252</v>
      </c>
      <c r="C108" s="147"/>
      <c r="D108" s="228"/>
      <c r="E108" s="228"/>
    </row>
    <row r="109" spans="1:5" ht="12" customHeight="1">
      <c r="A109" s="176" t="s">
        <v>313</v>
      </c>
      <c r="B109" s="58" t="s">
        <v>253</v>
      </c>
      <c r="C109" s="147"/>
      <c r="D109" s="228"/>
      <c r="E109" s="228"/>
    </row>
    <row r="110" spans="1:5" ht="12" customHeight="1">
      <c r="A110" s="176" t="s">
        <v>314</v>
      </c>
      <c r="B110" s="57" t="s">
        <v>254</v>
      </c>
      <c r="C110" s="145"/>
      <c r="D110" s="227"/>
      <c r="E110" s="227"/>
    </row>
    <row r="111" spans="1:5" ht="12" customHeight="1">
      <c r="A111" s="176" t="s">
        <v>318</v>
      </c>
      <c r="B111" s="9" t="s">
        <v>34</v>
      </c>
      <c r="C111" s="145"/>
      <c r="D111" s="227"/>
      <c r="E111" s="227"/>
    </row>
    <row r="112" spans="1:5" ht="12" customHeight="1">
      <c r="A112" s="177" t="s">
        <v>319</v>
      </c>
      <c r="B112" s="6" t="s">
        <v>376</v>
      </c>
      <c r="C112" s="147"/>
      <c r="D112" s="228"/>
      <c r="E112" s="228"/>
    </row>
    <row r="113" spans="1:5" ht="12" customHeight="1" thickBot="1">
      <c r="A113" s="185" t="s">
        <v>320</v>
      </c>
      <c r="B113" s="59" t="s">
        <v>377</v>
      </c>
      <c r="C113" s="215"/>
      <c r="D113" s="260"/>
      <c r="E113" s="260"/>
    </row>
    <row r="114" spans="1:5" ht="12" customHeight="1" thickBot="1">
      <c r="A114" s="25" t="s">
        <v>5</v>
      </c>
      <c r="B114" s="23" t="s">
        <v>255</v>
      </c>
      <c r="C114" s="144">
        <f>+C115+C117+C119</f>
        <v>0</v>
      </c>
      <c r="D114" s="225"/>
      <c r="E114" s="225">
        <f>+E115+E117+E119</f>
        <v>0</v>
      </c>
    </row>
    <row r="115" spans="1:5" ht="12" customHeight="1">
      <c r="A115" s="175" t="s">
        <v>62</v>
      </c>
      <c r="B115" s="6" t="s">
        <v>118</v>
      </c>
      <c r="C115" s="146"/>
      <c r="D115" s="226"/>
      <c r="E115" s="226"/>
    </row>
    <row r="116" spans="1:5" ht="12" customHeight="1">
      <c r="A116" s="175" t="s">
        <v>63</v>
      </c>
      <c r="B116" s="10" t="s">
        <v>259</v>
      </c>
      <c r="C116" s="146"/>
      <c r="D116" s="226"/>
      <c r="E116" s="226"/>
    </row>
    <row r="117" spans="1:5" ht="12" customHeight="1">
      <c r="A117" s="175" t="s">
        <v>64</v>
      </c>
      <c r="B117" s="10" t="s">
        <v>103</v>
      </c>
      <c r="C117" s="145"/>
      <c r="D117" s="227"/>
      <c r="E117" s="227"/>
    </row>
    <row r="118" spans="1:5" ht="12" customHeight="1">
      <c r="A118" s="175" t="s">
        <v>65</v>
      </c>
      <c r="B118" s="10" t="s">
        <v>260</v>
      </c>
      <c r="C118" s="145"/>
      <c r="D118" s="227"/>
      <c r="E118" s="227"/>
    </row>
    <row r="119" spans="1:5" ht="12" customHeight="1">
      <c r="A119" s="175" t="s">
        <v>66</v>
      </c>
      <c r="B119" s="86" t="s">
        <v>121</v>
      </c>
      <c r="C119" s="145"/>
      <c r="D119" s="227"/>
      <c r="E119" s="227"/>
    </row>
    <row r="120" spans="1:5" ht="12" customHeight="1">
      <c r="A120" s="175" t="s">
        <v>72</v>
      </c>
      <c r="B120" s="85" t="s">
        <v>303</v>
      </c>
      <c r="C120" s="145"/>
      <c r="D120" s="227"/>
      <c r="E120" s="227"/>
    </row>
    <row r="121" spans="1:5" ht="12" customHeight="1">
      <c r="A121" s="175" t="s">
        <v>74</v>
      </c>
      <c r="B121" s="154" t="s">
        <v>265</v>
      </c>
      <c r="C121" s="145"/>
      <c r="D121" s="227"/>
      <c r="E121" s="227"/>
    </row>
    <row r="122" spans="1:5" ht="12" customHeight="1">
      <c r="A122" s="175" t="s">
        <v>104</v>
      </c>
      <c r="B122" s="57" t="s">
        <v>248</v>
      </c>
      <c r="C122" s="145"/>
      <c r="D122" s="227"/>
      <c r="E122" s="227"/>
    </row>
    <row r="123" spans="1:5" ht="12" customHeight="1">
      <c r="A123" s="175" t="s">
        <v>105</v>
      </c>
      <c r="B123" s="57" t="s">
        <v>264</v>
      </c>
      <c r="C123" s="145"/>
      <c r="D123" s="227"/>
      <c r="E123" s="227"/>
    </row>
    <row r="124" spans="1:5" ht="12" customHeight="1">
      <c r="A124" s="175" t="s">
        <v>106</v>
      </c>
      <c r="B124" s="57" t="s">
        <v>263</v>
      </c>
      <c r="C124" s="145"/>
      <c r="D124" s="227"/>
      <c r="E124" s="227"/>
    </row>
    <row r="125" spans="1:5" ht="12" customHeight="1">
      <c r="A125" s="175" t="s">
        <v>256</v>
      </c>
      <c r="B125" s="57" t="s">
        <v>251</v>
      </c>
      <c r="C125" s="145"/>
      <c r="D125" s="227"/>
      <c r="E125" s="227"/>
    </row>
    <row r="126" spans="1:5" ht="12" customHeight="1">
      <c r="A126" s="175" t="s">
        <v>257</v>
      </c>
      <c r="B126" s="57" t="s">
        <v>262</v>
      </c>
      <c r="C126" s="145"/>
      <c r="D126" s="227"/>
      <c r="E126" s="227"/>
    </row>
    <row r="127" spans="1:5" ht="12" customHeight="1" thickBot="1">
      <c r="A127" s="184" t="s">
        <v>258</v>
      </c>
      <c r="B127" s="57" t="s">
        <v>261</v>
      </c>
      <c r="C127" s="147"/>
      <c r="D127" s="228"/>
      <c r="E127" s="228"/>
    </row>
    <row r="128" spans="1:5" ht="12" customHeight="1" thickBot="1">
      <c r="A128" s="25" t="s">
        <v>6</v>
      </c>
      <c r="B128" s="52" t="s">
        <v>323</v>
      </c>
      <c r="C128" s="144">
        <f>+C93+C114</f>
        <v>0</v>
      </c>
      <c r="D128" s="225"/>
      <c r="E128" s="225">
        <f>+E93+E114</f>
        <v>0</v>
      </c>
    </row>
    <row r="129" spans="1:5" ht="12" customHeight="1" thickBot="1">
      <c r="A129" s="25" t="s">
        <v>7</v>
      </c>
      <c r="B129" s="52" t="s">
        <v>324</v>
      </c>
      <c r="C129" s="144">
        <f>+C130+C131+C132</f>
        <v>0</v>
      </c>
      <c r="D129" s="225"/>
      <c r="E129" s="225">
        <f>+E130+E131+E132</f>
        <v>0</v>
      </c>
    </row>
    <row r="130" spans="1:5" s="49" customFormat="1" ht="12" customHeight="1">
      <c r="A130" s="175" t="s">
        <v>156</v>
      </c>
      <c r="B130" s="7" t="s">
        <v>381</v>
      </c>
      <c r="C130" s="145"/>
      <c r="D130" s="227"/>
      <c r="E130" s="227"/>
    </row>
    <row r="131" spans="1:5" ht="12" customHeight="1">
      <c r="A131" s="175" t="s">
        <v>159</v>
      </c>
      <c r="B131" s="7" t="s">
        <v>332</v>
      </c>
      <c r="C131" s="145"/>
      <c r="D131" s="227"/>
      <c r="E131" s="227"/>
    </row>
    <row r="132" spans="1:5" ht="12" customHeight="1" thickBot="1">
      <c r="A132" s="184" t="s">
        <v>160</v>
      </c>
      <c r="B132" s="5" t="s">
        <v>380</v>
      </c>
      <c r="C132" s="145"/>
      <c r="D132" s="227"/>
      <c r="E132" s="227"/>
    </row>
    <row r="133" spans="1:5" ht="12" customHeight="1" thickBot="1">
      <c r="A133" s="25" t="s">
        <v>8</v>
      </c>
      <c r="B133" s="52" t="s">
        <v>325</v>
      </c>
      <c r="C133" s="144">
        <f>+C134+C135+C136+C137+C138+C139</f>
        <v>0</v>
      </c>
      <c r="D133" s="225"/>
      <c r="E133" s="225">
        <f>+E134+E135+E136+E137+E138+E139</f>
        <v>0</v>
      </c>
    </row>
    <row r="134" spans="1:5" ht="12" customHeight="1">
      <c r="A134" s="175" t="s">
        <v>49</v>
      </c>
      <c r="B134" s="7" t="s">
        <v>334</v>
      </c>
      <c r="C134" s="145"/>
      <c r="D134" s="227"/>
      <c r="E134" s="227"/>
    </row>
    <row r="135" spans="1:5" ht="12" customHeight="1">
      <c r="A135" s="175" t="s">
        <v>50</v>
      </c>
      <c r="B135" s="7" t="s">
        <v>326</v>
      </c>
      <c r="C135" s="145"/>
      <c r="D135" s="227"/>
      <c r="E135" s="227"/>
    </row>
    <row r="136" spans="1:5" ht="12" customHeight="1">
      <c r="A136" s="175" t="s">
        <v>51</v>
      </c>
      <c r="B136" s="7" t="s">
        <v>327</v>
      </c>
      <c r="C136" s="145"/>
      <c r="D136" s="227"/>
      <c r="E136" s="227"/>
    </row>
    <row r="137" spans="1:5" ht="12" customHeight="1">
      <c r="A137" s="175" t="s">
        <v>91</v>
      </c>
      <c r="B137" s="7" t="s">
        <v>379</v>
      </c>
      <c r="C137" s="145"/>
      <c r="D137" s="227"/>
      <c r="E137" s="227"/>
    </row>
    <row r="138" spans="1:5" ht="12" customHeight="1">
      <c r="A138" s="175" t="s">
        <v>92</v>
      </c>
      <c r="B138" s="7" t="s">
        <v>329</v>
      </c>
      <c r="C138" s="145"/>
      <c r="D138" s="227"/>
      <c r="E138" s="227"/>
    </row>
    <row r="139" spans="1:5" s="49" customFormat="1" ht="12" customHeight="1" thickBot="1">
      <c r="A139" s="184" t="s">
        <v>93</v>
      </c>
      <c r="B139" s="5" t="s">
        <v>330</v>
      </c>
      <c r="C139" s="145"/>
      <c r="D139" s="227"/>
      <c r="E139" s="227"/>
    </row>
    <row r="140" spans="1:11" ht="12" customHeight="1" thickBot="1">
      <c r="A140" s="25" t="s">
        <v>9</v>
      </c>
      <c r="B140" s="52" t="s">
        <v>385</v>
      </c>
      <c r="C140" s="150">
        <f>+C141+C142+C144+C145+C143</f>
        <v>0</v>
      </c>
      <c r="D140" s="229"/>
      <c r="E140" s="229">
        <f>+E141+E142+E144+E145+E143</f>
        <v>0</v>
      </c>
      <c r="K140" s="76"/>
    </row>
    <row r="141" spans="1:5" ht="12.75">
      <c r="A141" s="175" t="s">
        <v>52</v>
      </c>
      <c r="B141" s="7" t="s">
        <v>266</v>
      </c>
      <c r="C141" s="145"/>
      <c r="D141" s="227"/>
      <c r="E141" s="227"/>
    </row>
    <row r="142" spans="1:5" ht="12" customHeight="1">
      <c r="A142" s="175" t="s">
        <v>53</v>
      </c>
      <c r="B142" s="7" t="s">
        <v>267</v>
      </c>
      <c r="C142" s="145"/>
      <c r="D142" s="227"/>
      <c r="E142" s="227"/>
    </row>
    <row r="143" spans="1:5" ht="12" customHeight="1">
      <c r="A143" s="175" t="s">
        <v>180</v>
      </c>
      <c r="B143" s="7" t="s">
        <v>384</v>
      </c>
      <c r="C143" s="145"/>
      <c r="D143" s="227"/>
      <c r="E143" s="227"/>
    </row>
    <row r="144" spans="1:5" s="49" customFormat="1" ht="12" customHeight="1">
      <c r="A144" s="175" t="s">
        <v>181</v>
      </c>
      <c r="B144" s="7" t="s">
        <v>339</v>
      </c>
      <c r="C144" s="145"/>
      <c r="D144" s="227"/>
      <c r="E144" s="227"/>
    </row>
    <row r="145" spans="1:5" s="49" customFormat="1" ht="12" customHeight="1" thickBot="1">
      <c r="A145" s="184" t="s">
        <v>182</v>
      </c>
      <c r="B145" s="5" t="s">
        <v>286</v>
      </c>
      <c r="C145" s="145"/>
      <c r="D145" s="227"/>
      <c r="E145" s="227"/>
    </row>
    <row r="146" spans="1:5" s="49" customFormat="1" ht="12" customHeight="1" thickBot="1">
      <c r="A146" s="25" t="s">
        <v>10</v>
      </c>
      <c r="B146" s="52" t="s">
        <v>340</v>
      </c>
      <c r="C146" s="217">
        <f>+C147+C148+C149+C150+C151</f>
        <v>0</v>
      </c>
      <c r="D146" s="230"/>
      <c r="E146" s="230">
        <f>+E147+E148+E149+E150+E151</f>
        <v>0</v>
      </c>
    </row>
    <row r="147" spans="1:5" s="49" customFormat="1" ht="12" customHeight="1">
      <c r="A147" s="175" t="s">
        <v>54</v>
      </c>
      <c r="B147" s="7" t="s">
        <v>335</v>
      </c>
      <c r="C147" s="145"/>
      <c r="D147" s="227"/>
      <c r="E147" s="227"/>
    </row>
    <row r="148" spans="1:5" s="49" customFormat="1" ht="12" customHeight="1">
      <c r="A148" s="175" t="s">
        <v>55</v>
      </c>
      <c r="B148" s="7" t="s">
        <v>342</v>
      </c>
      <c r="C148" s="145"/>
      <c r="D148" s="227"/>
      <c r="E148" s="227"/>
    </row>
    <row r="149" spans="1:5" s="49" customFormat="1" ht="12" customHeight="1">
      <c r="A149" s="175" t="s">
        <v>192</v>
      </c>
      <c r="B149" s="7" t="s">
        <v>337</v>
      </c>
      <c r="C149" s="145"/>
      <c r="D149" s="227"/>
      <c r="E149" s="227"/>
    </row>
    <row r="150" spans="1:5" s="49" customFormat="1" ht="12" customHeight="1">
      <c r="A150" s="175" t="s">
        <v>193</v>
      </c>
      <c r="B150" s="7" t="s">
        <v>382</v>
      </c>
      <c r="C150" s="145"/>
      <c r="D150" s="227"/>
      <c r="E150" s="227"/>
    </row>
    <row r="151" spans="1:5" ht="12.75" customHeight="1" thickBot="1">
      <c r="A151" s="184" t="s">
        <v>341</v>
      </c>
      <c r="B151" s="5" t="s">
        <v>344</v>
      </c>
      <c r="C151" s="147"/>
      <c r="D151" s="228"/>
      <c r="E151" s="228"/>
    </row>
    <row r="152" spans="1:5" ht="12.75" customHeight="1" thickBot="1">
      <c r="A152" s="206" t="s">
        <v>11</v>
      </c>
      <c r="B152" s="52" t="s">
        <v>345</v>
      </c>
      <c r="C152" s="217"/>
      <c r="D152" s="230"/>
      <c r="E152" s="230"/>
    </row>
    <row r="153" spans="1:5" ht="12.75" customHeight="1" thickBot="1">
      <c r="A153" s="206" t="s">
        <v>12</v>
      </c>
      <c r="B153" s="52" t="s">
        <v>346</v>
      </c>
      <c r="C153" s="217"/>
      <c r="D153" s="230"/>
      <c r="E153" s="230"/>
    </row>
    <row r="154" spans="1:5" ht="12" customHeight="1" thickBot="1">
      <c r="A154" s="25" t="s">
        <v>13</v>
      </c>
      <c r="B154" s="52" t="s">
        <v>348</v>
      </c>
      <c r="C154" s="219">
        <f>+C129+C133+C140+C146+C152+C153</f>
        <v>0</v>
      </c>
      <c r="D154" s="231"/>
      <c r="E154" s="231">
        <f>+E129+E133+E140+E146+E152+E153</f>
        <v>0</v>
      </c>
    </row>
    <row r="155" spans="1:5" ht="15" customHeight="1" thickBot="1">
      <c r="A155" s="186" t="s">
        <v>14</v>
      </c>
      <c r="B155" s="131" t="s">
        <v>347</v>
      </c>
      <c r="C155" s="219">
        <f>+C128+C154</f>
        <v>0</v>
      </c>
      <c r="D155" s="231"/>
      <c r="E155" s="231">
        <f>+E128+E154</f>
        <v>0</v>
      </c>
    </row>
    <row r="156" spans="1:5" ht="13.5" thickBot="1">
      <c r="A156" s="134"/>
      <c r="B156" s="135"/>
      <c r="C156" s="136"/>
      <c r="D156" s="136"/>
      <c r="E156" s="136"/>
    </row>
    <row r="157" spans="1:5" ht="15" customHeight="1" thickBot="1">
      <c r="A157" s="74" t="s">
        <v>383</v>
      </c>
      <c r="B157" s="75"/>
      <c r="C157" s="259"/>
      <c r="D157" s="259"/>
      <c r="E157" s="259"/>
    </row>
    <row r="158" spans="1:5" ht="14.25" customHeight="1" thickBot="1">
      <c r="A158" s="74" t="s">
        <v>114</v>
      </c>
      <c r="B158" s="75"/>
      <c r="C158" s="259"/>
      <c r="D158" s="259"/>
      <c r="E158" s="259"/>
    </row>
  </sheetData>
  <sheetProtection formatCells="0"/>
  <mergeCells count="4">
    <mergeCell ref="B2:E2"/>
    <mergeCell ref="B3:E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&amp;R13. melléklet az 5/2016.(IV.27.) önkormányzati rendeletehez</oddHeader>
  </headerFooter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E60" sqref="E60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414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294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483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1435</v>
      </c>
      <c r="D8" s="94">
        <v>1435</v>
      </c>
      <c r="E8" s="94">
        <f>SUM(E9:E19)</f>
        <v>1918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>
        <v>229</v>
      </c>
      <c r="D10" s="91">
        <v>229</v>
      </c>
      <c r="E10" s="91">
        <v>208</v>
      </c>
    </row>
    <row r="11" spans="1:5" s="279" customFormat="1" ht="12" customHeight="1">
      <c r="A11" s="282" t="s">
        <v>58</v>
      </c>
      <c r="B11" s="6" t="s">
        <v>171</v>
      </c>
      <c r="C11" s="91">
        <v>950</v>
      </c>
      <c r="D11" s="91">
        <v>950</v>
      </c>
      <c r="E11" s="91">
        <v>1389</v>
      </c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>
        <v>256</v>
      </c>
      <c r="D14" s="91">
        <v>256</v>
      </c>
      <c r="E14" s="91">
        <v>257</v>
      </c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>
        <v>1</v>
      </c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>
        <v>63</v>
      </c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315</v>
      </c>
      <c r="D20" s="94">
        <v>821</v>
      </c>
      <c r="E20" s="94">
        <f>SUM(E21:E23)</f>
        <v>821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>
        <v>315</v>
      </c>
      <c r="D23" s="91">
        <v>821</v>
      </c>
      <c r="E23" s="91">
        <v>821</v>
      </c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1750</v>
      </c>
      <c r="D37" s="94">
        <v>2256</v>
      </c>
      <c r="E37" s="94">
        <f>+E8+E20+E25+E26+E31+E35+E36</f>
        <v>2739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137635</v>
      </c>
      <c r="D38" s="94">
        <v>138973</v>
      </c>
      <c r="E38" s="94">
        <f>+E39+E40+E41</f>
        <v>133723</v>
      </c>
    </row>
    <row r="39" spans="1:5" s="279" customFormat="1" ht="12" customHeight="1">
      <c r="A39" s="286" t="s">
        <v>429</v>
      </c>
      <c r="B39" s="287" t="s">
        <v>128</v>
      </c>
      <c r="C39" s="251">
        <v>557</v>
      </c>
      <c r="D39" s="251">
        <v>557</v>
      </c>
      <c r="E39" s="251">
        <v>557</v>
      </c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>
        <v>137078</v>
      </c>
      <c r="D41" s="290">
        <v>138416</v>
      </c>
      <c r="E41" s="290">
        <v>133166</v>
      </c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139385</v>
      </c>
      <c r="D42" s="293">
        <v>141229</v>
      </c>
      <c r="E42" s="293">
        <f>+E37+E38</f>
        <v>136462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137480</v>
      </c>
      <c r="D46" s="94">
        <v>139324</v>
      </c>
      <c r="E46" s="94">
        <f>SUM(E47:E51)</f>
        <v>128986</v>
      </c>
    </row>
    <row r="47" spans="1:5" ht="12" customHeight="1">
      <c r="A47" s="282" t="s">
        <v>56</v>
      </c>
      <c r="B47" s="7" t="s">
        <v>33</v>
      </c>
      <c r="C47" s="251">
        <v>51556</v>
      </c>
      <c r="D47" s="251">
        <v>53335</v>
      </c>
      <c r="E47" s="251">
        <v>51667</v>
      </c>
    </row>
    <row r="48" spans="1:5" ht="12" customHeight="1">
      <c r="A48" s="282" t="s">
        <v>57</v>
      </c>
      <c r="B48" s="6" t="s">
        <v>99</v>
      </c>
      <c r="C48" s="44">
        <v>14046</v>
      </c>
      <c r="D48" s="44">
        <v>14390</v>
      </c>
      <c r="E48" s="44">
        <v>13934</v>
      </c>
    </row>
    <row r="49" spans="1:5" ht="12" customHeight="1">
      <c r="A49" s="282" t="s">
        <v>58</v>
      </c>
      <c r="B49" s="6" t="s">
        <v>75</v>
      </c>
      <c r="C49" s="44">
        <v>27408</v>
      </c>
      <c r="D49" s="44">
        <v>27408</v>
      </c>
      <c r="E49" s="44">
        <v>24684</v>
      </c>
    </row>
    <row r="50" spans="1:5" ht="12" customHeight="1">
      <c r="A50" s="282" t="s">
        <v>59</v>
      </c>
      <c r="B50" s="6" t="s">
        <v>100</v>
      </c>
      <c r="C50" s="44">
        <v>44470</v>
      </c>
      <c r="D50" s="44">
        <v>44191</v>
      </c>
      <c r="E50" s="44">
        <v>38701</v>
      </c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1905</v>
      </c>
      <c r="D52" s="94">
        <v>1905</v>
      </c>
      <c r="E52" s="94">
        <f>SUM(E53:E55)</f>
        <v>353</v>
      </c>
    </row>
    <row r="53" spans="1:5" s="297" customFormat="1" ht="12" customHeight="1">
      <c r="A53" s="282" t="s">
        <v>62</v>
      </c>
      <c r="B53" s="7" t="s">
        <v>118</v>
      </c>
      <c r="C53" s="251">
        <v>1905</v>
      </c>
      <c r="D53" s="251">
        <v>1905</v>
      </c>
      <c r="E53" s="251">
        <v>353</v>
      </c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139385</v>
      </c>
      <c r="D58" s="293">
        <v>141229</v>
      </c>
      <c r="E58" s="293">
        <f>+E46+E52+E57</f>
        <v>129339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>
        <v>23</v>
      </c>
      <c r="D60" s="259">
        <v>23</v>
      </c>
      <c r="E60" s="259">
        <v>18</v>
      </c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&amp;R14.melléklet az 5/2016 (IV.27.) önkormányzati rendeletehez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C11" sqref="C11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414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295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483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0</v>
      </c>
      <c r="D8" s="94"/>
      <c r="E8" s="94">
        <f>SUM(E9:E19)</f>
        <v>0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/>
      <c r="D10" s="91"/>
      <c r="E10" s="91"/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/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0</v>
      </c>
      <c r="D37" s="94"/>
      <c r="E37" s="94">
        <f>+E8+E20+E25+E26+E31+E35+E36</f>
        <v>0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0</v>
      </c>
      <c r="D38" s="94"/>
      <c r="E38" s="94">
        <f>+E39+E40+E41</f>
        <v>0</v>
      </c>
    </row>
    <row r="39" spans="1:5" s="279" customFormat="1" ht="12" customHeight="1">
      <c r="A39" s="286" t="s">
        <v>429</v>
      </c>
      <c r="B39" s="287" t="s">
        <v>128</v>
      </c>
      <c r="C39" s="251"/>
      <c r="D39" s="251"/>
      <c r="E39" s="251"/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/>
      <c r="D41" s="290"/>
      <c r="E41" s="290"/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0</v>
      </c>
      <c r="D42" s="293"/>
      <c r="E42" s="293">
        <f>+E37+E38</f>
        <v>0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0</v>
      </c>
      <c r="D46" s="94"/>
      <c r="E46" s="94">
        <f>SUM(E47:E51)</f>
        <v>0</v>
      </c>
    </row>
    <row r="47" spans="1:5" ht="12" customHeight="1">
      <c r="A47" s="282" t="s">
        <v>56</v>
      </c>
      <c r="B47" s="7" t="s">
        <v>33</v>
      </c>
      <c r="C47" s="251"/>
      <c r="D47" s="251"/>
      <c r="E47" s="251"/>
    </row>
    <row r="48" spans="1:5" ht="12" customHeight="1">
      <c r="A48" s="282" t="s">
        <v>57</v>
      </c>
      <c r="B48" s="6" t="s">
        <v>99</v>
      </c>
      <c r="C48" s="44"/>
      <c r="D48" s="44"/>
      <c r="E48" s="44"/>
    </row>
    <row r="49" spans="1:5" ht="12" customHeight="1">
      <c r="A49" s="282" t="s">
        <v>58</v>
      </c>
      <c r="B49" s="6" t="s">
        <v>75</v>
      </c>
      <c r="C49" s="44"/>
      <c r="D49" s="44"/>
      <c r="E49" s="44"/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/>
      <c r="E52" s="94">
        <f>SUM(E53:E55)</f>
        <v>0</v>
      </c>
    </row>
    <row r="53" spans="1:5" s="297" customFormat="1" ht="12" customHeight="1">
      <c r="A53" s="282" t="s">
        <v>62</v>
      </c>
      <c r="B53" s="7" t="s">
        <v>118</v>
      </c>
      <c r="C53" s="251"/>
      <c r="D53" s="251"/>
      <c r="E53" s="251"/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0</v>
      </c>
      <c r="D58" s="293"/>
      <c r="E58" s="293">
        <f>+E46+E52+E57</f>
        <v>0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/>
      <c r="D60" s="259"/>
      <c r="E60" s="259"/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&amp;R15.melléklet az 5/2016.(IV.27.) önkormányzati rendeletehez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E28" sqref="E28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414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441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759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0</v>
      </c>
      <c r="D8" s="94"/>
      <c r="E8" s="94">
        <f>SUM(E9:E19)</f>
        <v>0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/>
      <c r="D10" s="91"/>
      <c r="E10" s="91"/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/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315</v>
      </c>
      <c r="D20" s="94">
        <v>821</v>
      </c>
      <c r="E20" s="94">
        <f>SUM(E21:E23)</f>
        <v>821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>
        <v>315</v>
      </c>
      <c r="D23" s="91">
        <v>821</v>
      </c>
      <c r="E23" s="91">
        <v>821</v>
      </c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315</v>
      </c>
      <c r="D37" s="94">
        <v>821</v>
      </c>
      <c r="E37" s="94">
        <f>+E8+E20+E25+E26+E31+E35+E36</f>
        <v>821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0</v>
      </c>
      <c r="D38" s="94"/>
      <c r="E38" s="94">
        <f>+E39+E40+E41</f>
        <v>0</v>
      </c>
    </row>
    <row r="39" spans="1:5" s="279" customFormat="1" ht="12" customHeight="1">
      <c r="A39" s="286" t="s">
        <v>429</v>
      </c>
      <c r="B39" s="287" t="s">
        <v>128</v>
      </c>
      <c r="C39" s="251"/>
      <c r="D39" s="251"/>
      <c r="E39" s="251"/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/>
      <c r="D41" s="290"/>
      <c r="E41" s="290"/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315</v>
      </c>
      <c r="D42" s="293">
        <v>821</v>
      </c>
      <c r="E42" s="293">
        <f>+E37+E38</f>
        <v>821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315</v>
      </c>
      <c r="D46" s="94">
        <v>821</v>
      </c>
      <c r="E46" s="94">
        <f>SUM(E47:E51)</f>
        <v>821</v>
      </c>
    </row>
    <row r="47" spans="1:5" ht="12" customHeight="1">
      <c r="A47" s="282" t="s">
        <v>56</v>
      </c>
      <c r="B47" s="7" t="s">
        <v>33</v>
      </c>
      <c r="C47" s="251">
        <v>315</v>
      </c>
      <c r="D47" s="251">
        <v>821</v>
      </c>
      <c r="E47" s="251">
        <v>821</v>
      </c>
    </row>
    <row r="48" spans="1:5" ht="12" customHeight="1">
      <c r="A48" s="282" t="s">
        <v>57</v>
      </c>
      <c r="B48" s="6" t="s">
        <v>99</v>
      </c>
      <c r="C48" s="44"/>
      <c r="D48" s="44"/>
      <c r="E48" s="44"/>
    </row>
    <row r="49" spans="1:5" ht="12" customHeight="1">
      <c r="A49" s="282" t="s">
        <v>58</v>
      </c>
      <c r="B49" s="6" t="s">
        <v>75</v>
      </c>
      <c r="C49" s="44"/>
      <c r="D49" s="44"/>
      <c r="E49" s="44"/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/>
      <c r="E52" s="94">
        <f>SUM(E53:E55)</f>
        <v>0</v>
      </c>
    </row>
    <row r="53" spans="1:5" s="297" customFormat="1" ht="12" customHeight="1">
      <c r="A53" s="282" t="s">
        <v>62</v>
      </c>
      <c r="B53" s="7" t="s">
        <v>118</v>
      </c>
      <c r="C53" s="251"/>
      <c r="D53" s="251"/>
      <c r="E53" s="251"/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315</v>
      </c>
      <c r="D58" s="293">
        <v>821</v>
      </c>
      <c r="E58" s="293">
        <f>+E46+E52+E57</f>
        <v>821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/>
      <c r="D60" s="259">
        <v>1</v>
      </c>
      <c r="E60" s="259">
        <v>1</v>
      </c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&amp;R16.melléklet az 5/2016.(IV.27.) önkormányzati rendeletehez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D68" sqref="D68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414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442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759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1435</v>
      </c>
      <c r="D8" s="94">
        <v>1435</v>
      </c>
      <c r="E8" s="94">
        <f>SUM(E9:E19)</f>
        <v>1918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>
        <v>229</v>
      </c>
      <c r="D10" s="91">
        <v>229</v>
      </c>
      <c r="E10" s="91">
        <v>208</v>
      </c>
    </row>
    <row r="11" spans="1:5" s="279" customFormat="1" ht="12" customHeight="1">
      <c r="A11" s="282" t="s">
        <v>58</v>
      </c>
      <c r="B11" s="6" t="s">
        <v>171</v>
      </c>
      <c r="C11" s="91">
        <v>950</v>
      </c>
      <c r="D11" s="91">
        <v>950</v>
      </c>
      <c r="E11" s="91">
        <v>1389</v>
      </c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>
        <v>256</v>
      </c>
      <c r="D14" s="91">
        <v>256</v>
      </c>
      <c r="E14" s="91">
        <v>257</v>
      </c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>
        <v>1</v>
      </c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>
        <v>63</v>
      </c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1435</v>
      </c>
      <c r="D37" s="94">
        <v>1435</v>
      </c>
      <c r="E37" s="94">
        <f>+E8+E20+E25+E26+E31+E35+E36</f>
        <v>1918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137635</v>
      </c>
      <c r="D38" s="94">
        <v>138973</v>
      </c>
      <c r="E38" s="94">
        <f>+E39+E40+E41</f>
        <v>133723</v>
      </c>
    </row>
    <row r="39" spans="1:5" s="279" customFormat="1" ht="12" customHeight="1">
      <c r="A39" s="286" t="s">
        <v>429</v>
      </c>
      <c r="B39" s="287" t="s">
        <v>128</v>
      </c>
      <c r="C39" s="251">
        <v>557</v>
      </c>
      <c r="D39" s="251">
        <v>557</v>
      </c>
      <c r="E39" s="251">
        <v>557</v>
      </c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>
        <v>137078</v>
      </c>
      <c r="D41" s="290">
        <v>138416</v>
      </c>
      <c r="E41" s="290">
        <v>133166</v>
      </c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139070</v>
      </c>
      <c r="D42" s="293">
        <v>140408</v>
      </c>
      <c r="E42" s="293">
        <f>+E37+E38</f>
        <v>135641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137165</v>
      </c>
      <c r="D46" s="94">
        <v>138503</v>
      </c>
      <c r="E46" s="94">
        <f>SUM(E47:E51)</f>
        <v>128165</v>
      </c>
    </row>
    <row r="47" spans="1:5" ht="12" customHeight="1">
      <c r="A47" s="282" t="s">
        <v>56</v>
      </c>
      <c r="B47" s="7" t="s">
        <v>33</v>
      </c>
      <c r="C47" s="251">
        <v>51241</v>
      </c>
      <c r="D47" s="251">
        <v>52514</v>
      </c>
      <c r="E47" s="251">
        <v>50846</v>
      </c>
    </row>
    <row r="48" spans="1:5" ht="12" customHeight="1">
      <c r="A48" s="282" t="s">
        <v>57</v>
      </c>
      <c r="B48" s="6" t="s">
        <v>99</v>
      </c>
      <c r="C48" s="44">
        <v>14046</v>
      </c>
      <c r="D48" s="44">
        <v>14390</v>
      </c>
      <c r="E48" s="44">
        <v>13934</v>
      </c>
    </row>
    <row r="49" spans="1:5" ht="12" customHeight="1">
      <c r="A49" s="282" t="s">
        <v>58</v>
      </c>
      <c r="B49" s="6" t="s">
        <v>75</v>
      </c>
      <c r="C49" s="44">
        <v>27408</v>
      </c>
      <c r="D49" s="44">
        <v>27408</v>
      </c>
      <c r="E49" s="44">
        <v>24684</v>
      </c>
    </row>
    <row r="50" spans="1:5" ht="12" customHeight="1">
      <c r="A50" s="282" t="s">
        <v>59</v>
      </c>
      <c r="B50" s="6" t="s">
        <v>100</v>
      </c>
      <c r="C50" s="44">
        <v>44470</v>
      </c>
      <c r="D50" s="44">
        <v>44191</v>
      </c>
      <c r="E50" s="44">
        <v>38701</v>
      </c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1905</v>
      </c>
      <c r="D52" s="94">
        <v>1905</v>
      </c>
      <c r="E52" s="94">
        <f>SUM(E53:E55)</f>
        <v>353</v>
      </c>
    </row>
    <row r="53" spans="1:5" s="297" customFormat="1" ht="12" customHeight="1">
      <c r="A53" s="282" t="s">
        <v>62</v>
      </c>
      <c r="B53" s="7" t="s">
        <v>118</v>
      </c>
      <c r="C53" s="251">
        <v>1905</v>
      </c>
      <c r="D53" s="251">
        <v>1905</v>
      </c>
      <c r="E53" s="251">
        <v>353</v>
      </c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139070</v>
      </c>
      <c r="D58" s="293">
        <v>140408</v>
      </c>
      <c r="E58" s="293">
        <f>+E46+E52+E57</f>
        <v>128518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>
        <v>23</v>
      </c>
      <c r="D60" s="259">
        <v>22</v>
      </c>
      <c r="E60" s="259">
        <v>17</v>
      </c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&amp;R17.melléklet az 5/2016.(IV.27.) önkormányzati rendeletehez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E54" sqref="E54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443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294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483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150</v>
      </c>
      <c r="D8" s="94">
        <v>150</v>
      </c>
      <c r="E8" s="94">
        <f>SUM(E9:E19)</f>
        <v>101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>
        <v>150</v>
      </c>
      <c r="D10" s="91">
        <v>150</v>
      </c>
      <c r="E10" s="91">
        <v>101</v>
      </c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/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150</v>
      </c>
      <c r="D37" s="94">
        <v>150</v>
      </c>
      <c r="E37" s="94">
        <f>+E8+E20+E25+E26+E31+E35+E36</f>
        <v>101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10750</v>
      </c>
      <c r="D38" s="94">
        <v>11204</v>
      </c>
      <c r="E38" s="94">
        <f>+E39+E40+E41</f>
        <v>10701</v>
      </c>
    </row>
    <row r="39" spans="1:5" s="279" customFormat="1" ht="12" customHeight="1">
      <c r="A39" s="286" t="s">
        <v>429</v>
      </c>
      <c r="B39" s="287" t="s">
        <v>128</v>
      </c>
      <c r="C39" s="251">
        <v>410</v>
      </c>
      <c r="D39" s="251">
        <v>410</v>
      </c>
      <c r="E39" s="251">
        <v>410</v>
      </c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>
        <v>10340</v>
      </c>
      <c r="D41" s="290">
        <v>10794</v>
      </c>
      <c r="E41" s="290">
        <v>10291</v>
      </c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10900</v>
      </c>
      <c r="D42" s="293">
        <v>11354</v>
      </c>
      <c r="E42" s="293">
        <f>+E37+E38</f>
        <v>10802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10900</v>
      </c>
      <c r="D46" s="94">
        <v>11223</v>
      </c>
      <c r="E46" s="94">
        <f>SUM(E47:E51)</f>
        <v>10523</v>
      </c>
    </row>
    <row r="47" spans="1:5" ht="12" customHeight="1">
      <c r="A47" s="282" t="s">
        <v>56</v>
      </c>
      <c r="B47" s="7" t="s">
        <v>33</v>
      </c>
      <c r="C47" s="251">
        <v>4854</v>
      </c>
      <c r="D47" s="251">
        <v>5063</v>
      </c>
      <c r="E47" s="251">
        <v>5063</v>
      </c>
    </row>
    <row r="48" spans="1:5" ht="12" customHeight="1">
      <c r="A48" s="282" t="s">
        <v>57</v>
      </c>
      <c r="B48" s="6" t="s">
        <v>99</v>
      </c>
      <c r="C48" s="44">
        <v>1311</v>
      </c>
      <c r="D48" s="44">
        <v>1379</v>
      </c>
      <c r="E48" s="44">
        <v>1378</v>
      </c>
    </row>
    <row r="49" spans="1:5" ht="12" customHeight="1">
      <c r="A49" s="282" t="s">
        <v>58</v>
      </c>
      <c r="B49" s="6" t="s">
        <v>75</v>
      </c>
      <c r="C49" s="44">
        <v>4735</v>
      </c>
      <c r="D49" s="44">
        <v>4680</v>
      </c>
      <c r="E49" s="44">
        <v>3982</v>
      </c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>
        <v>101</v>
      </c>
      <c r="E51" s="44">
        <v>100</v>
      </c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>
        <v>131</v>
      </c>
      <c r="E52" s="94">
        <f>SUM(E53:E55)</f>
        <v>131</v>
      </c>
    </row>
    <row r="53" spans="1:5" s="297" customFormat="1" ht="12" customHeight="1">
      <c r="A53" s="282" t="s">
        <v>62</v>
      </c>
      <c r="B53" s="7" t="s">
        <v>118</v>
      </c>
      <c r="C53" s="251"/>
      <c r="D53" s="251">
        <v>131</v>
      </c>
      <c r="E53" s="251">
        <v>131</v>
      </c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10900</v>
      </c>
      <c r="D58" s="293">
        <v>11354</v>
      </c>
      <c r="E58" s="293">
        <f>+E46+E52+E57</f>
        <v>10654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>
        <v>2</v>
      </c>
      <c r="D60" s="259">
        <v>2</v>
      </c>
      <c r="E60" s="259">
        <v>2</v>
      </c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&amp;R18.melléklet az 5/2016.(IV.27.) önkormányzati rendeletehez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D13" sqref="D13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443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295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483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150</v>
      </c>
      <c r="D8" s="94">
        <v>150</v>
      </c>
      <c r="E8" s="94">
        <f>SUM(E9:E19)</f>
        <v>101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>
        <v>150</v>
      </c>
      <c r="D10" s="91">
        <v>150</v>
      </c>
      <c r="E10" s="91">
        <v>101</v>
      </c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/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150</v>
      </c>
      <c r="D37" s="94">
        <v>150</v>
      </c>
      <c r="E37" s="94">
        <f>+E8+E20+E25+E26+E31+E35+E36</f>
        <v>101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10750</v>
      </c>
      <c r="D38" s="94">
        <v>10750</v>
      </c>
      <c r="E38" s="94">
        <f>+E39+E40+E41</f>
        <v>10701</v>
      </c>
    </row>
    <row r="39" spans="1:5" s="279" customFormat="1" ht="12" customHeight="1">
      <c r="A39" s="286" t="s">
        <v>429</v>
      </c>
      <c r="B39" s="287" t="s">
        <v>128</v>
      </c>
      <c r="C39" s="251">
        <v>410</v>
      </c>
      <c r="D39" s="251">
        <v>410</v>
      </c>
      <c r="E39" s="251">
        <v>410</v>
      </c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>
        <v>10340</v>
      </c>
      <c r="D41" s="290">
        <v>10794</v>
      </c>
      <c r="E41" s="290">
        <v>10291</v>
      </c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10900</v>
      </c>
      <c r="D42" s="293">
        <v>11354</v>
      </c>
      <c r="E42" s="293">
        <f>+E37+E38</f>
        <v>10802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10900</v>
      </c>
      <c r="D46" s="94">
        <v>11223</v>
      </c>
      <c r="E46" s="94">
        <f>SUM(E47:E51)</f>
        <v>10523</v>
      </c>
    </row>
    <row r="47" spans="1:5" ht="12" customHeight="1">
      <c r="A47" s="282" t="s">
        <v>56</v>
      </c>
      <c r="B47" s="7" t="s">
        <v>33</v>
      </c>
      <c r="C47" s="251">
        <v>4854</v>
      </c>
      <c r="D47" s="251">
        <v>5063</v>
      </c>
      <c r="E47" s="251">
        <v>5063</v>
      </c>
    </row>
    <row r="48" spans="1:5" ht="12" customHeight="1">
      <c r="A48" s="282" t="s">
        <v>57</v>
      </c>
      <c r="B48" s="6" t="s">
        <v>99</v>
      </c>
      <c r="C48" s="44">
        <v>1311</v>
      </c>
      <c r="D48" s="44">
        <v>1379</v>
      </c>
      <c r="E48" s="44">
        <v>1378</v>
      </c>
    </row>
    <row r="49" spans="1:5" ht="12" customHeight="1">
      <c r="A49" s="282" t="s">
        <v>58</v>
      </c>
      <c r="B49" s="6" t="s">
        <v>75</v>
      </c>
      <c r="C49" s="44">
        <v>4735</v>
      </c>
      <c r="D49" s="44">
        <v>4680</v>
      </c>
      <c r="E49" s="44">
        <v>3982</v>
      </c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>
        <v>101</v>
      </c>
      <c r="E51" s="44">
        <v>100</v>
      </c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>
        <v>131</v>
      </c>
      <c r="E52" s="94">
        <f>SUM(E53:E55)</f>
        <v>131</v>
      </c>
    </row>
    <row r="53" spans="1:5" s="297" customFormat="1" ht="12" customHeight="1">
      <c r="A53" s="282" t="s">
        <v>62</v>
      </c>
      <c r="B53" s="7" t="s">
        <v>118</v>
      </c>
      <c r="C53" s="251"/>
      <c r="D53" s="251">
        <v>131</v>
      </c>
      <c r="E53" s="251">
        <v>131</v>
      </c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10900</v>
      </c>
      <c r="D58" s="293">
        <v>11354</v>
      </c>
      <c r="E58" s="293">
        <f>+E46+E52+E57</f>
        <v>10654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>
        <v>2</v>
      </c>
      <c r="D60" s="259">
        <v>2</v>
      </c>
      <c r="E60" s="259">
        <v>2</v>
      </c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&amp;R19.melléklet az 5/2016.(IV.27.) önkormányzati rendeletehez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C3" sqref="C3:E3"/>
    </sheetView>
  </sheetViews>
  <sheetFormatPr defaultColWidth="9.00390625" defaultRowHeight="12.75"/>
  <cols>
    <col min="1" max="1" width="9.50390625" style="132" customWidth="1"/>
    <col min="2" max="2" width="59.625" style="132" customWidth="1"/>
    <col min="3" max="4" width="17.375" style="133" customWidth="1"/>
    <col min="5" max="5" width="17.375" style="155" customWidth="1"/>
    <col min="6" max="16384" width="9.375" style="155" customWidth="1"/>
  </cols>
  <sheetData>
    <row r="1" spans="1:5" ht="15.75" customHeight="1">
      <c r="A1" s="668" t="s">
        <v>390</v>
      </c>
      <c r="B1" s="668"/>
      <c r="C1" s="668"/>
      <c r="D1" s="668"/>
      <c r="E1" s="668"/>
    </row>
    <row r="2" spans="1:5" ht="15.75" customHeight="1" thickBot="1">
      <c r="A2" s="659" t="s">
        <v>79</v>
      </c>
      <c r="B2" s="659"/>
      <c r="C2" s="220"/>
      <c r="D2" s="220"/>
      <c r="E2" s="220" t="s">
        <v>119</v>
      </c>
    </row>
    <row r="3" spans="1:5" ht="15.75">
      <c r="A3" s="660" t="s">
        <v>44</v>
      </c>
      <c r="B3" s="662" t="s">
        <v>3</v>
      </c>
      <c r="C3" s="664" t="s">
        <v>36</v>
      </c>
      <c r="D3" s="665"/>
      <c r="E3" s="666"/>
    </row>
    <row r="4" spans="1:5" ht="24.75" thickBot="1">
      <c r="A4" s="661"/>
      <c r="B4" s="663"/>
      <c r="C4" s="222" t="s">
        <v>386</v>
      </c>
      <c r="D4" s="264" t="s">
        <v>408</v>
      </c>
      <c r="E4" s="263" t="s">
        <v>483</v>
      </c>
    </row>
    <row r="5" spans="1:5" s="156" customFormat="1" ht="12" customHeight="1" thickBot="1">
      <c r="A5" s="152" t="s">
        <v>362</v>
      </c>
      <c r="B5" s="153" t="s">
        <v>363</v>
      </c>
      <c r="C5" s="153" t="s">
        <v>364</v>
      </c>
      <c r="D5" s="265"/>
      <c r="E5" s="223" t="s">
        <v>365</v>
      </c>
    </row>
    <row r="6" spans="1:5" s="157" customFormat="1" ht="12" customHeight="1" thickBot="1">
      <c r="A6" s="18" t="s">
        <v>4</v>
      </c>
      <c r="B6" s="19" t="s">
        <v>140</v>
      </c>
      <c r="C6" s="144">
        <f>+C7+C8+C9+C10+C11+C12</f>
        <v>367938</v>
      </c>
      <c r="D6" s="144">
        <v>383190</v>
      </c>
      <c r="E6" s="77">
        <f>+E7+E8+E9+E10+E11+E12</f>
        <v>383190</v>
      </c>
    </row>
    <row r="7" spans="1:5" s="157" customFormat="1" ht="12" customHeight="1">
      <c r="A7" s="13" t="s">
        <v>56</v>
      </c>
      <c r="B7" s="158" t="s">
        <v>141</v>
      </c>
      <c r="C7" s="146">
        <v>165853</v>
      </c>
      <c r="D7" s="146">
        <v>166166</v>
      </c>
      <c r="E7" s="79">
        <v>166166</v>
      </c>
    </row>
    <row r="8" spans="1:5" s="157" customFormat="1" ht="12" customHeight="1">
      <c r="A8" s="12" t="s">
        <v>57</v>
      </c>
      <c r="B8" s="159" t="s">
        <v>142</v>
      </c>
      <c r="C8" s="145"/>
      <c r="D8" s="145"/>
      <c r="E8" s="78"/>
    </row>
    <row r="9" spans="1:5" s="157" customFormat="1" ht="12" customHeight="1">
      <c r="A9" s="12" t="s">
        <v>58</v>
      </c>
      <c r="B9" s="159" t="s">
        <v>143</v>
      </c>
      <c r="C9" s="145">
        <v>153643</v>
      </c>
      <c r="D9" s="145">
        <v>198492</v>
      </c>
      <c r="E9" s="78">
        <v>198492</v>
      </c>
    </row>
    <row r="10" spans="1:5" s="157" customFormat="1" ht="12" customHeight="1">
      <c r="A10" s="12" t="s">
        <v>59</v>
      </c>
      <c r="B10" s="159" t="s">
        <v>144</v>
      </c>
      <c r="C10" s="145">
        <v>6692</v>
      </c>
      <c r="D10" s="145">
        <v>7006</v>
      </c>
      <c r="E10" s="78">
        <v>7006</v>
      </c>
    </row>
    <row r="11" spans="1:5" s="157" customFormat="1" ht="12" customHeight="1">
      <c r="A11" s="12" t="s">
        <v>76</v>
      </c>
      <c r="B11" s="85" t="s">
        <v>304</v>
      </c>
      <c r="C11" s="145">
        <v>3417</v>
      </c>
      <c r="D11" s="145">
        <v>11215</v>
      </c>
      <c r="E11" s="78">
        <v>11215</v>
      </c>
    </row>
    <row r="12" spans="1:5" s="157" customFormat="1" ht="12" customHeight="1" thickBot="1">
      <c r="A12" s="14" t="s">
        <v>60</v>
      </c>
      <c r="B12" s="86" t="s">
        <v>305</v>
      </c>
      <c r="C12" s="145">
        <v>38333</v>
      </c>
      <c r="D12" s="145">
        <v>311</v>
      </c>
      <c r="E12" s="78">
        <v>311</v>
      </c>
    </row>
    <row r="13" spans="1:5" s="157" customFormat="1" ht="12" customHeight="1" thickBot="1">
      <c r="A13" s="18" t="s">
        <v>5</v>
      </c>
      <c r="B13" s="84" t="s">
        <v>145</v>
      </c>
      <c r="C13" s="144">
        <f>+C14+C15+C16+C17+C18</f>
        <v>302274</v>
      </c>
      <c r="D13" s="144">
        <v>425418</v>
      </c>
      <c r="E13" s="77">
        <f>+E14+E15+E16+E17+E18</f>
        <v>425418</v>
      </c>
    </row>
    <row r="14" spans="1:5" s="157" customFormat="1" ht="12" customHeight="1">
      <c r="A14" s="13" t="s">
        <v>62</v>
      </c>
      <c r="B14" s="158" t="s">
        <v>146</v>
      </c>
      <c r="C14" s="146"/>
      <c r="D14" s="146"/>
      <c r="E14" s="79"/>
    </row>
    <row r="15" spans="1:5" s="157" customFormat="1" ht="12" customHeight="1">
      <c r="A15" s="12" t="s">
        <v>63</v>
      </c>
      <c r="B15" s="159" t="s">
        <v>147</v>
      </c>
      <c r="C15" s="145"/>
      <c r="D15" s="145"/>
      <c r="E15" s="78"/>
    </row>
    <row r="16" spans="1:5" s="157" customFormat="1" ht="12" customHeight="1">
      <c r="A16" s="12" t="s">
        <v>64</v>
      </c>
      <c r="B16" s="159" t="s">
        <v>297</v>
      </c>
      <c r="C16" s="145"/>
      <c r="D16" s="145"/>
      <c r="E16" s="78"/>
    </row>
    <row r="17" spans="1:5" s="157" customFormat="1" ht="12" customHeight="1">
      <c r="A17" s="12" t="s">
        <v>65</v>
      </c>
      <c r="B17" s="159" t="s">
        <v>298</v>
      </c>
      <c r="C17" s="145"/>
      <c r="D17" s="145"/>
      <c r="E17" s="78"/>
    </row>
    <row r="18" spans="1:5" s="157" customFormat="1" ht="12" customHeight="1">
      <c r="A18" s="12" t="s">
        <v>66</v>
      </c>
      <c r="B18" s="159" t="s">
        <v>148</v>
      </c>
      <c r="C18" s="145">
        <v>302274</v>
      </c>
      <c r="D18" s="145">
        <v>425418</v>
      </c>
      <c r="E18" s="78">
        <v>425418</v>
      </c>
    </row>
    <row r="19" spans="1:5" s="157" customFormat="1" ht="12" customHeight="1" thickBot="1">
      <c r="A19" s="14" t="s">
        <v>72</v>
      </c>
      <c r="B19" s="86" t="s">
        <v>149</v>
      </c>
      <c r="C19" s="147"/>
      <c r="D19" s="147">
        <v>10677</v>
      </c>
      <c r="E19" s="80">
        <v>10677</v>
      </c>
    </row>
    <row r="20" spans="1:5" s="157" customFormat="1" ht="12" customHeight="1" thickBot="1">
      <c r="A20" s="18" t="s">
        <v>6</v>
      </c>
      <c r="B20" s="19" t="s">
        <v>150</v>
      </c>
      <c r="C20" s="144">
        <f>+C21+C22+C23+C24+C25</f>
        <v>175547</v>
      </c>
      <c r="D20" s="144">
        <v>250854</v>
      </c>
      <c r="E20" s="77">
        <f>+E21+E22+E23+E24+E25</f>
        <v>250854</v>
      </c>
    </row>
    <row r="21" spans="1:5" s="157" customFormat="1" ht="12" customHeight="1">
      <c r="A21" s="13" t="s">
        <v>45</v>
      </c>
      <c r="B21" s="158" t="s">
        <v>151</v>
      </c>
      <c r="C21" s="146"/>
      <c r="D21" s="146"/>
      <c r="E21" s="79"/>
    </row>
    <row r="22" spans="1:5" s="157" customFormat="1" ht="12" customHeight="1">
      <c r="A22" s="12" t="s">
        <v>46</v>
      </c>
      <c r="B22" s="159" t="s">
        <v>152</v>
      </c>
      <c r="C22" s="145"/>
      <c r="D22" s="145"/>
      <c r="E22" s="78"/>
    </row>
    <row r="23" spans="1:5" s="157" customFormat="1" ht="12" customHeight="1">
      <c r="A23" s="12" t="s">
        <v>47</v>
      </c>
      <c r="B23" s="159" t="s">
        <v>299</v>
      </c>
      <c r="C23" s="145"/>
      <c r="D23" s="145"/>
      <c r="E23" s="78"/>
    </row>
    <row r="24" spans="1:5" s="157" customFormat="1" ht="12" customHeight="1">
      <c r="A24" s="12" t="s">
        <v>48</v>
      </c>
      <c r="B24" s="159" t="s">
        <v>300</v>
      </c>
      <c r="C24" s="145"/>
      <c r="D24" s="145"/>
      <c r="E24" s="78"/>
    </row>
    <row r="25" spans="1:5" s="157" customFormat="1" ht="12" customHeight="1">
      <c r="A25" s="12" t="s">
        <v>87</v>
      </c>
      <c r="B25" s="159" t="s">
        <v>153</v>
      </c>
      <c r="C25" s="145">
        <v>175547</v>
      </c>
      <c r="D25" s="145">
        <v>250854</v>
      </c>
      <c r="E25" s="78">
        <v>250854</v>
      </c>
    </row>
    <row r="26" spans="1:5" s="157" customFormat="1" ht="12" customHeight="1" thickBot="1">
      <c r="A26" s="14" t="s">
        <v>88</v>
      </c>
      <c r="B26" s="160" t="s">
        <v>154</v>
      </c>
      <c r="C26" s="147">
        <v>150652</v>
      </c>
      <c r="D26" s="147">
        <v>221001</v>
      </c>
      <c r="E26" s="80">
        <v>221001</v>
      </c>
    </row>
    <row r="27" spans="1:5" s="157" customFormat="1" ht="12" customHeight="1" thickBot="1">
      <c r="A27" s="18" t="s">
        <v>89</v>
      </c>
      <c r="B27" s="19" t="s">
        <v>155</v>
      </c>
      <c r="C27" s="150">
        <f>+C28+C32+C33+C34</f>
        <v>68650</v>
      </c>
      <c r="D27" s="150">
        <v>90561</v>
      </c>
      <c r="E27" s="187">
        <f>+E28+E32+E33+E34</f>
        <v>83125</v>
      </c>
    </row>
    <row r="28" spans="1:5" s="157" customFormat="1" ht="12" customHeight="1">
      <c r="A28" s="13" t="s">
        <v>156</v>
      </c>
      <c r="B28" s="158" t="s">
        <v>311</v>
      </c>
      <c r="C28" s="189">
        <f>+C29+C30+C31</f>
        <v>58000</v>
      </c>
      <c r="D28" s="189">
        <v>74199</v>
      </c>
      <c r="E28" s="188">
        <f>+E29+E30+E31</f>
        <v>71114</v>
      </c>
    </row>
    <row r="29" spans="1:5" s="157" customFormat="1" ht="12" customHeight="1">
      <c r="A29" s="12" t="s">
        <v>157</v>
      </c>
      <c r="B29" s="159" t="s">
        <v>162</v>
      </c>
      <c r="C29" s="145">
        <v>10000</v>
      </c>
      <c r="D29" s="145">
        <v>13006</v>
      </c>
      <c r="E29" s="78">
        <v>11067</v>
      </c>
    </row>
    <row r="30" spans="1:5" s="157" customFormat="1" ht="12" customHeight="1">
      <c r="A30" s="12" t="s">
        <v>158</v>
      </c>
      <c r="B30" s="159" t="s">
        <v>163</v>
      </c>
      <c r="C30" s="145"/>
      <c r="D30" s="145"/>
      <c r="E30" s="78"/>
    </row>
    <row r="31" spans="1:5" s="157" customFormat="1" ht="12" customHeight="1">
      <c r="A31" s="12" t="s">
        <v>309</v>
      </c>
      <c r="B31" s="199" t="s">
        <v>310</v>
      </c>
      <c r="C31" s="145">
        <v>48000</v>
      </c>
      <c r="D31" s="145">
        <v>61193</v>
      </c>
      <c r="E31" s="78">
        <v>60047</v>
      </c>
    </row>
    <row r="32" spans="1:5" s="157" customFormat="1" ht="12" customHeight="1">
      <c r="A32" s="12" t="s">
        <v>159</v>
      </c>
      <c r="B32" s="159" t="s">
        <v>164</v>
      </c>
      <c r="C32" s="145">
        <v>9500</v>
      </c>
      <c r="D32" s="145">
        <v>12262</v>
      </c>
      <c r="E32" s="78">
        <v>10381</v>
      </c>
    </row>
    <row r="33" spans="1:5" s="157" customFormat="1" ht="12" customHeight="1">
      <c r="A33" s="12" t="s">
        <v>160</v>
      </c>
      <c r="B33" s="159" t="s">
        <v>165</v>
      </c>
      <c r="C33" s="145"/>
      <c r="D33" s="145">
        <v>94</v>
      </c>
      <c r="E33" s="78">
        <v>94</v>
      </c>
    </row>
    <row r="34" spans="1:5" s="157" customFormat="1" ht="12" customHeight="1" thickBot="1">
      <c r="A34" s="14" t="s">
        <v>161</v>
      </c>
      <c r="B34" s="160" t="s">
        <v>166</v>
      </c>
      <c r="C34" s="147">
        <v>1150</v>
      </c>
      <c r="D34" s="147">
        <v>4006</v>
      </c>
      <c r="E34" s="80">
        <v>1536</v>
      </c>
    </row>
    <row r="35" spans="1:5" s="157" customFormat="1" ht="12" customHeight="1" thickBot="1">
      <c r="A35" s="18" t="s">
        <v>8</v>
      </c>
      <c r="B35" s="19" t="s">
        <v>306</v>
      </c>
      <c r="C35" s="144">
        <f>SUM(C36:C46)</f>
        <v>8416</v>
      </c>
      <c r="D35" s="144">
        <v>25972</v>
      </c>
      <c r="E35" s="77">
        <f>SUM(E36:E46)</f>
        <v>25629</v>
      </c>
    </row>
    <row r="36" spans="1:5" s="157" customFormat="1" ht="12" customHeight="1">
      <c r="A36" s="13" t="s">
        <v>49</v>
      </c>
      <c r="B36" s="158" t="s">
        <v>169</v>
      </c>
      <c r="C36" s="146">
        <v>3500</v>
      </c>
      <c r="D36" s="146">
        <v>9885</v>
      </c>
      <c r="E36" s="79">
        <v>9885</v>
      </c>
    </row>
    <row r="37" spans="1:5" s="157" customFormat="1" ht="12" customHeight="1">
      <c r="A37" s="12" t="s">
        <v>50</v>
      </c>
      <c r="B37" s="159" t="s">
        <v>170</v>
      </c>
      <c r="C37" s="145">
        <v>1350</v>
      </c>
      <c r="D37" s="145">
        <v>9210</v>
      </c>
      <c r="E37" s="78">
        <v>8836</v>
      </c>
    </row>
    <row r="38" spans="1:5" s="157" customFormat="1" ht="12" customHeight="1">
      <c r="A38" s="12" t="s">
        <v>51</v>
      </c>
      <c r="B38" s="159" t="s">
        <v>171</v>
      </c>
      <c r="C38" s="145">
        <v>150</v>
      </c>
      <c r="D38" s="145">
        <v>835</v>
      </c>
      <c r="E38" s="78">
        <v>835</v>
      </c>
    </row>
    <row r="39" spans="1:5" s="157" customFormat="1" ht="12" customHeight="1">
      <c r="A39" s="12" t="s">
        <v>91</v>
      </c>
      <c r="B39" s="159" t="s">
        <v>172</v>
      </c>
      <c r="C39" s="145">
        <v>2163</v>
      </c>
      <c r="D39" s="145"/>
      <c r="E39" s="78"/>
    </row>
    <row r="40" spans="1:5" s="157" customFormat="1" ht="12" customHeight="1">
      <c r="A40" s="12" t="s">
        <v>92</v>
      </c>
      <c r="B40" s="159" t="s">
        <v>173</v>
      </c>
      <c r="C40" s="145"/>
      <c r="D40" s="145"/>
      <c r="E40" s="78"/>
    </row>
    <row r="41" spans="1:5" s="157" customFormat="1" ht="12" customHeight="1">
      <c r="A41" s="12" t="s">
        <v>93</v>
      </c>
      <c r="B41" s="159" t="s">
        <v>174</v>
      </c>
      <c r="C41" s="145">
        <v>1253</v>
      </c>
      <c r="D41" s="145">
        <v>3555</v>
      </c>
      <c r="E41" s="78">
        <v>3546</v>
      </c>
    </row>
    <row r="42" spans="1:5" s="157" customFormat="1" ht="12" customHeight="1">
      <c r="A42" s="12" t="s">
        <v>94</v>
      </c>
      <c r="B42" s="159" t="s">
        <v>175</v>
      </c>
      <c r="C42" s="145"/>
      <c r="D42" s="145">
        <v>300</v>
      </c>
      <c r="E42" s="78">
        <v>300</v>
      </c>
    </row>
    <row r="43" spans="1:5" s="157" customFormat="1" ht="12" customHeight="1">
      <c r="A43" s="12" t="s">
        <v>95</v>
      </c>
      <c r="B43" s="159" t="s">
        <v>176</v>
      </c>
      <c r="C43" s="145"/>
      <c r="D43" s="145">
        <v>5</v>
      </c>
      <c r="E43" s="78">
        <v>5</v>
      </c>
    </row>
    <row r="44" spans="1:5" s="157" customFormat="1" ht="12" customHeight="1">
      <c r="A44" s="12" t="s">
        <v>167</v>
      </c>
      <c r="B44" s="159" t="s">
        <v>177</v>
      </c>
      <c r="C44" s="148"/>
      <c r="D44" s="148"/>
      <c r="E44" s="81"/>
    </row>
    <row r="45" spans="1:5" s="157" customFormat="1" ht="12" customHeight="1">
      <c r="A45" s="14" t="s">
        <v>168</v>
      </c>
      <c r="B45" s="160" t="s">
        <v>308</v>
      </c>
      <c r="C45" s="149"/>
      <c r="D45" s="149">
        <v>265</v>
      </c>
      <c r="E45" s="82">
        <v>265</v>
      </c>
    </row>
    <row r="46" spans="1:5" s="157" customFormat="1" ht="12" customHeight="1" thickBot="1">
      <c r="A46" s="14" t="s">
        <v>307</v>
      </c>
      <c r="B46" s="86" t="s">
        <v>178</v>
      </c>
      <c r="C46" s="149"/>
      <c r="D46" s="149">
        <v>1917</v>
      </c>
      <c r="E46" s="82">
        <v>1957</v>
      </c>
    </row>
    <row r="47" spans="1:5" s="157" customFormat="1" ht="12" customHeight="1" thickBot="1">
      <c r="A47" s="18" t="s">
        <v>9</v>
      </c>
      <c r="B47" s="19" t="s">
        <v>179</v>
      </c>
      <c r="C47" s="144">
        <f>SUM(C48:C52)</f>
        <v>17579</v>
      </c>
      <c r="D47" s="144">
        <v>1294</v>
      </c>
      <c r="E47" s="77">
        <f>SUM(E48:E52)</f>
        <v>1294</v>
      </c>
    </row>
    <row r="48" spans="1:5" s="157" customFormat="1" ht="12" customHeight="1">
      <c r="A48" s="13" t="s">
        <v>52</v>
      </c>
      <c r="B48" s="158" t="s">
        <v>183</v>
      </c>
      <c r="C48" s="190"/>
      <c r="D48" s="190"/>
      <c r="E48" s="83"/>
    </row>
    <row r="49" spans="1:5" s="157" customFormat="1" ht="12" customHeight="1">
      <c r="A49" s="12" t="s">
        <v>53</v>
      </c>
      <c r="B49" s="159" t="s">
        <v>184</v>
      </c>
      <c r="C49" s="148">
        <v>17579</v>
      </c>
      <c r="D49" s="148"/>
      <c r="E49" s="81"/>
    </row>
    <row r="50" spans="1:5" s="157" customFormat="1" ht="12" customHeight="1">
      <c r="A50" s="12" t="s">
        <v>180</v>
      </c>
      <c r="B50" s="159" t="s">
        <v>185</v>
      </c>
      <c r="C50" s="148"/>
      <c r="D50" s="148">
        <v>1294</v>
      </c>
      <c r="E50" s="81">
        <v>1294</v>
      </c>
    </row>
    <row r="51" spans="1:5" s="157" customFormat="1" ht="12" customHeight="1">
      <c r="A51" s="12" t="s">
        <v>181</v>
      </c>
      <c r="B51" s="159" t="s">
        <v>186</v>
      </c>
      <c r="C51" s="148"/>
      <c r="D51" s="148"/>
      <c r="E51" s="81"/>
    </row>
    <row r="52" spans="1:5" s="157" customFormat="1" ht="12" customHeight="1" thickBot="1">
      <c r="A52" s="14" t="s">
        <v>182</v>
      </c>
      <c r="B52" s="86" t="s">
        <v>187</v>
      </c>
      <c r="C52" s="149"/>
      <c r="D52" s="149"/>
      <c r="E52" s="82"/>
    </row>
    <row r="53" spans="1:5" s="157" customFormat="1" ht="12" customHeight="1" thickBot="1">
      <c r="A53" s="18" t="s">
        <v>96</v>
      </c>
      <c r="B53" s="19" t="s">
        <v>188</v>
      </c>
      <c r="C53" s="144">
        <f>SUM(C54:C56)</f>
        <v>2000</v>
      </c>
      <c r="D53" s="144">
        <v>24190</v>
      </c>
      <c r="E53" s="77">
        <f>SUM(E54:E56)</f>
        <v>24190</v>
      </c>
    </row>
    <row r="54" spans="1:5" s="157" customFormat="1" ht="12" customHeight="1">
      <c r="A54" s="13" t="s">
        <v>54</v>
      </c>
      <c r="B54" s="158" t="s">
        <v>189</v>
      </c>
      <c r="C54" s="146"/>
      <c r="D54" s="146"/>
      <c r="E54" s="79"/>
    </row>
    <row r="55" spans="1:5" s="157" customFormat="1" ht="12" customHeight="1">
      <c r="A55" s="12" t="s">
        <v>55</v>
      </c>
      <c r="B55" s="159" t="s">
        <v>301</v>
      </c>
      <c r="C55" s="145">
        <v>2000</v>
      </c>
      <c r="D55" s="145">
        <v>24190</v>
      </c>
      <c r="E55" s="78">
        <v>24190</v>
      </c>
    </row>
    <row r="56" spans="1:5" s="157" customFormat="1" ht="12" customHeight="1">
      <c r="A56" s="12" t="s">
        <v>192</v>
      </c>
      <c r="B56" s="159" t="s">
        <v>190</v>
      </c>
      <c r="C56" s="145"/>
      <c r="D56" s="145"/>
      <c r="E56" s="78"/>
    </row>
    <row r="57" spans="1:5" s="157" customFormat="1" ht="12" customHeight="1" thickBot="1">
      <c r="A57" s="14" t="s">
        <v>193</v>
      </c>
      <c r="B57" s="86" t="s">
        <v>191</v>
      </c>
      <c r="C57" s="147"/>
      <c r="D57" s="147"/>
      <c r="E57" s="80"/>
    </row>
    <row r="58" spans="1:5" s="157" customFormat="1" ht="12" customHeight="1" thickBot="1">
      <c r="A58" s="18" t="s">
        <v>11</v>
      </c>
      <c r="B58" s="84" t="s">
        <v>194</v>
      </c>
      <c r="C58" s="144">
        <f>SUM(C59:C61)</f>
        <v>0</v>
      </c>
      <c r="D58" s="144">
        <v>2364</v>
      </c>
      <c r="E58" s="77">
        <f>SUM(E59:E61)</f>
        <v>68</v>
      </c>
    </row>
    <row r="59" spans="1:5" s="157" customFormat="1" ht="12" customHeight="1">
      <c r="A59" s="13" t="s">
        <v>97</v>
      </c>
      <c r="B59" s="158" t="s">
        <v>196</v>
      </c>
      <c r="C59" s="148"/>
      <c r="D59" s="148"/>
      <c r="E59" s="81"/>
    </row>
    <row r="60" spans="1:5" s="157" customFormat="1" ht="12" customHeight="1">
      <c r="A60" s="12" t="s">
        <v>98</v>
      </c>
      <c r="B60" s="159" t="s">
        <v>302</v>
      </c>
      <c r="C60" s="148"/>
      <c r="D60" s="148">
        <v>2298</v>
      </c>
      <c r="E60" s="81">
        <v>2</v>
      </c>
    </row>
    <row r="61" spans="1:5" s="157" customFormat="1" ht="12" customHeight="1">
      <c r="A61" s="12" t="s">
        <v>120</v>
      </c>
      <c r="B61" s="159" t="s">
        <v>197</v>
      </c>
      <c r="C61" s="148"/>
      <c r="D61" s="148">
        <v>66</v>
      </c>
      <c r="E61" s="81">
        <v>66</v>
      </c>
    </row>
    <row r="62" spans="1:5" s="157" customFormat="1" ht="12" customHeight="1" thickBot="1">
      <c r="A62" s="14" t="s">
        <v>195</v>
      </c>
      <c r="B62" s="86" t="s">
        <v>198</v>
      </c>
      <c r="C62" s="148"/>
      <c r="D62" s="148"/>
      <c r="E62" s="81"/>
    </row>
    <row r="63" spans="1:5" s="157" customFormat="1" ht="12" customHeight="1" thickBot="1">
      <c r="A63" s="204" t="s">
        <v>351</v>
      </c>
      <c r="B63" s="19" t="s">
        <v>199</v>
      </c>
      <c r="C63" s="150">
        <f>+C6+C13+C20+C27+C35+C47+C53+C58</f>
        <v>942404</v>
      </c>
      <c r="D63" s="150">
        <v>1203843</v>
      </c>
      <c r="E63" s="187">
        <f>+E6+E13+E20+E27+E35+E47+E53+E58</f>
        <v>1193768</v>
      </c>
    </row>
    <row r="64" spans="1:5" s="157" customFormat="1" ht="12" customHeight="1" thickBot="1">
      <c r="A64" s="191" t="s">
        <v>200</v>
      </c>
      <c r="B64" s="84" t="s">
        <v>201</v>
      </c>
      <c r="C64" s="144">
        <f>SUM(C65:C67)</f>
        <v>0</v>
      </c>
      <c r="D64" s="144"/>
      <c r="E64" s="77">
        <f>SUM(E65:E67)</f>
        <v>0</v>
      </c>
    </row>
    <row r="65" spans="1:5" s="157" customFormat="1" ht="12" customHeight="1">
      <c r="A65" s="13" t="s">
        <v>232</v>
      </c>
      <c r="B65" s="158" t="s">
        <v>202</v>
      </c>
      <c r="C65" s="148"/>
      <c r="D65" s="148"/>
      <c r="E65" s="81"/>
    </row>
    <row r="66" spans="1:5" s="157" customFormat="1" ht="12" customHeight="1">
      <c r="A66" s="12" t="s">
        <v>241</v>
      </c>
      <c r="B66" s="159" t="s">
        <v>203</v>
      </c>
      <c r="C66" s="148"/>
      <c r="D66" s="148"/>
      <c r="E66" s="81"/>
    </row>
    <row r="67" spans="1:5" s="157" customFormat="1" ht="12" customHeight="1" thickBot="1">
      <c r="A67" s="14" t="s">
        <v>242</v>
      </c>
      <c r="B67" s="200" t="s">
        <v>336</v>
      </c>
      <c r="C67" s="148"/>
      <c r="D67" s="148"/>
      <c r="E67" s="81"/>
    </row>
    <row r="68" spans="1:5" s="157" customFormat="1" ht="12" customHeight="1" thickBot="1">
      <c r="A68" s="191" t="s">
        <v>205</v>
      </c>
      <c r="B68" s="84" t="s">
        <v>206</v>
      </c>
      <c r="C68" s="144">
        <f>SUM(C69:C72)</f>
        <v>0</v>
      </c>
      <c r="D68" s="144"/>
      <c r="E68" s="77">
        <f>SUM(E69:E72)</f>
        <v>0</v>
      </c>
    </row>
    <row r="69" spans="1:5" s="157" customFormat="1" ht="12" customHeight="1">
      <c r="A69" s="13" t="s">
        <v>77</v>
      </c>
      <c r="B69" s="158" t="s">
        <v>207</v>
      </c>
      <c r="C69" s="148"/>
      <c r="D69" s="148"/>
      <c r="E69" s="81"/>
    </row>
    <row r="70" spans="1:5" s="157" customFormat="1" ht="12" customHeight="1">
      <c r="A70" s="12" t="s">
        <v>78</v>
      </c>
      <c r="B70" s="159" t="s">
        <v>208</v>
      </c>
      <c r="C70" s="148"/>
      <c r="D70" s="148"/>
      <c r="E70" s="81"/>
    </row>
    <row r="71" spans="1:5" s="157" customFormat="1" ht="12" customHeight="1">
      <c r="A71" s="12" t="s">
        <v>233</v>
      </c>
      <c r="B71" s="159" t="s">
        <v>209</v>
      </c>
      <c r="C71" s="148"/>
      <c r="D71" s="148"/>
      <c r="E71" s="81"/>
    </row>
    <row r="72" spans="1:5" s="157" customFormat="1" ht="12" customHeight="1" thickBot="1">
      <c r="A72" s="14" t="s">
        <v>234</v>
      </c>
      <c r="B72" s="86" t="s">
        <v>210</v>
      </c>
      <c r="C72" s="148"/>
      <c r="D72" s="148"/>
      <c r="E72" s="81"/>
    </row>
    <row r="73" spans="1:5" s="157" customFormat="1" ht="12" customHeight="1" thickBot="1">
      <c r="A73" s="191" t="s">
        <v>211</v>
      </c>
      <c r="B73" s="84" t="s">
        <v>212</v>
      </c>
      <c r="C73" s="144">
        <f>SUM(C74:C75)</f>
        <v>30666</v>
      </c>
      <c r="D73" s="144">
        <v>28486</v>
      </c>
      <c r="E73" s="77">
        <f>SUM(E74:E75)</f>
        <v>28486</v>
      </c>
    </row>
    <row r="74" spans="1:5" s="157" customFormat="1" ht="12" customHeight="1">
      <c r="A74" s="13" t="s">
        <v>235</v>
      </c>
      <c r="B74" s="158" t="s">
        <v>213</v>
      </c>
      <c r="C74" s="148">
        <v>30666</v>
      </c>
      <c r="D74" s="148">
        <v>28486</v>
      </c>
      <c r="E74" s="81">
        <v>28486</v>
      </c>
    </row>
    <row r="75" spans="1:5" s="157" customFormat="1" ht="12" customHeight="1" thickBot="1">
      <c r="A75" s="14" t="s">
        <v>236</v>
      </c>
      <c r="B75" s="86" t="s">
        <v>214</v>
      </c>
      <c r="C75" s="148"/>
      <c r="D75" s="148"/>
      <c r="E75" s="81"/>
    </row>
    <row r="76" spans="1:5" s="157" customFormat="1" ht="12" customHeight="1" thickBot="1">
      <c r="A76" s="191" t="s">
        <v>215</v>
      </c>
      <c r="B76" s="84" t="s">
        <v>216</v>
      </c>
      <c r="C76" s="144">
        <f>SUM(C77:C79)</f>
        <v>0</v>
      </c>
      <c r="D76" s="144">
        <v>11832</v>
      </c>
      <c r="E76" s="77">
        <f>SUM(E77:E79)</f>
        <v>11832</v>
      </c>
    </row>
    <row r="77" spans="1:5" s="157" customFormat="1" ht="12" customHeight="1">
      <c r="A77" s="13" t="s">
        <v>237</v>
      </c>
      <c r="B77" s="158" t="s">
        <v>217</v>
      </c>
      <c r="C77" s="148"/>
      <c r="D77" s="148">
        <v>11832</v>
      </c>
      <c r="E77" s="81">
        <v>11832</v>
      </c>
    </row>
    <row r="78" spans="1:5" s="157" customFormat="1" ht="12" customHeight="1">
      <c r="A78" s="12" t="s">
        <v>238</v>
      </c>
      <c r="B78" s="159" t="s">
        <v>218</v>
      </c>
      <c r="C78" s="148"/>
      <c r="D78" s="148"/>
      <c r="E78" s="81"/>
    </row>
    <row r="79" spans="1:5" s="157" customFormat="1" ht="12" customHeight="1" thickBot="1">
      <c r="A79" s="14" t="s">
        <v>239</v>
      </c>
      <c r="B79" s="86" t="s">
        <v>219</v>
      </c>
      <c r="C79" s="148"/>
      <c r="D79" s="148"/>
      <c r="E79" s="81"/>
    </row>
    <row r="80" spans="1:5" s="157" customFormat="1" ht="12" customHeight="1" thickBot="1">
      <c r="A80" s="191" t="s">
        <v>220</v>
      </c>
      <c r="B80" s="84" t="s">
        <v>240</v>
      </c>
      <c r="C80" s="144">
        <f>SUM(C81:C84)</f>
        <v>0</v>
      </c>
      <c r="D80" s="144"/>
      <c r="E80" s="77">
        <f>SUM(E81:E84)</f>
        <v>0</v>
      </c>
    </row>
    <row r="81" spans="1:5" s="157" customFormat="1" ht="12" customHeight="1">
      <c r="A81" s="162" t="s">
        <v>221</v>
      </c>
      <c r="B81" s="158" t="s">
        <v>222</v>
      </c>
      <c r="C81" s="148"/>
      <c r="D81" s="148"/>
      <c r="E81" s="81"/>
    </row>
    <row r="82" spans="1:5" s="157" customFormat="1" ht="12" customHeight="1">
      <c r="A82" s="163" t="s">
        <v>223</v>
      </c>
      <c r="B82" s="159" t="s">
        <v>224</v>
      </c>
      <c r="C82" s="148"/>
      <c r="D82" s="148"/>
      <c r="E82" s="81"/>
    </row>
    <row r="83" spans="1:5" s="157" customFormat="1" ht="12" customHeight="1">
      <c r="A83" s="163" t="s">
        <v>225</v>
      </c>
      <c r="B83" s="159" t="s">
        <v>226</v>
      </c>
      <c r="C83" s="148"/>
      <c r="D83" s="148"/>
      <c r="E83" s="81"/>
    </row>
    <row r="84" spans="1:5" s="157" customFormat="1" ht="12" customHeight="1" thickBot="1">
      <c r="A84" s="164" t="s">
        <v>227</v>
      </c>
      <c r="B84" s="86" t="s">
        <v>228</v>
      </c>
      <c r="C84" s="148"/>
      <c r="D84" s="148"/>
      <c r="E84" s="81"/>
    </row>
    <row r="85" spans="1:5" s="157" customFormat="1" ht="12" customHeight="1" thickBot="1">
      <c r="A85" s="191" t="s">
        <v>229</v>
      </c>
      <c r="B85" s="84" t="s">
        <v>350</v>
      </c>
      <c r="C85" s="193"/>
      <c r="D85" s="193"/>
      <c r="E85" s="194"/>
    </row>
    <row r="86" spans="1:5" s="157" customFormat="1" ht="13.5" customHeight="1" thickBot="1">
      <c r="A86" s="191" t="s">
        <v>231</v>
      </c>
      <c r="B86" s="84" t="s">
        <v>230</v>
      </c>
      <c r="C86" s="193"/>
      <c r="D86" s="193"/>
      <c r="E86" s="194"/>
    </row>
    <row r="87" spans="1:5" s="157" customFormat="1" ht="15.75" customHeight="1" thickBot="1">
      <c r="A87" s="191" t="s">
        <v>243</v>
      </c>
      <c r="B87" s="165" t="s">
        <v>353</v>
      </c>
      <c r="C87" s="150">
        <f>+C64+C68+C73+C76+C80+C86+C85</f>
        <v>30666</v>
      </c>
      <c r="D87" s="150">
        <v>40318</v>
      </c>
      <c r="E87" s="187">
        <f>+E64+E68+E73+E76+E80+E86+E85</f>
        <v>40318</v>
      </c>
    </row>
    <row r="88" spans="1:5" s="157" customFormat="1" ht="25.5" customHeight="1" thickBot="1">
      <c r="A88" s="192" t="s">
        <v>352</v>
      </c>
      <c r="B88" s="166" t="s">
        <v>354</v>
      </c>
      <c r="C88" s="150">
        <f>+C63+C87</f>
        <v>973070</v>
      </c>
      <c r="D88" s="150">
        <v>1244161</v>
      </c>
      <c r="E88" s="187">
        <f>+E63+E87</f>
        <v>1234086</v>
      </c>
    </row>
    <row r="89" spans="1:4" s="157" customFormat="1" ht="83.25" customHeight="1">
      <c r="A89" s="3"/>
      <c r="B89" s="4"/>
      <c r="C89" s="88"/>
      <c r="D89" s="88"/>
    </row>
    <row r="90" spans="1:5" ht="16.5" customHeight="1">
      <c r="A90" s="668" t="s">
        <v>32</v>
      </c>
      <c r="B90" s="668"/>
      <c r="C90" s="668"/>
      <c r="D90" s="668"/>
      <c r="E90" s="668"/>
    </row>
    <row r="91" spans="1:5" s="167" customFormat="1" ht="16.5" customHeight="1" thickBot="1">
      <c r="A91" s="669" t="s">
        <v>80</v>
      </c>
      <c r="B91" s="669"/>
      <c r="C91" s="55"/>
      <c r="D91" s="55"/>
      <c r="E91" s="55" t="s">
        <v>119</v>
      </c>
    </row>
    <row r="92" spans="1:5" ht="15.75">
      <c r="A92" s="660" t="s">
        <v>44</v>
      </c>
      <c r="B92" s="662" t="s">
        <v>387</v>
      </c>
      <c r="C92" s="664" t="s">
        <v>37</v>
      </c>
      <c r="D92" s="665"/>
      <c r="E92" s="666"/>
    </row>
    <row r="93" spans="1:5" ht="24.75" thickBot="1">
      <c r="A93" s="661"/>
      <c r="B93" s="663"/>
      <c r="C93" s="222" t="s">
        <v>386</v>
      </c>
      <c r="D93" s="264" t="s">
        <v>408</v>
      </c>
      <c r="E93" s="263" t="s">
        <v>483</v>
      </c>
    </row>
    <row r="94" spans="1:5" s="156" customFormat="1" ht="12" customHeight="1" thickBot="1">
      <c r="A94" s="25" t="s">
        <v>362</v>
      </c>
      <c r="B94" s="26" t="s">
        <v>363</v>
      </c>
      <c r="C94" s="26" t="s">
        <v>364</v>
      </c>
      <c r="D94" s="26" t="s">
        <v>366</v>
      </c>
      <c r="E94" s="232" t="s">
        <v>365</v>
      </c>
    </row>
    <row r="95" spans="1:5" ht="12" customHeight="1" thickBot="1">
      <c r="A95" s="20" t="s">
        <v>4</v>
      </c>
      <c r="B95" s="24" t="s">
        <v>312</v>
      </c>
      <c r="C95" s="143">
        <f>C96+C97+C98+C99+C100+C113</f>
        <v>604195</v>
      </c>
      <c r="D95" s="143">
        <v>812230</v>
      </c>
      <c r="E95" s="207">
        <f>E96+E97+E98+E99+E100+E113</f>
        <v>807661</v>
      </c>
    </row>
    <row r="96" spans="1:5" ht="12" customHeight="1">
      <c r="A96" s="15" t="s">
        <v>56</v>
      </c>
      <c r="B96" s="8" t="s">
        <v>33</v>
      </c>
      <c r="C96" s="214">
        <v>258704</v>
      </c>
      <c r="D96" s="214">
        <v>351819</v>
      </c>
      <c r="E96" s="208">
        <v>351662</v>
      </c>
    </row>
    <row r="97" spans="1:5" ht="12" customHeight="1">
      <c r="A97" s="12" t="s">
        <v>57</v>
      </c>
      <c r="B97" s="6" t="s">
        <v>99</v>
      </c>
      <c r="C97" s="145">
        <v>39893</v>
      </c>
      <c r="D97" s="145">
        <v>54364</v>
      </c>
      <c r="E97" s="78">
        <v>54352</v>
      </c>
    </row>
    <row r="98" spans="1:5" ht="12" customHeight="1">
      <c r="A98" s="12" t="s">
        <v>58</v>
      </c>
      <c r="B98" s="6" t="s">
        <v>75</v>
      </c>
      <c r="C98" s="147">
        <v>172622</v>
      </c>
      <c r="D98" s="147">
        <v>259109</v>
      </c>
      <c r="E98" s="80">
        <v>258189</v>
      </c>
    </row>
    <row r="99" spans="1:5" ht="12" customHeight="1">
      <c r="A99" s="12" t="s">
        <v>59</v>
      </c>
      <c r="B99" s="9" t="s">
        <v>100</v>
      </c>
      <c r="C99" s="147">
        <v>34241</v>
      </c>
      <c r="D99" s="147">
        <v>23740</v>
      </c>
      <c r="E99" s="80">
        <v>23740</v>
      </c>
    </row>
    <row r="100" spans="1:5" ht="12" customHeight="1">
      <c r="A100" s="12" t="s">
        <v>67</v>
      </c>
      <c r="B100" s="17" t="s">
        <v>101</v>
      </c>
      <c r="C100" s="147">
        <v>94735</v>
      </c>
      <c r="D100" s="147">
        <v>123198</v>
      </c>
      <c r="E100" s="80">
        <v>119718</v>
      </c>
    </row>
    <row r="101" spans="1:5" ht="12" customHeight="1">
      <c r="A101" s="12" t="s">
        <v>60</v>
      </c>
      <c r="B101" s="6" t="s">
        <v>317</v>
      </c>
      <c r="C101" s="147"/>
      <c r="D101" s="147"/>
      <c r="E101" s="80"/>
    </row>
    <row r="102" spans="1:5" ht="12" customHeight="1">
      <c r="A102" s="12" t="s">
        <v>61</v>
      </c>
      <c r="B102" s="58" t="s">
        <v>316</v>
      </c>
      <c r="C102" s="147"/>
      <c r="D102" s="147"/>
      <c r="E102" s="80"/>
    </row>
    <row r="103" spans="1:5" ht="12" customHeight="1">
      <c r="A103" s="12" t="s">
        <v>68</v>
      </c>
      <c r="B103" s="58" t="s">
        <v>315</v>
      </c>
      <c r="C103" s="147"/>
      <c r="D103" s="147">
        <v>1052</v>
      </c>
      <c r="E103" s="80">
        <v>1051</v>
      </c>
    </row>
    <row r="104" spans="1:5" ht="12" customHeight="1">
      <c r="A104" s="12" t="s">
        <v>69</v>
      </c>
      <c r="B104" s="56" t="s">
        <v>246</v>
      </c>
      <c r="C104" s="147"/>
      <c r="D104" s="147"/>
      <c r="E104" s="80"/>
    </row>
    <row r="105" spans="1:5" ht="12" customHeight="1">
      <c r="A105" s="12" t="s">
        <v>70</v>
      </c>
      <c r="B105" s="57" t="s">
        <v>247</v>
      </c>
      <c r="C105" s="147"/>
      <c r="D105" s="147"/>
      <c r="E105" s="80"/>
    </row>
    <row r="106" spans="1:5" ht="12" customHeight="1">
      <c r="A106" s="12" t="s">
        <v>71</v>
      </c>
      <c r="B106" s="57" t="s">
        <v>248</v>
      </c>
      <c r="C106" s="147"/>
      <c r="D106" s="147"/>
      <c r="E106" s="80"/>
    </row>
    <row r="107" spans="1:5" ht="12" customHeight="1">
      <c r="A107" s="12" t="s">
        <v>73</v>
      </c>
      <c r="B107" s="56" t="s">
        <v>249</v>
      </c>
      <c r="C107" s="147">
        <v>80017</v>
      </c>
      <c r="D107" s="147">
        <v>84975</v>
      </c>
      <c r="E107" s="80">
        <v>81496</v>
      </c>
    </row>
    <row r="108" spans="1:5" ht="12" customHeight="1">
      <c r="A108" s="12" t="s">
        <v>102</v>
      </c>
      <c r="B108" s="56" t="s">
        <v>250</v>
      </c>
      <c r="C108" s="147"/>
      <c r="D108" s="147"/>
      <c r="E108" s="80"/>
    </row>
    <row r="109" spans="1:5" ht="12" customHeight="1">
      <c r="A109" s="12" t="s">
        <v>244</v>
      </c>
      <c r="B109" s="57" t="s">
        <v>251</v>
      </c>
      <c r="C109" s="147"/>
      <c r="D109" s="147">
        <v>22211</v>
      </c>
      <c r="E109" s="80">
        <v>22211</v>
      </c>
    </row>
    <row r="110" spans="1:5" ht="12" customHeight="1">
      <c r="A110" s="11" t="s">
        <v>245</v>
      </c>
      <c r="B110" s="58" t="s">
        <v>252</v>
      </c>
      <c r="C110" s="147"/>
      <c r="D110" s="147"/>
      <c r="E110" s="80"/>
    </row>
    <row r="111" spans="1:5" ht="12" customHeight="1">
      <c r="A111" s="12" t="s">
        <v>313</v>
      </c>
      <c r="B111" s="58" t="s">
        <v>253</v>
      </c>
      <c r="C111" s="147"/>
      <c r="D111" s="147"/>
      <c r="E111" s="80"/>
    </row>
    <row r="112" spans="1:5" ht="12" customHeight="1">
      <c r="A112" s="14" t="s">
        <v>314</v>
      </c>
      <c r="B112" s="58" t="s">
        <v>254</v>
      </c>
      <c r="C112" s="147">
        <v>14718</v>
      </c>
      <c r="D112" s="147">
        <v>14960</v>
      </c>
      <c r="E112" s="80">
        <v>14960</v>
      </c>
    </row>
    <row r="113" spans="1:5" ht="12" customHeight="1">
      <c r="A113" s="12" t="s">
        <v>318</v>
      </c>
      <c r="B113" s="9" t="s">
        <v>34</v>
      </c>
      <c r="C113" s="145">
        <v>4000</v>
      </c>
      <c r="D113" s="145"/>
      <c r="E113" s="78"/>
    </row>
    <row r="114" spans="1:5" ht="12" customHeight="1">
      <c r="A114" s="12" t="s">
        <v>319</v>
      </c>
      <c r="B114" s="6" t="s">
        <v>321</v>
      </c>
      <c r="C114" s="145">
        <v>2000</v>
      </c>
      <c r="D114" s="145"/>
      <c r="E114" s="78"/>
    </row>
    <row r="115" spans="1:5" ht="12" customHeight="1" thickBot="1">
      <c r="A115" s="16" t="s">
        <v>320</v>
      </c>
      <c r="B115" s="203" t="s">
        <v>322</v>
      </c>
      <c r="C115" s="215">
        <v>2000</v>
      </c>
      <c r="D115" s="215"/>
      <c r="E115" s="209"/>
    </row>
    <row r="116" spans="1:5" ht="12" customHeight="1" thickBot="1">
      <c r="A116" s="201" t="s">
        <v>5</v>
      </c>
      <c r="B116" s="202" t="s">
        <v>255</v>
      </c>
      <c r="C116" s="216">
        <f>+C117+C119+C121</f>
        <v>194752</v>
      </c>
      <c r="D116" s="216">
        <v>256470</v>
      </c>
      <c r="E116" s="210">
        <f>+E117+E119+E121</f>
        <v>207203</v>
      </c>
    </row>
    <row r="117" spans="1:5" ht="12" customHeight="1">
      <c r="A117" s="13" t="s">
        <v>62</v>
      </c>
      <c r="B117" s="6" t="s">
        <v>118</v>
      </c>
      <c r="C117" s="146">
        <v>194752</v>
      </c>
      <c r="D117" s="146">
        <v>125044</v>
      </c>
      <c r="E117" s="79">
        <v>75777</v>
      </c>
    </row>
    <row r="118" spans="1:5" ht="12" customHeight="1">
      <c r="A118" s="13" t="s">
        <v>63</v>
      </c>
      <c r="B118" s="10" t="s">
        <v>259</v>
      </c>
      <c r="C118" s="146">
        <v>165652</v>
      </c>
      <c r="D118" s="146">
        <v>32132</v>
      </c>
      <c r="E118" s="79">
        <v>32132</v>
      </c>
    </row>
    <row r="119" spans="1:5" ht="12" customHeight="1">
      <c r="A119" s="13" t="s">
        <v>64</v>
      </c>
      <c r="B119" s="10" t="s">
        <v>103</v>
      </c>
      <c r="C119" s="145"/>
      <c r="D119" s="145">
        <v>131426</v>
      </c>
      <c r="E119" s="78">
        <v>131426</v>
      </c>
    </row>
    <row r="120" spans="1:5" ht="12" customHeight="1">
      <c r="A120" s="13" t="s">
        <v>65</v>
      </c>
      <c r="B120" s="10" t="s">
        <v>260</v>
      </c>
      <c r="C120" s="145"/>
      <c r="D120" s="145">
        <v>127768</v>
      </c>
      <c r="E120" s="78">
        <v>127768</v>
      </c>
    </row>
    <row r="121" spans="1:5" ht="12" customHeight="1">
      <c r="A121" s="13" t="s">
        <v>66</v>
      </c>
      <c r="B121" s="86" t="s">
        <v>121</v>
      </c>
      <c r="C121" s="145"/>
      <c r="D121" s="145"/>
      <c r="E121" s="78"/>
    </row>
    <row r="122" spans="1:5" ht="12" customHeight="1">
      <c r="A122" s="13" t="s">
        <v>72</v>
      </c>
      <c r="B122" s="85" t="s">
        <v>303</v>
      </c>
      <c r="C122" s="145"/>
      <c r="D122" s="145"/>
      <c r="E122" s="78"/>
    </row>
    <row r="123" spans="1:5" ht="12" customHeight="1">
      <c r="A123" s="13" t="s">
        <v>74</v>
      </c>
      <c r="B123" s="154" t="s">
        <v>265</v>
      </c>
      <c r="C123" s="145"/>
      <c r="D123" s="145"/>
      <c r="E123" s="78"/>
    </row>
    <row r="124" spans="1:5" ht="22.5">
      <c r="A124" s="13" t="s">
        <v>104</v>
      </c>
      <c r="B124" s="57" t="s">
        <v>248</v>
      </c>
      <c r="C124" s="145"/>
      <c r="D124" s="145"/>
      <c r="E124" s="78"/>
    </row>
    <row r="125" spans="1:5" ht="12" customHeight="1">
      <c r="A125" s="13" t="s">
        <v>105</v>
      </c>
      <c r="B125" s="57" t="s">
        <v>264</v>
      </c>
      <c r="C125" s="145"/>
      <c r="D125" s="145"/>
      <c r="E125" s="78"/>
    </row>
    <row r="126" spans="1:5" ht="12" customHeight="1">
      <c r="A126" s="13" t="s">
        <v>106</v>
      </c>
      <c r="B126" s="57" t="s">
        <v>263</v>
      </c>
      <c r="C126" s="145"/>
      <c r="D126" s="145"/>
      <c r="E126" s="78"/>
    </row>
    <row r="127" spans="1:5" ht="12" customHeight="1">
      <c r="A127" s="13" t="s">
        <v>256</v>
      </c>
      <c r="B127" s="57" t="s">
        <v>251</v>
      </c>
      <c r="C127" s="145"/>
      <c r="D127" s="145"/>
      <c r="E127" s="78"/>
    </row>
    <row r="128" spans="1:5" ht="12" customHeight="1">
      <c r="A128" s="13" t="s">
        <v>257</v>
      </c>
      <c r="B128" s="57" t="s">
        <v>262</v>
      </c>
      <c r="C128" s="145"/>
      <c r="D128" s="145"/>
      <c r="E128" s="78"/>
    </row>
    <row r="129" spans="1:5" ht="23.25" thickBot="1">
      <c r="A129" s="11" t="s">
        <v>258</v>
      </c>
      <c r="B129" s="57" t="s">
        <v>261</v>
      </c>
      <c r="C129" s="147"/>
      <c r="D129" s="147"/>
      <c r="E129" s="80"/>
    </row>
    <row r="130" spans="1:5" ht="12" customHeight="1" thickBot="1">
      <c r="A130" s="18" t="s">
        <v>6</v>
      </c>
      <c r="B130" s="52" t="s">
        <v>323</v>
      </c>
      <c r="C130" s="144">
        <f>+C95+C116</f>
        <v>798947</v>
      </c>
      <c r="D130" s="144">
        <v>1068700</v>
      </c>
      <c r="E130" s="77">
        <f>+E95+E116</f>
        <v>1014864</v>
      </c>
    </row>
    <row r="131" spans="1:5" ht="12" customHeight="1" thickBot="1">
      <c r="A131" s="18" t="s">
        <v>7</v>
      </c>
      <c r="B131" s="52" t="s">
        <v>388</v>
      </c>
      <c r="C131" s="144">
        <f>+C132+C133+C134</f>
        <v>24895</v>
      </c>
      <c r="D131" s="144">
        <v>24895</v>
      </c>
      <c r="E131" s="77">
        <f>+E132+E133+E134</f>
        <v>24895</v>
      </c>
    </row>
    <row r="132" spans="1:5" ht="12" customHeight="1">
      <c r="A132" s="13" t="s">
        <v>156</v>
      </c>
      <c r="B132" s="10" t="s">
        <v>331</v>
      </c>
      <c r="C132" s="145"/>
      <c r="D132" s="145"/>
      <c r="E132" s="78"/>
    </row>
    <row r="133" spans="1:5" ht="12" customHeight="1">
      <c r="A133" s="13" t="s">
        <v>159</v>
      </c>
      <c r="B133" s="10" t="s">
        <v>332</v>
      </c>
      <c r="C133" s="145"/>
      <c r="D133" s="145"/>
      <c r="E133" s="78"/>
    </row>
    <row r="134" spans="1:5" ht="12" customHeight="1" thickBot="1">
      <c r="A134" s="11" t="s">
        <v>160</v>
      </c>
      <c r="B134" s="10" t="s">
        <v>333</v>
      </c>
      <c r="C134" s="145">
        <v>24895</v>
      </c>
      <c r="D134" s="145">
        <v>24895</v>
      </c>
      <c r="E134" s="78">
        <v>24895</v>
      </c>
    </row>
    <row r="135" spans="1:5" ht="12" customHeight="1" thickBot="1">
      <c r="A135" s="18" t="s">
        <v>8</v>
      </c>
      <c r="B135" s="52" t="s">
        <v>325</v>
      </c>
      <c r="C135" s="144">
        <f>SUM(C136:C141)</f>
        <v>0</v>
      </c>
      <c r="D135" s="144"/>
      <c r="E135" s="77">
        <f>SUM(E136:E141)</f>
        <v>0</v>
      </c>
    </row>
    <row r="136" spans="1:5" ht="12" customHeight="1">
      <c r="A136" s="13" t="s">
        <v>49</v>
      </c>
      <c r="B136" s="7" t="s">
        <v>334</v>
      </c>
      <c r="C136" s="145"/>
      <c r="D136" s="145"/>
      <c r="E136" s="78"/>
    </row>
    <row r="137" spans="1:5" ht="12" customHeight="1">
      <c r="A137" s="13" t="s">
        <v>50</v>
      </c>
      <c r="B137" s="7" t="s">
        <v>326</v>
      </c>
      <c r="C137" s="145"/>
      <c r="D137" s="145"/>
      <c r="E137" s="78"/>
    </row>
    <row r="138" spans="1:5" ht="12" customHeight="1">
      <c r="A138" s="13" t="s">
        <v>51</v>
      </c>
      <c r="B138" s="7" t="s">
        <v>327</v>
      </c>
      <c r="C138" s="145"/>
      <c r="D138" s="145"/>
      <c r="E138" s="78"/>
    </row>
    <row r="139" spans="1:5" ht="12" customHeight="1">
      <c r="A139" s="13" t="s">
        <v>91</v>
      </c>
      <c r="B139" s="7" t="s">
        <v>328</v>
      </c>
      <c r="C139" s="145"/>
      <c r="D139" s="145"/>
      <c r="E139" s="78"/>
    </row>
    <row r="140" spans="1:5" ht="12" customHeight="1">
      <c r="A140" s="13" t="s">
        <v>92</v>
      </c>
      <c r="B140" s="7" t="s">
        <v>329</v>
      </c>
      <c r="C140" s="145"/>
      <c r="D140" s="145"/>
      <c r="E140" s="78"/>
    </row>
    <row r="141" spans="1:5" ht="12" customHeight="1" thickBot="1">
      <c r="A141" s="11" t="s">
        <v>93</v>
      </c>
      <c r="B141" s="7" t="s">
        <v>330</v>
      </c>
      <c r="C141" s="145"/>
      <c r="D141" s="145"/>
      <c r="E141" s="78"/>
    </row>
    <row r="142" spans="1:5" ht="12" customHeight="1" thickBot="1">
      <c r="A142" s="18" t="s">
        <v>9</v>
      </c>
      <c r="B142" s="52" t="s">
        <v>338</v>
      </c>
      <c r="C142" s="150">
        <f>+C143+C144+C145+C146</f>
        <v>12150</v>
      </c>
      <c r="D142" s="150">
        <v>12150</v>
      </c>
      <c r="E142" s="187">
        <f>+E143+E144+E145+E146</f>
        <v>12150</v>
      </c>
    </row>
    <row r="143" spans="1:5" ht="12" customHeight="1">
      <c r="A143" s="13" t="s">
        <v>52</v>
      </c>
      <c r="B143" s="7" t="s">
        <v>266</v>
      </c>
      <c r="C143" s="145"/>
      <c r="D143" s="145"/>
      <c r="E143" s="78"/>
    </row>
    <row r="144" spans="1:5" ht="12" customHeight="1">
      <c r="A144" s="13" t="s">
        <v>53</v>
      </c>
      <c r="B144" s="7" t="s">
        <v>267</v>
      </c>
      <c r="C144" s="145">
        <v>12150</v>
      </c>
      <c r="D144" s="145">
        <v>12150</v>
      </c>
      <c r="E144" s="78">
        <v>12150</v>
      </c>
    </row>
    <row r="145" spans="1:5" ht="12" customHeight="1">
      <c r="A145" s="13" t="s">
        <v>180</v>
      </c>
      <c r="B145" s="7" t="s">
        <v>339</v>
      </c>
      <c r="C145" s="145"/>
      <c r="D145" s="145"/>
      <c r="E145" s="78"/>
    </row>
    <row r="146" spans="1:5" ht="12" customHeight="1" thickBot="1">
      <c r="A146" s="11" t="s">
        <v>181</v>
      </c>
      <c r="B146" s="5" t="s">
        <v>286</v>
      </c>
      <c r="C146" s="145"/>
      <c r="D146" s="145"/>
      <c r="E146" s="78"/>
    </row>
    <row r="147" spans="1:5" ht="12" customHeight="1" thickBot="1">
      <c r="A147" s="18" t="s">
        <v>10</v>
      </c>
      <c r="B147" s="52" t="s">
        <v>340</v>
      </c>
      <c r="C147" s="217">
        <f>SUM(C148:C152)</f>
        <v>0</v>
      </c>
      <c r="D147" s="217"/>
      <c r="E147" s="211">
        <f>SUM(E148:E152)</f>
        <v>0</v>
      </c>
    </row>
    <row r="148" spans="1:5" ht="12" customHeight="1">
      <c r="A148" s="13" t="s">
        <v>54</v>
      </c>
      <c r="B148" s="7" t="s">
        <v>335</v>
      </c>
      <c r="C148" s="145"/>
      <c r="D148" s="145"/>
      <c r="E148" s="78"/>
    </row>
    <row r="149" spans="1:5" ht="12" customHeight="1">
      <c r="A149" s="13" t="s">
        <v>55</v>
      </c>
      <c r="B149" s="7" t="s">
        <v>342</v>
      </c>
      <c r="C149" s="145"/>
      <c r="D149" s="145"/>
      <c r="E149" s="78"/>
    </row>
    <row r="150" spans="1:5" ht="12" customHeight="1">
      <c r="A150" s="13" t="s">
        <v>192</v>
      </c>
      <c r="B150" s="7" t="s">
        <v>337</v>
      </c>
      <c r="C150" s="145"/>
      <c r="D150" s="145"/>
      <c r="E150" s="78"/>
    </row>
    <row r="151" spans="1:5" ht="12" customHeight="1">
      <c r="A151" s="13" t="s">
        <v>193</v>
      </c>
      <c r="B151" s="7" t="s">
        <v>343</v>
      </c>
      <c r="C151" s="145"/>
      <c r="D151" s="145"/>
      <c r="E151" s="78"/>
    </row>
    <row r="152" spans="1:5" ht="12" customHeight="1" thickBot="1">
      <c r="A152" s="13" t="s">
        <v>341</v>
      </c>
      <c r="B152" s="7" t="s">
        <v>344</v>
      </c>
      <c r="C152" s="145"/>
      <c r="D152" s="145"/>
      <c r="E152" s="78"/>
    </row>
    <row r="153" spans="1:5" ht="12" customHeight="1" thickBot="1">
      <c r="A153" s="18" t="s">
        <v>11</v>
      </c>
      <c r="B153" s="52" t="s">
        <v>345</v>
      </c>
      <c r="C153" s="218"/>
      <c r="D153" s="218"/>
      <c r="E153" s="212"/>
    </row>
    <row r="154" spans="1:5" ht="12" customHeight="1" thickBot="1">
      <c r="A154" s="18" t="s">
        <v>12</v>
      </c>
      <c r="B154" s="52" t="s">
        <v>346</v>
      </c>
      <c r="C154" s="218"/>
      <c r="D154" s="218"/>
      <c r="E154" s="212"/>
    </row>
    <row r="155" spans="1:9" ht="15" customHeight="1" thickBot="1">
      <c r="A155" s="18" t="s">
        <v>13</v>
      </c>
      <c r="B155" s="52" t="s">
        <v>348</v>
      </c>
      <c r="C155" s="219">
        <f>+C131+C135+C142+C147+C153+C154</f>
        <v>37045</v>
      </c>
      <c r="D155" s="219">
        <v>37045</v>
      </c>
      <c r="E155" s="213">
        <f>+E131+E135+E142+E147+E153+E154</f>
        <v>37045</v>
      </c>
      <c r="F155" s="168"/>
      <c r="G155" s="169"/>
      <c r="H155" s="169"/>
      <c r="I155" s="169"/>
    </row>
    <row r="156" spans="1:5" s="157" customFormat="1" ht="12.75" customHeight="1" thickBot="1">
      <c r="A156" s="87" t="s">
        <v>14</v>
      </c>
      <c r="B156" s="131" t="s">
        <v>347</v>
      </c>
      <c r="C156" s="219">
        <f>+C130+C155</f>
        <v>835992</v>
      </c>
      <c r="D156" s="219">
        <v>1105745</v>
      </c>
      <c r="E156" s="213">
        <f>+E130+E155</f>
        <v>1051909</v>
      </c>
    </row>
    <row r="157" ht="7.5" customHeight="1"/>
    <row r="158" spans="1:5" ht="15.75">
      <c r="A158" s="667" t="s">
        <v>268</v>
      </c>
      <c r="B158" s="667"/>
      <c r="C158" s="667"/>
      <c r="D158" s="667"/>
      <c r="E158" s="667"/>
    </row>
    <row r="159" spans="1:5" ht="15" customHeight="1" thickBot="1">
      <c r="A159" s="659" t="s">
        <v>81</v>
      </c>
      <c r="B159" s="659"/>
      <c r="C159" s="89"/>
      <c r="D159" s="89"/>
      <c r="E159" s="89" t="s">
        <v>119</v>
      </c>
    </row>
    <row r="160" spans="1:5" ht="25.5" customHeight="1" thickBot="1">
      <c r="A160" s="18">
        <v>1</v>
      </c>
      <c r="B160" s="23" t="s">
        <v>349</v>
      </c>
      <c r="C160" s="224">
        <f>+C63-C130</f>
        <v>143457</v>
      </c>
      <c r="D160" s="144">
        <v>135143</v>
      </c>
      <c r="E160" s="77">
        <f>+E63-E130</f>
        <v>178904</v>
      </c>
    </row>
    <row r="161" spans="1:5" ht="32.25" customHeight="1" thickBot="1">
      <c r="A161" s="18" t="s">
        <v>5</v>
      </c>
      <c r="B161" s="23" t="s">
        <v>355</v>
      </c>
      <c r="C161" s="224">
        <f>+C87-C155</f>
        <v>-6379</v>
      </c>
      <c r="D161" s="144">
        <v>3273</v>
      </c>
      <c r="E161" s="77">
        <f>+E87-E155</f>
        <v>3273</v>
      </c>
    </row>
  </sheetData>
  <sheetProtection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>
    <oddHeader>&amp;R&amp;"Times New Roman CE,Dőlt"2. melléklet a z 5/2016.(IV.27.) önkormányzati rendelethez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E14" sqref="E14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443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441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483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0</v>
      </c>
      <c r="D8" s="94"/>
      <c r="E8" s="94">
        <f>SUM(E9:E19)</f>
        <v>0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/>
      <c r="D10" s="91"/>
      <c r="E10" s="91"/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/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0</v>
      </c>
      <c r="D37" s="94"/>
      <c r="E37" s="94">
        <f>+E8+E20+E25+E26+E31+E35+E36</f>
        <v>0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0</v>
      </c>
      <c r="D38" s="94"/>
      <c r="E38" s="94">
        <f>+E39+E40+E41</f>
        <v>0</v>
      </c>
    </row>
    <row r="39" spans="1:5" s="279" customFormat="1" ht="12" customHeight="1">
      <c r="A39" s="286" t="s">
        <v>429</v>
      </c>
      <c r="B39" s="287" t="s">
        <v>128</v>
      </c>
      <c r="C39" s="251"/>
      <c r="D39" s="251"/>
      <c r="E39" s="251"/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/>
      <c r="D41" s="290"/>
      <c r="E41" s="290"/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0</v>
      </c>
      <c r="D42" s="293"/>
      <c r="E42" s="293">
        <f>+E37+E38</f>
        <v>0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0</v>
      </c>
      <c r="D46" s="94"/>
      <c r="E46" s="94">
        <f>SUM(E47:E51)</f>
        <v>0</v>
      </c>
    </row>
    <row r="47" spans="1:5" ht="12" customHeight="1">
      <c r="A47" s="282" t="s">
        <v>56</v>
      </c>
      <c r="B47" s="7" t="s">
        <v>33</v>
      </c>
      <c r="C47" s="251"/>
      <c r="D47" s="251"/>
      <c r="E47" s="251"/>
    </row>
    <row r="48" spans="1:5" ht="12" customHeight="1">
      <c r="A48" s="282" t="s">
        <v>57</v>
      </c>
      <c r="B48" s="6" t="s">
        <v>99</v>
      </c>
      <c r="C48" s="44"/>
      <c r="D48" s="44"/>
      <c r="E48" s="44"/>
    </row>
    <row r="49" spans="1:5" ht="12" customHeight="1">
      <c r="A49" s="282" t="s">
        <v>58</v>
      </c>
      <c r="B49" s="6" t="s">
        <v>75</v>
      </c>
      <c r="C49" s="44"/>
      <c r="D49" s="44"/>
      <c r="E49" s="44"/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/>
      <c r="E52" s="94">
        <f>SUM(E53:E55)</f>
        <v>0</v>
      </c>
    </row>
    <row r="53" spans="1:5" s="297" customFormat="1" ht="12" customHeight="1">
      <c r="A53" s="282" t="s">
        <v>62</v>
      </c>
      <c r="B53" s="7" t="s">
        <v>118</v>
      </c>
      <c r="C53" s="251"/>
      <c r="D53" s="251"/>
      <c r="E53" s="251"/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0</v>
      </c>
      <c r="D58" s="293"/>
      <c r="E58" s="293">
        <f>+E46+E52+E57</f>
        <v>0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/>
      <c r="D60" s="259"/>
      <c r="E60" s="259"/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&amp;R20.melléklet az 5/2016.(IV.27.) önkormányzati rendeletehez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D12" sqref="D12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443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442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483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0</v>
      </c>
      <c r="D8" s="94"/>
      <c r="E8" s="94">
        <f>SUM(E9:E19)</f>
        <v>0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/>
      <c r="D10" s="91"/>
      <c r="E10" s="91"/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/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0</v>
      </c>
      <c r="D37" s="94"/>
      <c r="E37" s="94">
        <f>+E8+E20+E25+E26+E31+E35+E36</f>
        <v>0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0</v>
      </c>
      <c r="D38" s="94"/>
      <c r="E38" s="94">
        <f>+E39+E40+E41</f>
        <v>0</v>
      </c>
    </row>
    <row r="39" spans="1:5" s="279" customFormat="1" ht="12" customHeight="1">
      <c r="A39" s="286" t="s">
        <v>429</v>
      </c>
      <c r="B39" s="287" t="s">
        <v>128</v>
      </c>
      <c r="C39" s="251"/>
      <c r="D39" s="251"/>
      <c r="E39" s="251"/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/>
      <c r="D41" s="290"/>
      <c r="E41" s="290"/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0</v>
      </c>
      <c r="D42" s="293"/>
      <c r="E42" s="293">
        <f>+E37+E38</f>
        <v>0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0</v>
      </c>
      <c r="D46" s="94"/>
      <c r="E46" s="94">
        <f>SUM(E47:E51)</f>
        <v>0</v>
      </c>
    </row>
    <row r="47" spans="1:5" ht="12" customHeight="1">
      <c r="A47" s="282" t="s">
        <v>56</v>
      </c>
      <c r="B47" s="7" t="s">
        <v>33</v>
      </c>
      <c r="C47" s="251"/>
      <c r="D47" s="251"/>
      <c r="E47" s="251"/>
    </row>
    <row r="48" spans="1:5" ht="12" customHeight="1">
      <c r="A48" s="282" t="s">
        <v>57</v>
      </c>
      <c r="B48" s="6" t="s">
        <v>99</v>
      </c>
      <c r="C48" s="44"/>
      <c r="D48" s="44"/>
      <c r="E48" s="44"/>
    </row>
    <row r="49" spans="1:5" ht="12" customHeight="1">
      <c r="A49" s="282" t="s">
        <v>58</v>
      </c>
      <c r="B49" s="6" t="s">
        <v>75</v>
      </c>
      <c r="C49" s="44"/>
      <c r="D49" s="44"/>
      <c r="E49" s="44"/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/>
      <c r="E52" s="94">
        <f>SUM(E53:E55)</f>
        <v>0</v>
      </c>
    </row>
    <row r="53" spans="1:5" s="297" customFormat="1" ht="12" customHeight="1">
      <c r="A53" s="282" t="s">
        <v>62</v>
      </c>
      <c r="B53" s="7" t="s">
        <v>118</v>
      </c>
      <c r="C53" s="251"/>
      <c r="D53" s="251"/>
      <c r="E53" s="251"/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0</v>
      </c>
      <c r="D58" s="293"/>
      <c r="E58" s="293">
        <f>+E46+E52+E57</f>
        <v>0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/>
      <c r="D60" s="259"/>
      <c r="E60" s="259"/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&amp;R21.melléklet az 5/2016.(IV.27.) önkormányzati rendeletehez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E56" sqref="E56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444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294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759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900</v>
      </c>
      <c r="D8" s="94">
        <v>900</v>
      </c>
      <c r="E8" s="94">
        <f>SUM(E9:E19)</f>
        <v>847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>
        <v>500</v>
      </c>
      <c r="D10" s="91">
        <v>900</v>
      </c>
      <c r="E10" s="91">
        <v>807</v>
      </c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>
        <v>400</v>
      </c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>
        <v>40</v>
      </c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900</v>
      </c>
      <c r="D37" s="94">
        <v>900</v>
      </c>
      <c r="E37" s="94">
        <f>+E8+E20+E25+E26+E31+E35+E36</f>
        <v>847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11808</v>
      </c>
      <c r="D38" s="94">
        <v>12307</v>
      </c>
      <c r="E38" s="94">
        <f>+E39+E40+E41</f>
        <v>12307</v>
      </c>
    </row>
    <row r="39" spans="1:5" s="279" customFormat="1" ht="12" customHeight="1">
      <c r="A39" s="286" t="s">
        <v>429</v>
      </c>
      <c r="B39" s="287" t="s">
        <v>128</v>
      </c>
      <c r="C39" s="251">
        <v>65</v>
      </c>
      <c r="D39" s="251">
        <v>65</v>
      </c>
      <c r="E39" s="251">
        <v>65</v>
      </c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>
        <v>11743</v>
      </c>
      <c r="D41" s="290">
        <v>12242</v>
      </c>
      <c r="E41" s="290">
        <v>12242</v>
      </c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12708</v>
      </c>
      <c r="D42" s="293">
        <v>13207</v>
      </c>
      <c r="E42" s="293">
        <f>+E37+E38</f>
        <v>13154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12708</v>
      </c>
      <c r="D46" s="94">
        <v>13207</v>
      </c>
      <c r="E46" s="94">
        <f>SUM(E47:E51)</f>
        <v>12933</v>
      </c>
    </row>
    <row r="47" spans="1:5" ht="12" customHeight="1">
      <c r="A47" s="282" t="s">
        <v>56</v>
      </c>
      <c r="B47" s="7" t="s">
        <v>33</v>
      </c>
      <c r="C47" s="251">
        <v>5433</v>
      </c>
      <c r="D47" s="251">
        <v>5558</v>
      </c>
      <c r="E47" s="251">
        <v>5401</v>
      </c>
    </row>
    <row r="48" spans="1:5" ht="12" customHeight="1">
      <c r="A48" s="282" t="s">
        <v>57</v>
      </c>
      <c r="B48" s="6" t="s">
        <v>99</v>
      </c>
      <c r="C48" s="44">
        <v>1467</v>
      </c>
      <c r="D48" s="44">
        <v>1500</v>
      </c>
      <c r="E48" s="44">
        <v>1490</v>
      </c>
    </row>
    <row r="49" spans="1:5" ht="12" customHeight="1">
      <c r="A49" s="282" t="s">
        <v>58</v>
      </c>
      <c r="B49" s="6" t="s">
        <v>75</v>
      </c>
      <c r="C49" s="44">
        <v>5808</v>
      </c>
      <c r="D49" s="44">
        <v>6149</v>
      </c>
      <c r="E49" s="44">
        <v>6042</v>
      </c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/>
      <c r="E52" s="94">
        <f>SUM(E53:E55)</f>
        <v>0</v>
      </c>
    </row>
    <row r="53" spans="1:5" s="297" customFormat="1" ht="12" customHeight="1">
      <c r="A53" s="282" t="s">
        <v>62</v>
      </c>
      <c r="B53" s="7" t="s">
        <v>118</v>
      </c>
      <c r="C53" s="251"/>
      <c r="D53" s="251"/>
      <c r="E53" s="251"/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12708</v>
      </c>
      <c r="D58" s="293">
        <v>13207</v>
      </c>
      <c r="E58" s="293">
        <f>+E46+E52+E57</f>
        <v>12933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>
        <v>2</v>
      </c>
      <c r="D60" s="259">
        <v>2</v>
      </c>
      <c r="E60" s="259">
        <v>2</v>
      </c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&amp;R22.melléklet az 5 /2016.(IV.27.) önkormányzati rendeletehez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E55" sqref="E55:E56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444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295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759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900</v>
      </c>
      <c r="D8" s="94">
        <v>900</v>
      </c>
      <c r="E8" s="94">
        <f>SUM(E9:E19)</f>
        <v>847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>
        <v>500</v>
      </c>
      <c r="D10" s="91">
        <v>900</v>
      </c>
      <c r="E10" s="91">
        <v>807</v>
      </c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>
        <v>400</v>
      </c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>
        <v>40</v>
      </c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900</v>
      </c>
      <c r="D37" s="94">
        <v>900</v>
      </c>
      <c r="E37" s="94">
        <f>+E8+E20+E25+E26+E31+E35+E36</f>
        <v>847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11808</v>
      </c>
      <c r="D38" s="94">
        <v>12307</v>
      </c>
      <c r="E38" s="94">
        <f>+E39+E40+E41</f>
        <v>12307</v>
      </c>
    </row>
    <row r="39" spans="1:5" s="279" customFormat="1" ht="12" customHeight="1">
      <c r="A39" s="286" t="s">
        <v>429</v>
      </c>
      <c r="B39" s="287" t="s">
        <v>128</v>
      </c>
      <c r="C39" s="251">
        <v>65</v>
      </c>
      <c r="D39" s="251">
        <v>65</v>
      </c>
      <c r="E39" s="251">
        <v>65</v>
      </c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>
        <v>11743</v>
      </c>
      <c r="D41" s="290">
        <v>12242</v>
      </c>
      <c r="E41" s="290">
        <v>12242</v>
      </c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12708</v>
      </c>
      <c r="D42" s="293">
        <v>13207</v>
      </c>
      <c r="E42" s="293">
        <f>+E37+E38</f>
        <v>13154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12708</v>
      </c>
      <c r="D46" s="94">
        <v>13207</v>
      </c>
      <c r="E46" s="94">
        <f>SUM(E47:E51)</f>
        <v>12933</v>
      </c>
    </row>
    <row r="47" spans="1:5" ht="12" customHeight="1">
      <c r="A47" s="282" t="s">
        <v>56</v>
      </c>
      <c r="B47" s="7" t="s">
        <v>33</v>
      </c>
      <c r="C47" s="251">
        <v>5433</v>
      </c>
      <c r="D47" s="251">
        <v>5558</v>
      </c>
      <c r="E47" s="251">
        <v>5401</v>
      </c>
    </row>
    <row r="48" spans="1:5" ht="12" customHeight="1">
      <c r="A48" s="282" t="s">
        <v>57</v>
      </c>
      <c r="B48" s="6" t="s">
        <v>99</v>
      </c>
      <c r="C48" s="44">
        <v>1467</v>
      </c>
      <c r="D48" s="44">
        <v>1500</v>
      </c>
      <c r="E48" s="44">
        <v>1490</v>
      </c>
    </row>
    <row r="49" spans="1:5" ht="12" customHeight="1">
      <c r="A49" s="282" t="s">
        <v>58</v>
      </c>
      <c r="B49" s="6" t="s">
        <v>75</v>
      </c>
      <c r="C49" s="44">
        <v>5808</v>
      </c>
      <c r="D49" s="44">
        <v>6149</v>
      </c>
      <c r="E49" s="44">
        <v>6042</v>
      </c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/>
      <c r="E52" s="94">
        <f>SUM(E53:E55)</f>
        <v>0</v>
      </c>
    </row>
    <row r="53" spans="1:5" s="297" customFormat="1" ht="12" customHeight="1">
      <c r="A53" s="282" t="s">
        <v>62</v>
      </c>
      <c r="B53" s="7" t="s">
        <v>118</v>
      </c>
      <c r="C53" s="251"/>
      <c r="D53" s="251"/>
      <c r="E53" s="251"/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12708</v>
      </c>
      <c r="D58" s="293">
        <v>13207</v>
      </c>
      <c r="E58" s="293">
        <f>+E46+E52+E57</f>
        <v>12933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>
        <v>2</v>
      </c>
      <c r="D60" s="259">
        <v>2</v>
      </c>
      <c r="E60" s="259">
        <v>2</v>
      </c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&amp;R23.melléklet az 5/2016.(IV.27.) önkormányzati rendeletehez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D8" sqref="D8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444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484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483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0</v>
      </c>
      <c r="D8" s="94"/>
      <c r="E8" s="94">
        <f>SUM(E9:E19)</f>
        <v>0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/>
      <c r="D10" s="91"/>
      <c r="E10" s="91"/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/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0</v>
      </c>
      <c r="D37" s="94"/>
      <c r="E37" s="94">
        <f>+E8+E20+E25+E26+E31+E35+E36</f>
        <v>0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0</v>
      </c>
      <c r="D38" s="94"/>
      <c r="E38" s="94">
        <f>+E39+E40+E41</f>
        <v>0</v>
      </c>
    </row>
    <row r="39" spans="1:5" s="279" customFormat="1" ht="12" customHeight="1">
      <c r="A39" s="286" t="s">
        <v>429</v>
      </c>
      <c r="B39" s="287" t="s">
        <v>128</v>
      </c>
      <c r="C39" s="251"/>
      <c r="D39" s="251"/>
      <c r="E39" s="251"/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/>
      <c r="D41" s="290"/>
      <c r="E41" s="290"/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0</v>
      </c>
      <c r="D42" s="293"/>
      <c r="E42" s="293">
        <f>+E37+E38</f>
        <v>0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0</v>
      </c>
      <c r="D46" s="94"/>
      <c r="E46" s="94">
        <f>SUM(E47:E51)</f>
        <v>0</v>
      </c>
    </row>
    <row r="47" spans="1:5" ht="12" customHeight="1">
      <c r="A47" s="282" t="s">
        <v>56</v>
      </c>
      <c r="B47" s="7" t="s">
        <v>33</v>
      </c>
      <c r="C47" s="251"/>
      <c r="D47" s="251"/>
      <c r="E47" s="251"/>
    </row>
    <row r="48" spans="1:5" ht="12" customHeight="1">
      <c r="A48" s="282" t="s">
        <v>57</v>
      </c>
      <c r="B48" s="6" t="s">
        <v>99</v>
      </c>
      <c r="C48" s="44"/>
      <c r="D48" s="44"/>
      <c r="E48" s="44"/>
    </row>
    <row r="49" spans="1:5" ht="12" customHeight="1">
      <c r="A49" s="282" t="s">
        <v>58</v>
      </c>
      <c r="B49" s="6" t="s">
        <v>75</v>
      </c>
      <c r="C49" s="44"/>
      <c r="D49" s="44"/>
      <c r="E49" s="44"/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/>
      <c r="E52" s="94">
        <f>SUM(E53:E55)</f>
        <v>0</v>
      </c>
    </row>
    <row r="53" spans="1:5" s="297" customFormat="1" ht="12" customHeight="1">
      <c r="A53" s="282" t="s">
        <v>62</v>
      </c>
      <c r="B53" s="7" t="s">
        <v>118</v>
      </c>
      <c r="C53" s="251"/>
      <c r="D53" s="251"/>
      <c r="E53" s="251"/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0</v>
      </c>
      <c r="D58" s="293"/>
      <c r="E58" s="293">
        <f>+E46+E52+E57</f>
        <v>0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/>
      <c r="D60" s="259"/>
      <c r="E60" s="259"/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&amp;R24.melléklet az 5/2016.(IV.27.) önkormányzati rendeletehez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E12" sqref="E12"/>
    </sheetView>
  </sheetViews>
  <sheetFormatPr defaultColWidth="9.00390625" defaultRowHeight="12.75"/>
  <cols>
    <col min="1" max="1" width="13.00390625" style="299" customWidth="1"/>
    <col min="2" max="2" width="59.00390625" style="276" customWidth="1"/>
    <col min="3" max="5" width="15.875" style="276" customWidth="1"/>
    <col min="6" max="16384" width="9.375" style="276" customWidth="1"/>
  </cols>
  <sheetData>
    <row r="1" spans="1:5" s="272" customFormat="1" ht="21" customHeight="1" thickBot="1">
      <c r="A1" s="67"/>
      <c r="B1" s="68"/>
      <c r="C1" s="1"/>
      <c r="D1" s="1"/>
      <c r="E1" s="1"/>
    </row>
    <row r="2" spans="1:5" s="274" customFormat="1" ht="24.75" thickBot="1">
      <c r="A2" s="273" t="s">
        <v>413</v>
      </c>
      <c r="B2" s="685" t="s">
        <v>444</v>
      </c>
      <c r="C2" s="682"/>
      <c r="D2" s="682"/>
      <c r="E2" s="686"/>
    </row>
    <row r="3" spans="1:5" s="274" customFormat="1" ht="24.75" thickBot="1">
      <c r="A3" s="273" t="s">
        <v>112</v>
      </c>
      <c r="B3" s="685" t="s">
        <v>485</v>
      </c>
      <c r="C3" s="682"/>
      <c r="D3" s="682"/>
      <c r="E3" s="686"/>
    </row>
    <row r="4" spans="1:5" s="275" customFormat="1" ht="15.75" customHeight="1" thickBot="1">
      <c r="A4" s="69"/>
      <c r="B4" s="69"/>
      <c r="C4" s="70"/>
      <c r="D4" s="70"/>
      <c r="E4" s="46"/>
    </row>
    <row r="5" spans="1:5" ht="24.75" thickBot="1">
      <c r="A5" s="151" t="s">
        <v>113</v>
      </c>
      <c r="B5" s="71" t="s">
        <v>35</v>
      </c>
      <c r="C5" s="71" t="s">
        <v>389</v>
      </c>
      <c r="D5" s="64" t="s">
        <v>409</v>
      </c>
      <c r="E5" s="64" t="s">
        <v>483</v>
      </c>
    </row>
    <row r="6" spans="1:5" s="277" customFormat="1" ht="12.75" customHeight="1" thickBot="1">
      <c r="A6" s="65" t="s">
        <v>362</v>
      </c>
      <c r="B6" s="66" t="s">
        <v>363</v>
      </c>
      <c r="C6" s="66" t="s">
        <v>364</v>
      </c>
      <c r="D6" s="253"/>
      <c r="E6" s="253" t="s">
        <v>366</v>
      </c>
    </row>
    <row r="7" spans="1:5" s="277" customFormat="1" ht="15.75" customHeight="1" thickBot="1">
      <c r="A7" s="679" t="s">
        <v>36</v>
      </c>
      <c r="B7" s="680"/>
      <c r="C7" s="680"/>
      <c r="D7" s="680"/>
      <c r="E7" s="680"/>
    </row>
    <row r="8" spans="1:5" s="279" customFormat="1" ht="12" customHeight="1" thickBot="1">
      <c r="A8" s="65" t="s">
        <v>4</v>
      </c>
      <c r="B8" s="278" t="s">
        <v>415</v>
      </c>
      <c r="C8" s="94">
        <f>SUM(C9:C19)</f>
        <v>0</v>
      </c>
      <c r="D8" s="94"/>
      <c r="E8" s="94">
        <f>SUM(E9:E19)</f>
        <v>0</v>
      </c>
    </row>
    <row r="9" spans="1:5" s="279" customFormat="1" ht="12" customHeight="1">
      <c r="A9" s="280" t="s">
        <v>56</v>
      </c>
      <c r="B9" s="8" t="s">
        <v>169</v>
      </c>
      <c r="C9" s="281"/>
      <c r="D9" s="281"/>
      <c r="E9" s="281"/>
    </row>
    <row r="10" spans="1:5" s="279" customFormat="1" ht="12" customHeight="1">
      <c r="A10" s="282" t="s">
        <v>57</v>
      </c>
      <c r="B10" s="6" t="s">
        <v>170</v>
      </c>
      <c r="C10" s="91"/>
      <c r="D10" s="91"/>
      <c r="E10" s="91"/>
    </row>
    <row r="11" spans="1:5" s="279" customFormat="1" ht="12" customHeight="1">
      <c r="A11" s="282" t="s">
        <v>58</v>
      </c>
      <c r="B11" s="6" t="s">
        <v>171</v>
      </c>
      <c r="C11" s="91"/>
      <c r="D11" s="91"/>
      <c r="E11" s="91"/>
    </row>
    <row r="12" spans="1:5" s="279" customFormat="1" ht="12" customHeight="1">
      <c r="A12" s="282" t="s">
        <v>59</v>
      </c>
      <c r="B12" s="6" t="s">
        <v>172</v>
      </c>
      <c r="C12" s="91"/>
      <c r="D12" s="91"/>
      <c r="E12" s="91"/>
    </row>
    <row r="13" spans="1:5" s="279" customFormat="1" ht="12" customHeight="1">
      <c r="A13" s="282" t="s">
        <v>76</v>
      </c>
      <c r="B13" s="6" t="s">
        <v>173</v>
      </c>
      <c r="C13" s="91"/>
      <c r="D13" s="91"/>
      <c r="E13" s="91"/>
    </row>
    <row r="14" spans="1:5" s="279" customFormat="1" ht="12" customHeight="1">
      <c r="A14" s="282" t="s">
        <v>60</v>
      </c>
      <c r="B14" s="6" t="s">
        <v>416</v>
      </c>
      <c r="C14" s="91"/>
      <c r="D14" s="91"/>
      <c r="E14" s="91"/>
    </row>
    <row r="15" spans="1:5" s="279" customFormat="1" ht="12" customHeight="1">
      <c r="A15" s="282" t="s">
        <v>61</v>
      </c>
      <c r="B15" s="5" t="s">
        <v>417</v>
      </c>
      <c r="C15" s="91"/>
      <c r="D15" s="91"/>
      <c r="E15" s="91"/>
    </row>
    <row r="16" spans="1:5" s="279" customFormat="1" ht="12" customHeight="1">
      <c r="A16" s="282" t="s">
        <v>68</v>
      </c>
      <c r="B16" s="6" t="s">
        <v>176</v>
      </c>
      <c r="C16" s="250"/>
      <c r="D16" s="250"/>
      <c r="E16" s="250"/>
    </row>
    <row r="17" spans="1:5" s="283" customFormat="1" ht="12" customHeight="1">
      <c r="A17" s="282" t="s">
        <v>69</v>
      </c>
      <c r="B17" s="6" t="s">
        <v>177</v>
      </c>
      <c r="C17" s="91"/>
      <c r="D17" s="91"/>
      <c r="E17" s="91"/>
    </row>
    <row r="18" spans="1:5" s="283" customFormat="1" ht="12" customHeight="1">
      <c r="A18" s="282" t="s">
        <v>70</v>
      </c>
      <c r="B18" s="6" t="s">
        <v>308</v>
      </c>
      <c r="C18" s="93"/>
      <c r="D18" s="93"/>
      <c r="E18" s="93"/>
    </row>
    <row r="19" spans="1:5" s="283" customFormat="1" ht="12" customHeight="1" thickBot="1">
      <c r="A19" s="282" t="s">
        <v>71</v>
      </c>
      <c r="B19" s="5" t="s">
        <v>178</v>
      </c>
      <c r="C19" s="93"/>
      <c r="D19" s="93"/>
      <c r="E19" s="93"/>
    </row>
    <row r="20" spans="1:5" s="279" customFormat="1" ht="12" customHeight="1" thickBot="1">
      <c r="A20" s="65" t="s">
        <v>5</v>
      </c>
      <c r="B20" s="278" t="s">
        <v>418</v>
      </c>
      <c r="C20" s="94">
        <f>SUM(C21:C23)</f>
        <v>0</v>
      </c>
      <c r="D20" s="94"/>
      <c r="E20" s="94">
        <f>SUM(E21:E23)</f>
        <v>0</v>
      </c>
    </row>
    <row r="21" spans="1:5" s="283" customFormat="1" ht="12" customHeight="1">
      <c r="A21" s="282" t="s">
        <v>62</v>
      </c>
      <c r="B21" s="7" t="s">
        <v>146</v>
      </c>
      <c r="C21" s="91"/>
      <c r="D21" s="91"/>
      <c r="E21" s="91"/>
    </row>
    <row r="22" spans="1:5" s="283" customFormat="1" ht="12" customHeight="1">
      <c r="A22" s="282" t="s">
        <v>63</v>
      </c>
      <c r="B22" s="6" t="s">
        <v>419</v>
      </c>
      <c r="C22" s="91"/>
      <c r="D22" s="91"/>
      <c r="E22" s="91"/>
    </row>
    <row r="23" spans="1:5" s="283" customFormat="1" ht="12" customHeight="1">
      <c r="A23" s="282" t="s">
        <v>64</v>
      </c>
      <c r="B23" s="6" t="s">
        <v>420</v>
      </c>
      <c r="C23" s="91"/>
      <c r="D23" s="91"/>
      <c r="E23" s="91"/>
    </row>
    <row r="24" spans="1:5" s="283" customFormat="1" ht="12" customHeight="1" thickBot="1">
      <c r="A24" s="282" t="s">
        <v>65</v>
      </c>
      <c r="B24" s="6" t="s">
        <v>421</v>
      </c>
      <c r="C24" s="91"/>
      <c r="D24" s="91"/>
      <c r="E24" s="91"/>
    </row>
    <row r="25" spans="1:5" s="283" customFormat="1" ht="12" customHeight="1" thickBot="1">
      <c r="A25" s="284" t="s">
        <v>6</v>
      </c>
      <c r="B25" s="52" t="s">
        <v>90</v>
      </c>
      <c r="C25" s="285"/>
      <c r="D25" s="285"/>
      <c r="E25" s="285"/>
    </row>
    <row r="26" spans="1:5" s="283" customFormat="1" ht="12" customHeight="1" thickBot="1">
      <c r="A26" s="284" t="s">
        <v>7</v>
      </c>
      <c r="B26" s="52" t="s">
        <v>422</v>
      </c>
      <c r="C26" s="94">
        <f>+C27+C28+C29</f>
        <v>0</v>
      </c>
      <c r="D26" s="94"/>
      <c r="E26" s="94">
        <f>+E27+E28+E29</f>
        <v>0</v>
      </c>
    </row>
    <row r="27" spans="1:5" s="283" customFormat="1" ht="12" customHeight="1">
      <c r="A27" s="286" t="s">
        <v>156</v>
      </c>
      <c r="B27" s="287" t="s">
        <v>151</v>
      </c>
      <c r="C27" s="251"/>
      <c r="D27" s="251"/>
      <c r="E27" s="251"/>
    </row>
    <row r="28" spans="1:5" s="283" customFormat="1" ht="12" customHeight="1">
      <c r="A28" s="286" t="s">
        <v>159</v>
      </c>
      <c r="B28" s="287" t="s">
        <v>419</v>
      </c>
      <c r="C28" s="91"/>
      <c r="D28" s="91"/>
      <c r="E28" s="91"/>
    </row>
    <row r="29" spans="1:5" s="283" customFormat="1" ht="12" customHeight="1">
      <c r="A29" s="286" t="s">
        <v>160</v>
      </c>
      <c r="B29" s="288" t="s">
        <v>423</v>
      </c>
      <c r="C29" s="91"/>
      <c r="D29" s="91"/>
      <c r="E29" s="91"/>
    </row>
    <row r="30" spans="1:5" s="283" customFormat="1" ht="12" customHeight="1" thickBot="1">
      <c r="A30" s="282" t="s">
        <v>161</v>
      </c>
      <c r="B30" s="289" t="s">
        <v>424</v>
      </c>
      <c r="C30" s="290"/>
      <c r="D30" s="290"/>
      <c r="E30" s="290"/>
    </row>
    <row r="31" spans="1:5" s="283" customFormat="1" ht="12" customHeight="1" thickBot="1">
      <c r="A31" s="284" t="s">
        <v>8</v>
      </c>
      <c r="B31" s="52" t="s">
        <v>425</v>
      </c>
      <c r="C31" s="94">
        <f>+C32+C33+C34</f>
        <v>0</v>
      </c>
      <c r="D31" s="94"/>
      <c r="E31" s="94">
        <f>+E32+E33+E34</f>
        <v>0</v>
      </c>
    </row>
    <row r="32" spans="1:5" s="283" customFormat="1" ht="12" customHeight="1">
      <c r="A32" s="286" t="s">
        <v>49</v>
      </c>
      <c r="B32" s="287" t="s">
        <v>183</v>
      </c>
      <c r="C32" s="251"/>
      <c r="D32" s="251"/>
      <c r="E32" s="251"/>
    </row>
    <row r="33" spans="1:5" s="283" customFormat="1" ht="12" customHeight="1">
      <c r="A33" s="286" t="s">
        <v>50</v>
      </c>
      <c r="B33" s="288" t="s">
        <v>184</v>
      </c>
      <c r="C33" s="95"/>
      <c r="D33" s="95"/>
      <c r="E33" s="95"/>
    </row>
    <row r="34" spans="1:5" s="283" customFormat="1" ht="12" customHeight="1" thickBot="1">
      <c r="A34" s="282" t="s">
        <v>51</v>
      </c>
      <c r="B34" s="289" t="s">
        <v>185</v>
      </c>
      <c r="C34" s="290"/>
      <c r="D34" s="290"/>
      <c r="E34" s="290"/>
    </row>
    <row r="35" spans="1:5" s="279" customFormat="1" ht="12" customHeight="1" thickBot="1">
      <c r="A35" s="284" t="s">
        <v>9</v>
      </c>
      <c r="B35" s="52" t="s">
        <v>271</v>
      </c>
      <c r="C35" s="285"/>
      <c r="D35" s="285"/>
      <c r="E35" s="285"/>
    </row>
    <row r="36" spans="1:5" s="279" customFormat="1" ht="12" customHeight="1" thickBot="1">
      <c r="A36" s="284" t="s">
        <v>10</v>
      </c>
      <c r="B36" s="52" t="s">
        <v>426</v>
      </c>
      <c r="C36" s="285"/>
      <c r="D36" s="285"/>
      <c r="E36" s="285"/>
    </row>
    <row r="37" spans="1:5" s="279" customFormat="1" ht="12" customHeight="1" thickBot="1">
      <c r="A37" s="65" t="s">
        <v>11</v>
      </c>
      <c r="B37" s="52" t="s">
        <v>427</v>
      </c>
      <c r="C37" s="94">
        <f>+C8+C20+C25+C26+C31+C35+C36</f>
        <v>0</v>
      </c>
      <c r="D37" s="94"/>
      <c r="E37" s="94">
        <f>+E8+E20+E25+E26+E31+E35+E36</f>
        <v>0</v>
      </c>
    </row>
    <row r="38" spans="1:5" s="279" customFormat="1" ht="12" customHeight="1" thickBot="1">
      <c r="A38" s="291" t="s">
        <v>12</v>
      </c>
      <c r="B38" s="52" t="s">
        <v>428</v>
      </c>
      <c r="C38" s="94">
        <f>+C39+C40+C41</f>
        <v>0</v>
      </c>
      <c r="D38" s="94"/>
      <c r="E38" s="94">
        <f>+E39+E40+E41</f>
        <v>0</v>
      </c>
    </row>
    <row r="39" spans="1:5" s="279" customFormat="1" ht="12" customHeight="1">
      <c r="A39" s="286" t="s">
        <v>429</v>
      </c>
      <c r="B39" s="287" t="s">
        <v>128</v>
      </c>
      <c r="C39" s="251"/>
      <c r="D39" s="251"/>
      <c r="E39" s="251"/>
    </row>
    <row r="40" spans="1:5" s="279" customFormat="1" ht="12" customHeight="1">
      <c r="A40" s="286" t="s">
        <v>430</v>
      </c>
      <c r="B40" s="288" t="s">
        <v>431</v>
      </c>
      <c r="C40" s="95"/>
      <c r="D40" s="95"/>
      <c r="E40" s="95"/>
    </row>
    <row r="41" spans="1:5" s="283" customFormat="1" ht="12" customHeight="1" thickBot="1">
      <c r="A41" s="282" t="s">
        <v>432</v>
      </c>
      <c r="B41" s="289" t="s">
        <v>433</v>
      </c>
      <c r="C41" s="290"/>
      <c r="D41" s="290"/>
      <c r="E41" s="290"/>
    </row>
    <row r="42" spans="1:5" s="283" customFormat="1" ht="15" customHeight="1" thickBot="1">
      <c r="A42" s="291" t="s">
        <v>13</v>
      </c>
      <c r="B42" s="292" t="s">
        <v>434</v>
      </c>
      <c r="C42" s="293">
        <f>+C37+C38</f>
        <v>0</v>
      </c>
      <c r="D42" s="293"/>
      <c r="E42" s="293">
        <f>+E37+E38</f>
        <v>0</v>
      </c>
    </row>
    <row r="43" spans="1:4" s="283" customFormat="1" ht="15" customHeight="1">
      <c r="A43" s="72"/>
      <c r="B43" s="73"/>
      <c r="C43" s="130"/>
      <c r="D43" s="130"/>
    </row>
    <row r="44" spans="1:4" ht="13.5" thickBot="1">
      <c r="A44" s="294"/>
      <c r="B44" s="295"/>
      <c r="C44" s="296"/>
      <c r="D44" s="296"/>
    </row>
    <row r="45" spans="1:5" s="277" customFormat="1" ht="16.5" customHeight="1" thickBot="1">
      <c r="A45" s="679" t="s">
        <v>37</v>
      </c>
      <c r="B45" s="680"/>
      <c r="C45" s="680"/>
      <c r="D45" s="680"/>
      <c r="E45" s="680"/>
    </row>
    <row r="46" spans="1:5" s="297" customFormat="1" ht="12" customHeight="1" thickBot="1">
      <c r="A46" s="284" t="s">
        <v>4</v>
      </c>
      <c r="B46" s="52" t="s">
        <v>435</v>
      </c>
      <c r="C46" s="94">
        <f>SUM(C47:C51)</f>
        <v>0</v>
      </c>
      <c r="D46" s="94"/>
      <c r="E46" s="94">
        <f>SUM(E47:E51)</f>
        <v>0</v>
      </c>
    </row>
    <row r="47" spans="1:5" ht="12" customHeight="1">
      <c r="A47" s="282" t="s">
        <v>56</v>
      </c>
      <c r="B47" s="7" t="s">
        <v>33</v>
      </c>
      <c r="C47" s="251"/>
      <c r="D47" s="251"/>
      <c r="E47" s="251"/>
    </row>
    <row r="48" spans="1:5" ht="12" customHeight="1">
      <c r="A48" s="282" t="s">
        <v>57</v>
      </c>
      <c r="B48" s="6" t="s">
        <v>99</v>
      </c>
      <c r="C48" s="44"/>
      <c r="D48" s="44"/>
      <c r="E48" s="44"/>
    </row>
    <row r="49" spans="1:5" ht="12" customHeight="1">
      <c r="A49" s="282" t="s">
        <v>58</v>
      </c>
      <c r="B49" s="6" t="s">
        <v>75</v>
      </c>
      <c r="C49" s="44"/>
      <c r="D49" s="44"/>
      <c r="E49" s="44"/>
    </row>
    <row r="50" spans="1:5" ht="12" customHeight="1">
      <c r="A50" s="282" t="s">
        <v>59</v>
      </c>
      <c r="B50" s="6" t="s">
        <v>100</v>
      </c>
      <c r="C50" s="44"/>
      <c r="D50" s="44"/>
      <c r="E50" s="44"/>
    </row>
    <row r="51" spans="1:5" ht="12" customHeight="1" thickBot="1">
      <c r="A51" s="282" t="s">
        <v>76</v>
      </c>
      <c r="B51" s="6" t="s">
        <v>101</v>
      </c>
      <c r="C51" s="44"/>
      <c r="D51" s="44"/>
      <c r="E51" s="44"/>
    </row>
    <row r="52" spans="1:5" ht="12" customHeight="1" thickBot="1">
      <c r="A52" s="284" t="s">
        <v>5</v>
      </c>
      <c r="B52" s="52" t="s">
        <v>436</v>
      </c>
      <c r="C52" s="94">
        <f>SUM(C53:C55)</f>
        <v>0</v>
      </c>
      <c r="D52" s="94"/>
      <c r="E52" s="94">
        <f>SUM(E53:E55)</f>
        <v>0</v>
      </c>
    </row>
    <row r="53" spans="1:5" s="297" customFormat="1" ht="12" customHeight="1">
      <c r="A53" s="282" t="s">
        <v>62</v>
      </c>
      <c r="B53" s="7" t="s">
        <v>118</v>
      </c>
      <c r="C53" s="251"/>
      <c r="D53" s="251"/>
      <c r="E53" s="251"/>
    </row>
    <row r="54" spans="1:5" ht="12" customHeight="1">
      <c r="A54" s="282" t="s">
        <v>63</v>
      </c>
      <c r="B54" s="6" t="s">
        <v>103</v>
      </c>
      <c r="C54" s="44"/>
      <c r="D54" s="44"/>
      <c r="E54" s="44"/>
    </row>
    <row r="55" spans="1:5" ht="12" customHeight="1">
      <c r="A55" s="282" t="s">
        <v>64</v>
      </c>
      <c r="B55" s="6" t="s">
        <v>437</v>
      </c>
      <c r="C55" s="44"/>
      <c r="D55" s="44"/>
      <c r="E55" s="44"/>
    </row>
    <row r="56" spans="1:5" ht="12" customHeight="1" thickBot="1">
      <c r="A56" s="282" t="s">
        <v>65</v>
      </c>
      <c r="B56" s="6" t="s">
        <v>438</v>
      </c>
      <c r="C56" s="44"/>
      <c r="D56" s="44"/>
      <c r="E56" s="44"/>
    </row>
    <row r="57" spans="1:5" ht="12" customHeight="1" thickBot="1">
      <c r="A57" s="284" t="s">
        <v>6</v>
      </c>
      <c r="B57" s="52" t="s">
        <v>439</v>
      </c>
      <c r="C57" s="285"/>
      <c r="D57" s="285"/>
      <c r="E57" s="285"/>
    </row>
    <row r="58" spans="1:5" ht="15" customHeight="1" thickBot="1">
      <c r="A58" s="284" t="s">
        <v>7</v>
      </c>
      <c r="B58" s="298" t="s">
        <v>440</v>
      </c>
      <c r="C58" s="293">
        <f>+C46+C52+C57</f>
        <v>0</v>
      </c>
      <c r="D58" s="293"/>
      <c r="E58" s="293">
        <f>+E46+E52+E57</f>
        <v>0</v>
      </c>
    </row>
    <row r="59" spans="3:5" ht="13.5" thickBot="1">
      <c r="C59" s="300"/>
      <c r="D59" s="300"/>
      <c r="E59" s="300"/>
    </row>
    <row r="60" spans="1:5" ht="15" customHeight="1" thickBot="1">
      <c r="A60" s="74" t="s">
        <v>383</v>
      </c>
      <c r="B60" s="75"/>
      <c r="C60" s="259"/>
      <c r="D60" s="259"/>
      <c r="E60" s="259"/>
    </row>
    <row r="61" spans="1:5" ht="14.25" customHeight="1" thickBot="1">
      <c r="A61" s="74" t="s">
        <v>114</v>
      </c>
      <c r="B61" s="75"/>
      <c r="C61" s="259"/>
      <c r="D61" s="259"/>
      <c r="E61" s="259"/>
    </row>
  </sheetData>
  <sheetProtection formatCells="0"/>
  <mergeCells count="4">
    <mergeCell ref="B2:E2"/>
    <mergeCell ref="B3:E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&amp;R25.melléklet az 5/2016.(IV.27.) önkormányzati rendeletehez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view="pageLayout" workbookViewId="0" topLeftCell="A1">
      <selection activeCell="F11" sqref="F11"/>
    </sheetView>
  </sheetViews>
  <sheetFormatPr defaultColWidth="9.00390625" defaultRowHeight="12.75"/>
  <cols>
    <col min="1" max="1" width="5.50390625" style="335" customWidth="1"/>
    <col min="2" max="2" width="32.00390625" style="276" customWidth="1"/>
    <col min="3" max="3" width="12.50390625" style="276" customWidth="1"/>
    <col min="4" max="6" width="11.875" style="276" customWidth="1"/>
    <col min="7" max="7" width="12.875" style="276" customWidth="1"/>
    <col min="8" max="16384" width="9.375" style="276" customWidth="1"/>
  </cols>
  <sheetData>
    <row r="1" ht="14.25" thickBot="1">
      <c r="G1" s="98" t="s">
        <v>38</v>
      </c>
    </row>
    <row r="2" spans="1:7" s="337" customFormat="1" ht="57.75" customHeight="1" thickBot="1">
      <c r="A2" s="273"/>
      <c r="B2" s="64" t="s">
        <v>39</v>
      </c>
      <c r="C2" s="64" t="s">
        <v>766</v>
      </c>
      <c r="D2" s="64" t="s">
        <v>767</v>
      </c>
      <c r="E2" s="64" t="s">
        <v>768</v>
      </c>
      <c r="F2" s="64" t="s">
        <v>769</v>
      </c>
      <c r="G2" s="336" t="s">
        <v>770</v>
      </c>
    </row>
    <row r="3" spans="1:7" ht="27" customHeight="1">
      <c r="A3" s="338" t="s">
        <v>4</v>
      </c>
      <c r="B3" s="339" t="s">
        <v>787</v>
      </c>
      <c r="C3" s="340">
        <v>201543</v>
      </c>
      <c r="D3" s="340">
        <v>-126600</v>
      </c>
      <c r="E3" s="341">
        <v>-10553</v>
      </c>
      <c r="F3" s="340">
        <v>-12086</v>
      </c>
      <c r="G3" s="342">
        <f>SUM(C3:F3)</f>
        <v>52304</v>
      </c>
    </row>
    <row r="4" spans="1:7" ht="27" customHeight="1">
      <c r="A4" s="343" t="s">
        <v>5</v>
      </c>
      <c r="B4" s="344" t="s">
        <v>788</v>
      </c>
      <c r="C4" s="21">
        <v>-152901</v>
      </c>
      <c r="D4" s="21">
        <v>133723</v>
      </c>
      <c r="E4" s="341">
        <v>10701</v>
      </c>
      <c r="F4" s="21">
        <v>12307</v>
      </c>
      <c r="G4" s="342">
        <f aca="true" t="shared" si="0" ref="G4:G13">SUM(C4:F4)</f>
        <v>3830</v>
      </c>
    </row>
    <row r="5" spans="1:7" ht="27" customHeight="1">
      <c r="A5" s="343" t="s">
        <v>6</v>
      </c>
      <c r="B5" s="344" t="s">
        <v>789</v>
      </c>
      <c r="C5" s="21">
        <v>48642</v>
      </c>
      <c r="D5" s="21">
        <v>7123</v>
      </c>
      <c r="E5" s="341">
        <v>148</v>
      </c>
      <c r="F5" s="21">
        <v>221</v>
      </c>
      <c r="G5" s="342">
        <f t="shared" si="0"/>
        <v>56134</v>
      </c>
    </row>
    <row r="6" spans="1:7" ht="27" customHeight="1">
      <c r="A6" s="343" t="s">
        <v>7</v>
      </c>
      <c r="B6" s="344" t="s">
        <v>790</v>
      </c>
      <c r="C6" s="21"/>
      <c r="D6" s="21"/>
      <c r="E6" s="341"/>
      <c r="F6" s="21"/>
      <c r="G6" s="342">
        <f t="shared" si="0"/>
        <v>0</v>
      </c>
    </row>
    <row r="7" spans="1:7" ht="27" customHeight="1">
      <c r="A7" s="343" t="s">
        <v>8</v>
      </c>
      <c r="B7" s="344" t="s">
        <v>791</v>
      </c>
      <c r="C7" s="21"/>
      <c r="D7" s="21"/>
      <c r="E7" s="341"/>
      <c r="F7" s="21"/>
      <c r="G7" s="342">
        <f t="shared" si="0"/>
        <v>0</v>
      </c>
    </row>
    <row r="8" spans="1:7" ht="27" customHeight="1">
      <c r="A8" s="343" t="s">
        <v>9</v>
      </c>
      <c r="B8" s="344" t="s">
        <v>792</v>
      </c>
      <c r="C8" s="21"/>
      <c r="D8" s="21"/>
      <c r="E8" s="341"/>
      <c r="F8" s="21"/>
      <c r="G8" s="342">
        <f t="shared" si="0"/>
        <v>0</v>
      </c>
    </row>
    <row r="9" spans="1:7" ht="27" customHeight="1">
      <c r="A9" s="343" t="s">
        <v>10</v>
      </c>
      <c r="B9" s="344" t="s">
        <v>793</v>
      </c>
      <c r="C9" s="21">
        <v>48642</v>
      </c>
      <c r="D9" s="21">
        <v>7123</v>
      </c>
      <c r="E9" s="341">
        <v>148</v>
      </c>
      <c r="F9" s="21">
        <v>221</v>
      </c>
      <c r="G9" s="342">
        <f t="shared" si="0"/>
        <v>56134</v>
      </c>
    </row>
    <row r="10" spans="1:7" ht="27" customHeight="1">
      <c r="A10" s="343" t="s">
        <v>11</v>
      </c>
      <c r="B10" s="344" t="s">
        <v>794</v>
      </c>
      <c r="C10" s="21">
        <v>48642</v>
      </c>
      <c r="D10" s="21">
        <v>7123</v>
      </c>
      <c r="E10" s="341">
        <v>148</v>
      </c>
      <c r="F10" s="21">
        <v>221</v>
      </c>
      <c r="G10" s="342">
        <f t="shared" si="0"/>
        <v>56134</v>
      </c>
    </row>
    <row r="11" spans="1:7" ht="27" customHeight="1">
      <c r="A11" s="343" t="s">
        <v>12</v>
      </c>
      <c r="B11" s="344" t="s">
        <v>795</v>
      </c>
      <c r="C11" s="21"/>
      <c r="D11" s="21"/>
      <c r="E11" s="341"/>
      <c r="F11" s="21"/>
      <c r="G11" s="342">
        <f t="shared" si="0"/>
        <v>0</v>
      </c>
    </row>
    <row r="12" spans="1:7" ht="27" customHeight="1">
      <c r="A12" s="343" t="s">
        <v>13</v>
      </c>
      <c r="B12" s="344" t="s">
        <v>796</v>
      </c>
      <c r="C12" s="21"/>
      <c r="D12" s="21"/>
      <c r="E12" s="341"/>
      <c r="F12" s="21"/>
      <c r="G12" s="342">
        <f t="shared" si="0"/>
        <v>0</v>
      </c>
    </row>
    <row r="13" spans="1:7" ht="27" customHeight="1">
      <c r="A13" s="343" t="s">
        <v>14</v>
      </c>
      <c r="B13" s="344" t="s">
        <v>797</v>
      </c>
      <c r="C13" s="21"/>
      <c r="D13" s="21"/>
      <c r="E13" s="341"/>
      <c r="F13" s="21"/>
      <c r="G13" s="342">
        <f t="shared" si="0"/>
        <v>0</v>
      </c>
    </row>
  </sheetData>
  <sheetProtection/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MARADVÁNYÁNAK ALAKULÁSA&amp;R&amp;"Times New Roman CE,Félkövér dőlt"&amp;12 26. melléklet az 5/2016. (IV.27.) önkormányzati rendelethez&amp;"Times New Roman CE,Dőlt"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">
      <selection activeCell="E145" sqref="E145"/>
    </sheetView>
  </sheetViews>
  <sheetFormatPr defaultColWidth="9.00390625" defaultRowHeight="12.75"/>
  <cols>
    <col min="1" max="1" width="9.00390625" style="132" customWidth="1"/>
    <col min="2" max="2" width="64.875" style="132" customWidth="1"/>
    <col min="3" max="3" width="17.375" style="132" customWidth="1"/>
    <col min="4" max="5" width="17.375" style="133" customWidth="1"/>
    <col min="6" max="16384" width="9.375" style="155" customWidth="1"/>
  </cols>
  <sheetData>
    <row r="1" spans="1:5" ht="15.75" customHeight="1">
      <c r="A1" s="668" t="s">
        <v>2</v>
      </c>
      <c r="B1" s="668"/>
      <c r="C1" s="668"/>
      <c r="D1" s="668"/>
      <c r="E1" s="668"/>
    </row>
    <row r="2" spans="1:5" ht="15.75" customHeight="1" thickBot="1">
      <c r="A2" s="345" t="s">
        <v>79</v>
      </c>
      <c r="B2" s="345"/>
      <c r="C2" s="345"/>
      <c r="D2" s="89"/>
      <c r="E2" s="89" t="s">
        <v>119</v>
      </c>
    </row>
    <row r="3" spans="1:5" ht="15.75" customHeight="1">
      <c r="A3" s="687" t="s">
        <v>44</v>
      </c>
      <c r="B3" s="689" t="s">
        <v>3</v>
      </c>
      <c r="C3" s="662" t="str">
        <f>+CONCATENATE(LEFT('[2]ÖSSZEFÜGGÉSEK'!A4,4)-1,". évi tény")</f>
        <v>2014. évi tény</v>
      </c>
      <c r="D3" s="691" t="str">
        <f>+CONCATENATE(LEFT('[2]ÖSSZEFÜGGÉSEK'!A4,4),". évi")</f>
        <v>2015. évi</v>
      </c>
      <c r="E3" s="692"/>
    </row>
    <row r="4" spans="1:5" ht="37.5" customHeight="1" thickBot="1">
      <c r="A4" s="688"/>
      <c r="B4" s="690"/>
      <c r="C4" s="663"/>
      <c r="D4" s="264" t="s">
        <v>409</v>
      </c>
      <c r="E4" s="221" t="s">
        <v>486</v>
      </c>
    </row>
    <row r="5" spans="1:5" s="156" customFormat="1" ht="12" customHeight="1" thickBot="1">
      <c r="A5" s="25" t="s">
        <v>362</v>
      </c>
      <c r="B5" s="26" t="s">
        <v>363</v>
      </c>
      <c r="C5" s="26" t="s">
        <v>364</v>
      </c>
      <c r="D5" s="26" t="s">
        <v>365</v>
      </c>
      <c r="E5" s="346" t="s">
        <v>367</v>
      </c>
    </row>
    <row r="6" spans="1:5" s="157" customFormat="1" ht="12" customHeight="1" thickBot="1">
      <c r="A6" s="18" t="s">
        <v>4</v>
      </c>
      <c r="B6" s="347" t="s">
        <v>140</v>
      </c>
      <c r="C6" s="144">
        <f>+C7+C8+C9+C10+C11+C12</f>
        <v>452977</v>
      </c>
      <c r="D6" s="144">
        <f>+D7+D8+D9+D10+D11+D12</f>
        <v>383190</v>
      </c>
      <c r="E6" s="77">
        <f>+E7+E8+E9+E10+E11+E12</f>
        <v>383190</v>
      </c>
    </row>
    <row r="7" spans="1:5" s="157" customFormat="1" ht="12" customHeight="1">
      <c r="A7" s="13" t="s">
        <v>56</v>
      </c>
      <c r="B7" s="348" t="s">
        <v>141</v>
      </c>
      <c r="C7" s="146">
        <v>210200</v>
      </c>
      <c r="D7" s="146">
        <v>166166</v>
      </c>
      <c r="E7" s="79">
        <v>166166</v>
      </c>
    </row>
    <row r="8" spans="1:5" s="157" customFormat="1" ht="12" customHeight="1">
      <c r="A8" s="12" t="s">
        <v>57</v>
      </c>
      <c r="B8" s="349" t="s">
        <v>142</v>
      </c>
      <c r="C8" s="145"/>
      <c r="D8" s="145"/>
      <c r="E8" s="78"/>
    </row>
    <row r="9" spans="1:5" s="157" customFormat="1" ht="12" customHeight="1">
      <c r="A9" s="12" t="s">
        <v>58</v>
      </c>
      <c r="B9" s="349" t="s">
        <v>143</v>
      </c>
      <c r="C9" s="145">
        <v>212333</v>
      </c>
      <c r="D9" s="145">
        <v>198492</v>
      </c>
      <c r="E9" s="78">
        <v>198492</v>
      </c>
    </row>
    <row r="10" spans="1:5" s="157" customFormat="1" ht="12" customHeight="1">
      <c r="A10" s="12" t="s">
        <v>59</v>
      </c>
      <c r="B10" s="349" t="s">
        <v>144</v>
      </c>
      <c r="C10" s="145">
        <v>6712</v>
      </c>
      <c r="D10" s="145">
        <v>7006</v>
      </c>
      <c r="E10" s="78">
        <v>7006</v>
      </c>
    </row>
    <row r="11" spans="1:5" s="157" customFormat="1" ht="12" customHeight="1">
      <c r="A11" s="12" t="s">
        <v>76</v>
      </c>
      <c r="B11" s="349" t="s">
        <v>487</v>
      </c>
      <c r="C11" s="350">
        <v>7992</v>
      </c>
      <c r="D11" s="145">
        <v>11215</v>
      </c>
      <c r="E11" s="78">
        <v>11215</v>
      </c>
    </row>
    <row r="12" spans="1:5" s="157" customFormat="1" ht="12" customHeight="1" thickBot="1">
      <c r="A12" s="14" t="s">
        <v>60</v>
      </c>
      <c r="B12" s="351" t="s">
        <v>488</v>
      </c>
      <c r="C12" s="352">
        <v>15740</v>
      </c>
      <c r="D12" s="147">
        <v>311</v>
      </c>
      <c r="E12" s="80">
        <v>311</v>
      </c>
    </row>
    <row r="13" spans="1:5" s="157" customFormat="1" ht="12" customHeight="1" thickBot="1">
      <c r="A13" s="18" t="s">
        <v>5</v>
      </c>
      <c r="B13" s="353" t="s">
        <v>145</v>
      </c>
      <c r="C13" s="144">
        <f>+C14+C15+C16+C17+C18</f>
        <v>339988</v>
      </c>
      <c r="D13" s="144">
        <f>+D14+D15+D16+D17+D18</f>
        <v>426239</v>
      </c>
      <c r="E13" s="77">
        <f>+E14+E15+E16+E17+E18</f>
        <v>426239</v>
      </c>
    </row>
    <row r="14" spans="1:5" s="157" customFormat="1" ht="12" customHeight="1">
      <c r="A14" s="13" t="s">
        <v>62</v>
      </c>
      <c r="B14" s="348" t="s">
        <v>146</v>
      </c>
      <c r="C14" s="146"/>
      <c r="D14" s="146"/>
      <c r="E14" s="79"/>
    </row>
    <row r="15" spans="1:5" s="157" customFormat="1" ht="12" customHeight="1">
      <c r="A15" s="12" t="s">
        <v>63</v>
      </c>
      <c r="B15" s="349" t="s">
        <v>147</v>
      </c>
      <c r="C15" s="145"/>
      <c r="D15" s="145"/>
      <c r="E15" s="78"/>
    </row>
    <row r="16" spans="1:5" s="157" customFormat="1" ht="12" customHeight="1">
      <c r="A16" s="12" t="s">
        <v>64</v>
      </c>
      <c r="B16" s="349" t="s">
        <v>297</v>
      </c>
      <c r="C16" s="145"/>
      <c r="D16" s="145"/>
      <c r="E16" s="78"/>
    </row>
    <row r="17" spans="1:5" s="157" customFormat="1" ht="12" customHeight="1">
      <c r="A17" s="12" t="s">
        <v>65</v>
      </c>
      <c r="B17" s="349" t="s">
        <v>298</v>
      </c>
      <c r="C17" s="145"/>
      <c r="D17" s="145"/>
      <c r="E17" s="78"/>
    </row>
    <row r="18" spans="1:5" s="157" customFormat="1" ht="12" customHeight="1">
      <c r="A18" s="12" t="s">
        <v>66</v>
      </c>
      <c r="B18" s="349" t="s">
        <v>148</v>
      </c>
      <c r="C18" s="145">
        <v>339988</v>
      </c>
      <c r="D18" s="145">
        <v>426239</v>
      </c>
      <c r="E18" s="78">
        <v>426239</v>
      </c>
    </row>
    <row r="19" spans="1:5" s="157" customFormat="1" ht="12" customHeight="1" thickBot="1">
      <c r="A19" s="14" t="s">
        <v>72</v>
      </c>
      <c r="B19" s="351" t="s">
        <v>149</v>
      </c>
      <c r="C19" s="147"/>
      <c r="D19" s="147">
        <v>10677</v>
      </c>
      <c r="E19" s="80">
        <v>10677</v>
      </c>
    </row>
    <row r="20" spans="1:5" s="157" customFormat="1" ht="12" customHeight="1" thickBot="1">
      <c r="A20" s="18" t="s">
        <v>6</v>
      </c>
      <c r="B20" s="347" t="s">
        <v>150</v>
      </c>
      <c r="C20" s="144">
        <f>+C21+C22+C23+C24+C25</f>
        <v>53757</v>
      </c>
      <c r="D20" s="144">
        <f>+D21+D22+D23+D24+D25</f>
        <v>250854</v>
      </c>
      <c r="E20" s="77">
        <f>+E21+E22+E23+E24+E25</f>
        <v>250854</v>
      </c>
    </row>
    <row r="21" spans="1:5" s="157" customFormat="1" ht="12" customHeight="1">
      <c r="A21" s="13" t="s">
        <v>45</v>
      </c>
      <c r="B21" s="348" t="s">
        <v>151</v>
      </c>
      <c r="C21" s="146">
        <v>41900</v>
      </c>
      <c r="D21" s="146"/>
      <c r="E21" s="79"/>
    </row>
    <row r="22" spans="1:5" s="157" customFormat="1" ht="12" customHeight="1">
      <c r="A22" s="12" t="s">
        <v>46</v>
      </c>
      <c r="B22" s="349" t="s">
        <v>152</v>
      </c>
      <c r="C22" s="145"/>
      <c r="D22" s="145"/>
      <c r="E22" s="78"/>
    </row>
    <row r="23" spans="1:5" s="157" customFormat="1" ht="12" customHeight="1">
      <c r="A23" s="12" t="s">
        <v>47</v>
      </c>
      <c r="B23" s="349" t="s">
        <v>299</v>
      </c>
      <c r="C23" s="145"/>
      <c r="D23" s="145"/>
      <c r="E23" s="78"/>
    </row>
    <row r="24" spans="1:5" s="157" customFormat="1" ht="12" customHeight="1">
      <c r="A24" s="12" t="s">
        <v>48</v>
      </c>
      <c r="B24" s="349" t="s">
        <v>300</v>
      </c>
      <c r="C24" s="145"/>
      <c r="D24" s="145"/>
      <c r="E24" s="78"/>
    </row>
    <row r="25" spans="1:5" s="157" customFormat="1" ht="12" customHeight="1">
      <c r="A25" s="12" t="s">
        <v>87</v>
      </c>
      <c r="B25" s="349" t="s">
        <v>153</v>
      </c>
      <c r="C25" s="145">
        <v>11857</v>
      </c>
      <c r="D25" s="145">
        <v>250854</v>
      </c>
      <c r="E25" s="78">
        <v>250854</v>
      </c>
    </row>
    <row r="26" spans="1:5" s="157" customFormat="1" ht="12" customHeight="1" thickBot="1">
      <c r="A26" s="14" t="s">
        <v>88</v>
      </c>
      <c r="B26" s="351" t="s">
        <v>154</v>
      </c>
      <c r="C26" s="147"/>
      <c r="D26" s="147">
        <v>221001</v>
      </c>
      <c r="E26" s="80">
        <v>221001</v>
      </c>
    </row>
    <row r="27" spans="1:5" s="157" customFormat="1" ht="12" customHeight="1" thickBot="1">
      <c r="A27" s="25" t="s">
        <v>89</v>
      </c>
      <c r="B27" s="19" t="s">
        <v>489</v>
      </c>
      <c r="C27" s="150">
        <f>SUM(C28:C33)</f>
        <v>74810</v>
      </c>
      <c r="D27" s="150">
        <f>SUM(D28:D33)</f>
        <v>90561</v>
      </c>
      <c r="E27" s="187">
        <f>SUM(E28:E33)</f>
        <v>83125</v>
      </c>
    </row>
    <row r="28" spans="1:5" s="157" customFormat="1" ht="12" customHeight="1">
      <c r="A28" s="175" t="s">
        <v>156</v>
      </c>
      <c r="B28" s="158" t="s">
        <v>490</v>
      </c>
      <c r="C28" s="146">
        <v>10863</v>
      </c>
      <c r="D28" s="146">
        <v>13006</v>
      </c>
      <c r="E28" s="79">
        <v>11067</v>
      </c>
    </row>
    <row r="29" spans="1:5" s="157" customFormat="1" ht="12" customHeight="1">
      <c r="A29" s="176" t="s">
        <v>159</v>
      </c>
      <c r="B29" s="159" t="s">
        <v>491</v>
      </c>
      <c r="C29" s="145"/>
      <c r="D29" s="145"/>
      <c r="E29" s="78"/>
    </row>
    <row r="30" spans="1:5" s="157" customFormat="1" ht="12" customHeight="1">
      <c r="A30" s="176" t="s">
        <v>160</v>
      </c>
      <c r="B30" s="159" t="s">
        <v>492</v>
      </c>
      <c r="C30" s="145">
        <v>52361</v>
      </c>
      <c r="D30" s="145">
        <v>61193</v>
      </c>
      <c r="E30" s="78">
        <v>60047</v>
      </c>
    </row>
    <row r="31" spans="1:5" s="157" customFormat="1" ht="12" customHeight="1">
      <c r="A31" s="176" t="s">
        <v>493</v>
      </c>
      <c r="B31" s="159" t="s">
        <v>164</v>
      </c>
      <c r="C31" s="145">
        <v>9618</v>
      </c>
      <c r="D31" s="145">
        <v>12262</v>
      </c>
      <c r="E31" s="78">
        <v>10381</v>
      </c>
    </row>
    <row r="32" spans="1:5" s="157" customFormat="1" ht="12" customHeight="1">
      <c r="A32" s="176" t="s">
        <v>494</v>
      </c>
      <c r="B32" s="159" t="s">
        <v>165</v>
      </c>
      <c r="C32" s="145"/>
      <c r="D32" s="145">
        <v>94</v>
      </c>
      <c r="E32" s="78">
        <v>94</v>
      </c>
    </row>
    <row r="33" spans="1:5" s="157" customFormat="1" ht="12" customHeight="1" thickBot="1">
      <c r="A33" s="177" t="s">
        <v>495</v>
      </c>
      <c r="B33" s="86" t="s">
        <v>166</v>
      </c>
      <c r="C33" s="147">
        <v>1968</v>
      </c>
      <c r="D33" s="147">
        <v>4006</v>
      </c>
      <c r="E33" s="80">
        <v>1536</v>
      </c>
    </row>
    <row r="34" spans="1:5" s="157" customFormat="1" ht="12" customHeight="1" thickBot="1">
      <c r="A34" s="18" t="s">
        <v>8</v>
      </c>
      <c r="B34" s="347" t="s">
        <v>496</v>
      </c>
      <c r="C34" s="144">
        <f>SUM(C35:C44)</f>
        <v>22889</v>
      </c>
      <c r="D34" s="144">
        <f>SUM(D35:D44)</f>
        <v>27407</v>
      </c>
      <c r="E34" s="77">
        <f>SUM(E35:E44)</f>
        <v>27547</v>
      </c>
    </row>
    <row r="35" spans="1:5" s="157" customFormat="1" ht="12" customHeight="1">
      <c r="A35" s="13" t="s">
        <v>49</v>
      </c>
      <c r="B35" s="348" t="s">
        <v>169</v>
      </c>
      <c r="C35" s="146">
        <v>5543</v>
      </c>
      <c r="D35" s="146">
        <v>9885</v>
      </c>
      <c r="E35" s="79">
        <v>9885</v>
      </c>
    </row>
    <row r="36" spans="1:5" s="157" customFormat="1" ht="12" customHeight="1">
      <c r="A36" s="12" t="s">
        <v>50</v>
      </c>
      <c r="B36" s="349" t="s">
        <v>170</v>
      </c>
      <c r="C36" s="145">
        <v>6292</v>
      </c>
      <c r="D36" s="145">
        <v>9439</v>
      </c>
      <c r="E36" s="78">
        <v>9044</v>
      </c>
    </row>
    <row r="37" spans="1:5" s="157" customFormat="1" ht="12" customHeight="1">
      <c r="A37" s="12" t="s">
        <v>51</v>
      </c>
      <c r="B37" s="349" t="s">
        <v>171</v>
      </c>
      <c r="C37" s="145">
        <v>2499</v>
      </c>
      <c r="D37" s="145">
        <v>1785</v>
      </c>
      <c r="E37" s="78">
        <v>2224</v>
      </c>
    </row>
    <row r="38" spans="1:5" s="157" customFormat="1" ht="12" customHeight="1">
      <c r="A38" s="12" t="s">
        <v>91</v>
      </c>
      <c r="B38" s="349" t="s">
        <v>172</v>
      </c>
      <c r="C38" s="145">
        <v>256</v>
      </c>
      <c r="D38" s="145"/>
      <c r="E38" s="78"/>
    </row>
    <row r="39" spans="1:5" s="157" customFormat="1" ht="12" customHeight="1">
      <c r="A39" s="12" t="s">
        <v>92</v>
      </c>
      <c r="B39" s="349" t="s">
        <v>173</v>
      </c>
      <c r="C39" s="145"/>
      <c r="D39" s="145"/>
      <c r="E39" s="78"/>
    </row>
    <row r="40" spans="1:5" s="157" customFormat="1" ht="12" customHeight="1">
      <c r="A40" s="12" t="s">
        <v>93</v>
      </c>
      <c r="B40" s="349" t="s">
        <v>174</v>
      </c>
      <c r="C40" s="145">
        <v>2712</v>
      </c>
      <c r="D40" s="145">
        <v>3811</v>
      </c>
      <c r="E40" s="78">
        <v>3803</v>
      </c>
    </row>
    <row r="41" spans="1:5" s="157" customFormat="1" ht="12" customHeight="1">
      <c r="A41" s="12" t="s">
        <v>94</v>
      </c>
      <c r="B41" s="349" t="s">
        <v>175</v>
      </c>
      <c r="C41" s="145">
        <v>948</v>
      </c>
      <c r="D41" s="145">
        <v>300</v>
      </c>
      <c r="E41" s="78">
        <v>300</v>
      </c>
    </row>
    <row r="42" spans="1:5" s="157" customFormat="1" ht="12" customHeight="1">
      <c r="A42" s="12" t="s">
        <v>95</v>
      </c>
      <c r="B42" s="349" t="s">
        <v>176</v>
      </c>
      <c r="C42" s="145">
        <v>46</v>
      </c>
      <c r="D42" s="145">
        <v>5</v>
      </c>
      <c r="E42" s="78">
        <v>6</v>
      </c>
    </row>
    <row r="43" spans="1:5" s="157" customFormat="1" ht="12" customHeight="1">
      <c r="A43" s="12" t="s">
        <v>167</v>
      </c>
      <c r="B43" s="349" t="s">
        <v>308</v>
      </c>
      <c r="C43" s="148"/>
      <c r="D43" s="148">
        <v>265</v>
      </c>
      <c r="E43" s="81">
        <v>265</v>
      </c>
    </row>
    <row r="44" spans="1:5" s="157" customFormat="1" ht="12" customHeight="1" thickBot="1">
      <c r="A44" s="14" t="s">
        <v>168</v>
      </c>
      <c r="B44" s="351" t="s">
        <v>178</v>
      </c>
      <c r="C44" s="149">
        <v>4593</v>
      </c>
      <c r="D44" s="149">
        <v>1917</v>
      </c>
      <c r="E44" s="82">
        <v>2020</v>
      </c>
    </row>
    <row r="45" spans="1:5" s="157" customFormat="1" ht="12" customHeight="1" thickBot="1">
      <c r="A45" s="18" t="s">
        <v>9</v>
      </c>
      <c r="B45" s="347" t="s">
        <v>179</v>
      </c>
      <c r="C45" s="144">
        <f>SUM(C46:C50)</f>
        <v>1600</v>
      </c>
      <c r="D45" s="144">
        <f>SUM(D46:D50)</f>
        <v>1294</v>
      </c>
      <c r="E45" s="77">
        <f>SUM(E46:E50)</f>
        <v>1294</v>
      </c>
    </row>
    <row r="46" spans="1:5" s="157" customFormat="1" ht="12" customHeight="1">
      <c r="A46" s="13" t="s">
        <v>52</v>
      </c>
      <c r="B46" s="348" t="s">
        <v>183</v>
      </c>
      <c r="C46" s="190"/>
      <c r="D46" s="190"/>
      <c r="E46" s="83"/>
    </row>
    <row r="47" spans="1:5" s="157" customFormat="1" ht="12" customHeight="1">
      <c r="A47" s="12" t="s">
        <v>53</v>
      </c>
      <c r="B47" s="349" t="s">
        <v>184</v>
      </c>
      <c r="C47" s="148"/>
      <c r="D47" s="148"/>
      <c r="E47" s="81"/>
    </row>
    <row r="48" spans="1:5" s="157" customFormat="1" ht="12" customHeight="1">
      <c r="A48" s="12" t="s">
        <v>180</v>
      </c>
      <c r="B48" s="349" t="s">
        <v>185</v>
      </c>
      <c r="C48" s="148">
        <v>1600</v>
      </c>
      <c r="D48" s="148">
        <v>1294</v>
      </c>
      <c r="E48" s="81">
        <v>1294</v>
      </c>
    </row>
    <row r="49" spans="1:5" s="157" customFormat="1" ht="12" customHeight="1">
      <c r="A49" s="12" t="s">
        <v>181</v>
      </c>
      <c r="B49" s="349" t="s">
        <v>186</v>
      </c>
      <c r="C49" s="148"/>
      <c r="D49" s="148"/>
      <c r="E49" s="81"/>
    </row>
    <row r="50" spans="1:5" s="157" customFormat="1" ht="12" customHeight="1" thickBot="1">
      <c r="A50" s="14" t="s">
        <v>182</v>
      </c>
      <c r="B50" s="351" t="s">
        <v>187</v>
      </c>
      <c r="C50" s="149"/>
      <c r="D50" s="149"/>
      <c r="E50" s="82"/>
    </row>
    <row r="51" spans="1:5" s="157" customFormat="1" ht="13.5" thickBot="1">
      <c r="A51" s="18" t="s">
        <v>96</v>
      </c>
      <c r="B51" s="347" t="s">
        <v>188</v>
      </c>
      <c r="C51" s="144">
        <f>SUM(C52:C54)</f>
        <v>16219</v>
      </c>
      <c r="D51" s="144">
        <f>SUM(D52:D54)</f>
        <v>24190</v>
      </c>
      <c r="E51" s="77">
        <f>SUM(E52:E54)</f>
        <v>24190</v>
      </c>
    </row>
    <row r="52" spans="1:5" s="157" customFormat="1" ht="12.75">
      <c r="A52" s="13" t="s">
        <v>54</v>
      </c>
      <c r="B52" s="348" t="s">
        <v>189</v>
      </c>
      <c r="C52" s="146"/>
      <c r="D52" s="146"/>
      <c r="E52" s="79"/>
    </row>
    <row r="53" spans="1:5" s="157" customFormat="1" ht="14.25" customHeight="1">
      <c r="A53" s="12" t="s">
        <v>55</v>
      </c>
      <c r="B53" s="349" t="s">
        <v>497</v>
      </c>
      <c r="C53" s="145"/>
      <c r="D53" s="145">
        <v>24190</v>
      </c>
      <c r="E53" s="78">
        <v>24190</v>
      </c>
    </row>
    <row r="54" spans="1:5" s="157" customFormat="1" ht="12.75">
      <c r="A54" s="12" t="s">
        <v>192</v>
      </c>
      <c r="B54" s="349" t="s">
        <v>190</v>
      </c>
      <c r="C54" s="145">
        <v>16219</v>
      </c>
      <c r="D54" s="145"/>
      <c r="E54" s="78"/>
    </row>
    <row r="55" spans="1:5" s="157" customFormat="1" ht="13.5" thickBot="1">
      <c r="A55" s="14" t="s">
        <v>193</v>
      </c>
      <c r="B55" s="351" t="s">
        <v>191</v>
      </c>
      <c r="C55" s="147">
        <v>13900</v>
      </c>
      <c r="D55" s="147"/>
      <c r="E55" s="80"/>
    </row>
    <row r="56" spans="1:5" s="157" customFormat="1" ht="13.5" thickBot="1">
      <c r="A56" s="18" t="s">
        <v>11</v>
      </c>
      <c r="B56" s="353" t="s">
        <v>194</v>
      </c>
      <c r="C56" s="144">
        <f>SUM(C57:C59)</f>
        <v>304483</v>
      </c>
      <c r="D56" s="144">
        <f>SUM(D57:D59)</f>
        <v>2364</v>
      </c>
      <c r="E56" s="77">
        <f>SUM(E57:E59)</f>
        <v>68</v>
      </c>
    </row>
    <row r="57" spans="1:5" s="157" customFormat="1" ht="12.75">
      <c r="A57" s="12" t="s">
        <v>97</v>
      </c>
      <c r="B57" s="348" t="s">
        <v>196</v>
      </c>
      <c r="C57" s="148">
        <v>71</v>
      </c>
      <c r="D57" s="148"/>
      <c r="E57" s="81"/>
    </row>
    <row r="58" spans="1:5" s="157" customFormat="1" ht="12.75" customHeight="1">
      <c r="A58" s="12" t="s">
        <v>98</v>
      </c>
      <c r="B58" s="349" t="s">
        <v>498</v>
      </c>
      <c r="C58" s="148"/>
      <c r="D58" s="148">
        <v>2298</v>
      </c>
      <c r="E58" s="81">
        <v>2</v>
      </c>
    </row>
    <row r="59" spans="1:5" s="157" customFormat="1" ht="12.75">
      <c r="A59" s="12" t="s">
        <v>120</v>
      </c>
      <c r="B59" s="349" t="s">
        <v>197</v>
      </c>
      <c r="C59" s="148">
        <v>304412</v>
      </c>
      <c r="D59" s="148">
        <v>66</v>
      </c>
      <c r="E59" s="81">
        <v>66</v>
      </c>
    </row>
    <row r="60" spans="1:5" s="157" customFormat="1" ht="13.5" thickBot="1">
      <c r="A60" s="12" t="s">
        <v>195</v>
      </c>
      <c r="B60" s="351" t="s">
        <v>198</v>
      </c>
      <c r="C60" s="148">
        <v>301101</v>
      </c>
      <c r="D60" s="148"/>
      <c r="E60" s="81"/>
    </row>
    <row r="61" spans="1:5" s="157" customFormat="1" ht="13.5" thickBot="1">
      <c r="A61" s="18" t="s">
        <v>12</v>
      </c>
      <c r="B61" s="347" t="s">
        <v>199</v>
      </c>
      <c r="C61" s="150">
        <f>+C6+C13+C20+C27+C34+C45+C51+C56</f>
        <v>1266723</v>
      </c>
      <c r="D61" s="150">
        <f>+D6+D13+D20+D27+D34+D45+D51+D56</f>
        <v>1206099</v>
      </c>
      <c r="E61" s="187">
        <f>+E6+E13+E20+E27+E34+E45+E51+E56</f>
        <v>1196507</v>
      </c>
    </row>
    <row r="62" spans="1:5" s="157" customFormat="1" ht="13.5" thickBot="1">
      <c r="A62" s="191" t="s">
        <v>200</v>
      </c>
      <c r="B62" s="353" t="s">
        <v>499</v>
      </c>
      <c r="C62" s="144">
        <f>SUM(C63:C65)</f>
        <v>24895</v>
      </c>
      <c r="D62" s="144">
        <f>SUM(D63:D65)</f>
        <v>0</v>
      </c>
      <c r="E62" s="77">
        <f>SUM(E63:E65)</f>
        <v>0</v>
      </c>
    </row>
    <row r="63" spans="1:5" s="157" customFormat="1" ht="12.75">
      <c r="A63" s="12" t="s">
        <v>232</v>
      </c>
      <c r="B63" s="348" t="s">
        <v>202</v>
      </c>
      <c r="C63" s="148"/>
      <c r="D63" s="148"/>
      <c r="E63" s="81"/>
    </row>
    <row r="64" spans="1:5" s="157" customFormat="1" ht="12.75">
      <c r="A64" s="12" t="s">
        <v>241</v>
      </c>
      <c r="B64" s="349" t="s">
        <v>203</v>
      </c>
      <c r="C64" s="148"/>
      <c r="D64" s="148"/>
      <c r="E64" s="81"/>
    </row>
    <row r="65" spans="1:5" s="157" customFormat="1" ht="13.5" thickBot="1">
      <c r="A65" s="12" t="s">
        <v>242</v>
      </c>
      <c r="B65" s="200" t="s">
        <v>336</v>
      </c>
      <c r="C65" s="148">
        <v>24895</v>
      </c>
      <c r="D65" s="148"/>
      <c r="E65" s="81"/>
    </row>
    <row r="66" spans="1:5" s="157" customFormat="1" ht="13.5" thickBot="1">
      <c r="A66" s="191" t="s">
        <v>205</v>
      </c>
      <c r="B66" s="353" t="s">
        <v>206</v>
      </c>
      <c r="C66" s="144">
        <f>SUM(C67:C70)</f>
        <v>0</v>
      </c>
      <c r="D66" s="144">
        <f>SUM(D67:D70)</f>
        <v>0</v>
      </c>
      <c r="E66" s="77">
        <f>SUM(E67:E70)</f>
        <v>0</v>
      </c>
    </row>
    <row r="67" spans="1:5" s="157" customFormat="1" ht="12.75">
      <c r="A67" s="12" t="s">
        <v>77</v>
      </c>
      <c r="B67" s="348" t="s">
        <v>207</v>
      </c>
      <c r="C67" s="148"/>
      <c r="D67" s="148"/>
      <c r="E67" s="81"/>
    </row>
    <row r="68" spans="1:5" s="157" customFormat="1" ht="12.75">
      <c r="A68" s="12" t="s">
        <v>78</v>
      </c>
      <c r="B68" s="349" t="s">
        <v>208</v>
      </c>
      <c r="C68" s="148"/>
      <c r="D68" s="148"/>
      <c r="E68" s="81"/>
    </row>
    <row r="69" spans="1:5" s="157" customFormat="1" ht="12" customHeight="1">
      <c r="A69" s="12" t="s">
        <v>233</v>
      </c>
      <c r="B69" s="349" t="s">
        <v>209</v>
      </c>
      <c r="C69" s="148"/>
      <c r="D69" s="148"/>
      <c r="E69" s="81"/>
    </row>
    <row r="70" spans="1:5" s="157" customFormat="1" ht="12" customHeight="1" thickBot="1">
      <c r="A70" s="12" t="s">
        <v>234</v>
      </c>
      <c r="B70" s="351" t="s">
        <v>210</v>
      </c>
      <c r="C70" s="148"/>
      <c r="D70" s="148"/>
      <c r="E70" s="81"/>
    </row>
    <row r="71" spans="1:5" s="157" customFormat="1" ht="12" customHeight="1" thickBot="1">
      <c r="A71" s="191" t="s">
        <v>211</v>
      </c>
      <c r="B71" s="353" t="s">
        <v>212</v>
      </c>
      <c r="C71" s="144">
        <f>SUM(C72:C73)</f>
        <v>63619</v>
      </c>
      <c r="D71" s="144">
        <f>SUM(D72:D73)</f>
        <v>29043</v>
      </c>
      <c r="E71" s="77">
        <f>SUM(E72:E73)</f>
        <v>29043</v>
      </c>
    </row>
    <row r="72" spans="1:5" s="157" customFormat="1" ht="12" customHeight="1">
      <c r="A72" s="12" t="s">
        <v>235</v>
      </c>
      <c r="B72" s="348" t="s">
        <v>213</v>
      </c>
      <c r="C72" s="148">
        <v>63619</v>
      </c>
      <c r="D72" s="148">
        <v>29043</v>
      </c>
      <c r="E72" s="81">
        <v>29043</v>
      </c>
    </row>
    <row r="73" spans="1:5" s="157" customFormat="1" ht="12" customHeight="1" thickBot="1">
      <c r="A73" s="12" t="s">
        <v>236</v>
      </c>
      <c r="B73" s="351" t="s">
        <v>214</v>
      </c>
      <c r="C73" s="148"/>
      <c r="D73" s="148"/>
      <c r="E73" s="81"/>
    </row>
    <row r="74" spans="1:5" s="157" customFormat="1" ht="12" customHeight="1" thickBot="1">
      <c r="A74" s="191" t="s">
        <v>215</v>
      </c>
      <c r="B74" s="353" t="s">
        <v>216</v>
      </c>
      <c r="C74" s="144">
        <f>SUM(C75:C77)</f>
        <v>12150</v>
      </c>
      <c r="D74" s="144">
        <f>SUM(D75:D77)</f>
        <v>11832</v>
      </c>
      <c r="E74" s="77">
        <f>SUM(E75:E77)</f>
        <v>11832</v>
      </c>
    </row>
    <row r="75" spans="1:5" s="157" customFormat="1" ht="12" customHeight="1">
      <c r="A75" s="12" t="s">
        <v>237</v>
      </c>
      <c r="B75" s="348" t="s">
        <v>217</v>
      </c>
      <c r="C75" s="148">
        <v>12150</v>
      </c>
      <c r="D75" s="148">
        <v>11832</v>
      </c>
      <c r="E75" s="81">
        <v>11832</v>
      </c>
    </row>
    <row r="76" spans="1:5" s="157" customFormat="1" ht="12" customHeight="1">
      <c r="A76" s="12" t="s">
        <v>238</v>
      </c>
      <c r="B76" s="349" t="s">
        <v>218</v>
      </c>
      <c r="C76" s="148"/>
      <c r="D76" s="148"/>
      <c r="E76" s="81"/>
    </row>
    <row r="77" spans="1:5" s="157" customFormat="1" ht="12" customHeight="1" thickBot="1">
      <c r="A77" s="12" t="s">
        <v>239</v>
      </c>
      <c r="B77" s="351" t="s">
        <v>219</v>
      </c>
      <c r="C77" s="148"/>
      <c r="D77" s="148"/>
      <c r="E77" s="81"/>
    </row>
    <row r="78" spans="1:5" s="157" customFormat="1" ht="12" customHeight="1" thickBot="1">
      <c r="A78" s="191" t="s">
        <v>220</v>
      </c>
      <c r="B78" s="353" t="s">
        <v>240</v>
      </c>
      <c r="C78" s="144">
        <f>SUM(C79:C82)</f>
        <v>0</v>
      </c>
      <c r="D78" s="144">
        <f>SUM(D79:D82)</f>
        <v>0</v>
      </c>
      <c r="E78" s="77">
        <f>SUM(E79:E82)</f>
        <v>0</v>
      </c>
    </row>
    <row r="79" spans="1:5" s="157" customFormat="1" ht="12" customHeight="1">
      <c r="A79" s="354" t="s">
        <v>221</v>
      </c>
      <c r="B79" s="348" t="s">
        <v>222</v>
      </c>
      <c r="C79" s="148"/>
      <c r="D79" s="148"/>
      <c r="E79" s="81"/>
    </row>
    <row r="80" spans="1:5" s="157" customFormat="1" ht="12" customHeight="1">
      <c r="A80" s="355" t="s">
        <v>223</v>
      </c>
      <c r="B80" s="349" t="s">
        <v>224</v>
      </c>
      <c r="C80" s="148"/>
      <c r="D80" s="148"/>
      <c r="E80" s="81"/>
    </row>
    <row r="81" spans="1:5" s="157" customFormat="1" ht="12" customHeight="1">
      <c r="A81" s="355" t="s">
        <v>225</v>
      </c>
      <c r="B81" s="349" t="s">
        <v>226</v>
      </c>
      <c r="C81" s="148"/>
      <c r="D81" s="148"/>
      <c r="E81" s="81"/>
    </row>
    <row r="82" spans="1:5" s="157" customFormat="1" ht="12" customHeight="1" thickBot="1">
      <c r="A82" s="356" t="s">
        <v>227</v>
      </c>
      <c r="B82" s="351" t="s">
        <v>228</v>
      </c>
      <c r="C82" s="148"/>
      <c r="D82" s="148"/>
      <c r="E82" s="81"/>
    </row>
    <row r="83" spans="1:5" s="157" customFormat="1" ht="12" customHeight="1" thickBot="1">
      <c r="A83" s="191" t="s">
        <v>229</v>
      </c>
      <c r="B83" s="353" t="s">
        <v>230</v>
      </c>
      <c r="C83" s="193"/>
      <c r="D83" s="193"/>
      <c r="E83" s="194"/>
    </row>
    <row r="84" spans="1:5" s="157" customFormat="1" ht="13.5" customHeight="1" thickBot="1">
      <c r="A84" s="191" t="s">
        <v>231</v>
      </c>
      <c r="B84" s="357" t="s">
        <v>500</v>
      </c>
      <c r="C84" s="150">
        <f>+C62+C66+C71+C74+C78+C83</f>
        <v>100664</v>
      </c>
      <c r="D84" s="150">
        <f>+D62+D66+D71+D74+D78+D83</f>
        <v>40875</v>
      </c>
      <c r="E84" s="187">
        <f>+E62+E66+E71+E74+E78+E83</f>
        <v>40875</v>
      </c>
    </row>
    <row r="85" spans="1:5" s="157" customFormat="1" ht="12" customHeight="1" thickBot="1">
      <c r="A85" s="192" t="s">
        <v>243</v>
      </c>
      <c r="B85" s="358" t="s">
        <v>501</v>
      </c>
      <c r="C85" s="150">
        <f>+C61+C84</f>
        <v>1367387</v>
      </c>
      <c r="D85" s="150">
        <f>+D61+D84</f>
        <v>1246974</v>
      </c>
      <c r="E85" s="187">
        <f>+E61+E84</f>
        <v>1237382</v>
      </c>
    </row>
    <row r="86" spans="1:5" ht="16.5" customHeight="1">
      <c r="A86" s="668" t="s">
        <v>32</v>
      </c>
      <c r="B86" s="668"/>
      <c r="C86" s="668"/>
      <c r="D86" s="668"/>
      <c r="E86" s="668"/>
    </row>
    <row r="87" spans="1:5" s="167" customFormat="1" ht="16.5" customHeight="1" thickBot="1">
      <c r="A87" s="359" t="s">
        <v>80</v>
      </c>
      <c r="B87" s="359"/>
      <c r="C87" s="359"/>
      <c r="D87" s="55"/>
      <c r="E87" s="55" t="s">
        <v>119</v>
      </c>
    </row>
    <row r="88" spans="1:5" s="167" customFormat="1" ht="16.5" customHeight="1">
      <c r="A88" s="687" t="s">
        <v>44</v>
      </c>
      <c r="B88" s="689" t="s">
        <v>387</v>
      </c>
      <c r="C88" s="662" t="str">
        <f>+C3</f>
        <v>2014. évi tény</v>
      </c>
      <c r="D88" s="691" t="str">
        <f>+D3</f>
        <v>2015. évi</v>
      </c>
      <c r="E88" s="692"/>
    </row>
    <row r="89" spans="1:5" ht="37.5" customHeight="1" thickBot="1">
      <c r="A89" s="688"/>
      <c r="B89" s="690"/>
      <c r="C89" s="663"/>
      <c r="D89" s="264" t="s">
        <v>409</v>
      </c>
      <c r="E89" s="221" t="s">
        <v>486</v>
      </c>
    </row>
    <row r="90" spans="1:5" s="156" customFormat="1" ht="12" customHeight="1" thickBot="1">
      <c r="A90" s="25" t="s">
        <v>362</v>
      </c>
      <c r="B90" s="26" t="s">
        <v>363</v>
      </c>
      <c r="C90" s="26" t="s">
        <v>364</v>
      </c>
      <c r="D90" s="26" t="s">
        <v>365</v>
      </c>
      <c r="E90" s="360" t="s">
        <v>367</v>
      </c>
    </row>
    <row r="91" spans="1:5" ht="12" customHeight="1" thickBot="1">
      <c r="A91" s="20" t="s">
        <v>4</v>
      </c>
      <c r="B91" s="24" t="s">
        <v>502</v>
      </c>
      <c r="C91" s="143">
        <f>SUM(C92:C96)</f>
        <v>906169</v>
      </c>
      <c r="D91" s="143">
        <f>+D92+D93+D94+D95+D96</f>
        <v>951554</v>
      </c>
      <c r="E91" s="207">
        <f>+E92+E93+E94+E95+E96</f>
        <v>936647</v>
      </c>
    </row>
    <row r="92" spans="1:5" ht="12" customHeight="1">
      <c r="A92" s="15" t="s">
        <v>56</v>
      </c>
      <c r="B92" s="361" t="s">
        <v>33</v>
      </c>
      <c r="C92" s="214">
        <v>342013</v>
      </c>
      <c r="D92" s="214">
        <v>405154</v>
      </c>
      <c r="E92" s="208">
        <v>403329</v>
      </c>
    </row>
    <row r="93" spans="1:5" ht="12" customHeight="1">
      <c r="A93" s="12" t="s">
        <v>57</v>
      </c>
      <c r="B93" s="362" t="s">
        <v>99</v>
      </c>
      <c r="C93" s="145">
        <v>57976</v>
      </c>
      <c r="D93" s="145">
        <v>68754</v>
      </c>
      <c r="E93" s="78">
        <v>68286</v>
      </c>
    </row>
    <row r="94" spans="1:5" ht="12" customHeight="1">
      <c r="A94" s="12" t="s">
        <v>58</v>
      </c>
      <c r="B94" s="362" t="s">
        <v>75</v>
      </c>
      <c r="C94" s="147">
        <v>224095</v>
      </c>
      <c r="D94" s="147">
        <v>286517</v>
      </c>
      <c r="E94" s="80">
        <v>282873</v>
      </c>
    </row>
    <row r="95" spans="1:5" ht="12" customHeight="1">
      <c r="A95" s="12" t="s">
        <v>59</v>
      </c>
      <c r="B95" s="363" t="s">
        <v>100</v>
      </c>
      <c r="C95" s="147">
        <v>183229</v>
      </c>
      <c r="D95" s="147">
        <v>67931</v>
      </c>
      <c r="E95" s="80">
        <v>62441</v>
      </c>
    </row>
    <row r="96" spans="1:5" ht="12" customHeight="1">
      <c r="A96" s="12" t="s">
        <v>67</v>
      </c>
      <c r="B96" s="364" t="s">
        <v>101</v>
      </c>
      <c r="C96" s="147">
        <v>98856</v>
      </c>
      <c r="D96" s="147">
        <v>123198</v>
      </c>
      <c r="E96" s="80">
        <v>119718</v>
      </c>
    </row>
    <row r="97" spans="1:5" ht="12" customHeight="1">
      <c r="A97" s="12" t="s">
        <v>60</v>
      </c>
      <c r="B97" s="362" t="s">
        <v>503</v>
      </c>
      <c r="C97" s="147">
        <v>917</v>
      </c>
      <c r="D97" s="147">
        <v>1052</v>
      </c>
      <c r="E97" s="80">
        <v>1051</v>
      </c>
    </row>
    <row r="98" spans="1:5" ht="12" customHeight="1">
      <c r="A98" s="12" t="s">
        <v>61</v>
      </c>
      <c r="B98" s="365" t="s">
        <v>246</v>
      </c>
      <c r="C98" s="147"/>
      <c r="D98" s="147"/>
      <c r="E98" s="80"/>
    </row>
    <row r="99" spans="1:5" ht="12" customHeight="1">
      <c r="A99" s="12" t="s">
        <v>68</v>
      </c>
      <c r="B99" s="362" t="s">
        <v>247</v>
      </c>
      <c r="C99" s="147"/>
      <c r="D99" s="147"/>
      <c r="E99" s="80"/>
    </row>
    <row r="100" spans="1:5" ht="12" customHeight="1">
      <c r="A100" s="12" t="s">
        <v>69</v>
      </c>
      <c r="B100" s="362" t="s">
        <v>248</v>
      </c>
      <c r="C100" s="147"/>
      <c r="D100" s="147"/>
      <c r="E100" s="80"/>
    </row>
    <row r="101" spans="1:5" ht="12" customHeight="1">
      <c r="A101" s="12" t="s">
        <v>70</v>
      </c>
      <c r="B101" s="365" t="s">
        <v>249</v>
      </c>
      <c r="C101" s="147">
        <v>86160</v>
      </c>
      <c r="D101" s="147">
        <v>84975</v>
      </c>
      <c r="E101" s="80">
        <v>81496</v>
      </c>
    </row>
    <row r="102" spans="1:5" ht="12" customHeight="1">
      <c r="A102" s="12" t="s">
        <v>71</v>
      </c>
      <c r="B102" s="365" t="s">
        <v>250</v>
      </c>
      <c r="C102" s="147"/>
      <c r="D102" s="147"/>
      <c r="E102" s="80"/>
    </row>
    <row r="103" spans="1:5" ht="12" customHeight="1">
      <c r="A103" s="12" t="s">
        <v>73</v>
      </c>
      <c r="B103" s="362" t="s">
        <v>251</v>
      </c>
      <c r="C103" s="147">
        <v>2000</v>
      </c>
      <c r="D103" s="147">
        <v>22211</v>
      </c>
      <c r="E103" s="80">
        <v>22211</v>
      </c>
    </row>
    <row r="104" spans="1:5" ht="12" customHeight="1">
      <c r="A104" s="11" t="s">
        <v>102</v>
      </c>
      <c r="B104" s="366" t="s">
        <v>252</v>
      </c>
      <c r="C104" s="147"/>
      <c r="D104" s="147"/>
      <c r="E104" s="80"/>
    </row>
    <row r="105" spans="1:5" ht="12" customHeight="1">
      <c r="A105" s="12" t="s">
        <v>244</v>
      </c>
      <c r="B105" s="366" t="s">
        <v>253</v>
      </c>
      <c r="C105" s="147"/>
      <c r="D105" s="147"/>
      <c r="E105" s="80"/>
    </row>
    <row r="106" spans="1:5" ht="12" customHeight="1" thickBot="1">
      <c r="A106" s="16" t="s">
        <v>245</v>
      </c>
      <c r="B106" s="367" t="s">
        <v>254</v>
      </c>
      <c r="C106" s="215">
        <v>9779</v>
      </c>
      <c r="D106" s="215">
        <v>14960</v>
      </c>
      <c r="E106" s="209">
        <v>14960</v>
      </c>
    </row>
    <row r="107" spans="1:5" ht="12" customHeight="1" thickBot="1">
      <c r="A107" s="18" t="s">
        <v>5</v>
      </c>
      <c r="B107" s="23" t="s">
        <v>504</v>
      </c>
      <c r="C107" s="144">
        <f>+C108+C110+C112</f>
        <v>393135</v>
      </c>
      <c r="D107" s="144">
        <f>+D108+D110+D112</f>
        <v>258375</v>
      </c>
      <c r="E107" s="77">
        <f>+E108+E110+E112</f>
        <v>207556</v>
      </c>
    </row>
    <row r="108" spans="1:5" ht="12" customHeight="1">
      <c r="A108" s="13" t="s">
        <v>62</v>
      </c>
      <c r="B108" s="362" t="s">
        <v>118</v>
      </c>
      <c r="C108" s="146">
        <v>316555</v>
      </c>
      <c r="D108" s="146">
        <v>126949</v>
      </c>
      <c r="E108" s="79">
        <v>76130</v>
      </c>
    </row>
    <row r="109" spans="1:5" ht="12" customHeight="1">
      <c r="A109" s="13" t="s">
        <v>63</v>
      </c>
      <c r="B109" s="366" t="s">
        <v>259</v>
      </c>
      <c r="C109" s="146">
        <v>287998</v>
      </c>
      <c r="D109" s="146">
        <v>32132</v>
      </c>
      <c r="E109" s="79">
        <v>32132</v>
      </c>
    </row>
    <row r="110" spans="1:5" ht="15.75">
      <c r="A110" s="13" t="s">
        <v>64</v>
      </c>
      <c r="B110" s="366" t="s">
        <v>103</v>
      </c>
      <c r="C110" s="145">
        <v>61837</v>
      </c>
      <c r="D110" s="145">
        <v>131426</v>
      </c>
      <c r="E110" s="78">
        <v>131426</v>
      </c>
    </row>
    <row r="111" spans="1:5" ht="12" customHeight="1">
      <c r="A111" s="13" t="s">
        <v>65</v>
      </c>
      <c r="B111" s="366" t="s">
        <v>260</v>
      </c>
      <c r="C111" s="145"/>
      <c r="D111" s="145">
        <v>127768</v>
      </c>
      <c r="E111" s="78">
        <v>127768</v>
      </c>
    </row>
    <row r="112" spans="1:5" ht="12" customHeight="1">
      <c r="A112" s="13" t="s">
        <v>66</v>
      </c>
      <c r="B112" s="351" t="s">
        <v>121</v>
      </c>
      <c r="C112" s="145">
        <v>14743</v>
      </c>
      <c r="D112" s="145"/>
      <c r="E112" s="78"/>
    </row>
    <row r="113" spans="1:5" ht="15.75">
      <c r="A113" s="13" t="s">
        <v>72</v>
      </c>
      <c r="B113" s="349" t="s">
        <v>303</v>
      </c>
      <c r="C113" s="145"/>
      <c r="D113" s="145"/>
      <c r="E113" s="78"/>
    </row>
    <row r="114" spans="1:5" ht="15.75">
      <c r="A114" s="13" t="s">
        <v>74</v>
      </c>
      <c r="B114" s="368" t="s">
        <v>265</v>
      </c>
      <c r="C114" s="145"/>
      <c r="D114" s="145"/>
      <c r="E114" s="78"/>
    </row>
    <row r="115" spans="1:5" ht="12" customHeight="1">
      <c r="A115" s="13" t="s">
        <v>104</v>
      </c>
      <c r="B115" s="362" t="s">
        <v>248</v>
      </c>
      <c r="C115" s="145"/>
      <c r="D115" s="145"/>
      <c r="E115" s="78"/>
    </row>
    <row r="116" spans="1:5" ht="12" customHeight="1">
      <c r="A116" s="13" t="s">
        <v>105</v>
      </c>
      <c r="B116" s="362" t="s">
        <v>264</v>
      </c>
      <c r="C116" s="145"/>
      <c r="D116" s="145"/>
      <c r="E116" s="78"/>
    </row>
    <row r="117" spans="1:5" ht="12" customHeight="1">
      <c r="A117" s="13" t="s">
        <v>106</v>
      </c>
      <c r="B117" s="362" t="s">
        <v>263</v>
      </c>
      <c r="C117" s="145"/>
      <c r="D117" s="145"/>
      <c r="E117" s="78"/>
    </row>
    <row r="118" spans="1:5" s="369" customFormat="1" ht="12" customHeight="1">
      <c r="A118" s="13" t="s">
        <v>256</v>
      </c>
      <c r="B118" s="362" t="s">
        <v>251</v>
      </c>
      <c r="C118" s="145"/>
      <c r="D118" s="145"/>
      <c r="E118" s="78"/>
    </row>
    <row r="119" spans="1:5" ht="12" customHeight="1">
      <c r="A119" s="13" t="s">
        <v>257</v>
      </c>
      <c r="B119" s="362" t="s">
        <v>262</v>
      </c>
      <c r="C119" s="145"/>
      <c r="D119" s="145"/>
      <c r="E119" s="78"/>
    </row>
    <row r="120" spans="1:5" ht="12" customHeight="1" thickBot="1">
      <c r="A120" s="11" t="s">
        <v>258</v>
      </c>
      <c r="B120" s="362" t="s">
        <v>261</v>
      </c>
      <c r="C120" s="147"/>
      <c r="D120" s="147"/>
      <c r="E120" s="80"/>
    </row>
    <row r="121" spans="1:5" ht="12" customHeight="1" thickBot="1">
      <c r="A121" s="18" t="s">
        <v>6</v>
      </c>
      <c r="B121" s="370" t="s">
        <v>505</v>
      </c>
      <c r="C121" s="144">
        <f>+C122+C123</f>
        <v>0</v>
      </c>
      <c r="D121" s="144">
        <f>+D122+D123</f>
        <v>0</v>
      </c>
      <c r="E121" s="77">
        <f>+E122+E123</f>
        <v>0</v>
      </c>
    </row>
    <row r="122" spans="1:5" ht="12" customHeight="1">
      <c r="A122" s="13" t="s">
        <v>45</v>
      </c>
      <c r="B122" s="368" t="s">
        <v>506</v>
      </c>
      <c r="C122" s="146"/>
      <c r="D122" s="146"/>
      <c r="E122" s="79"/>
    </row>
    <row r="123" spans="1:5" ht="12" customHeight="1" thickBot="1">
      <c r="A123" s="14" t="s">
        <v>46</v>
      </c>
      <c r="B123" s="366" t="s">
        <v>507</v>
      </c>
      <c r="C123" s="147"/>
      <c r="D123" s="147"/>
      <c r="E123" s="80"/>
    </row>
    <row r="124" spans="1:5" ht="12" customHeight="1" thickBot="1">
      <c r="A124" s="18" t="s">
        <v>7</v>
      </c>
      <c r="B124" s="370" t="s">
        <v>508</v>
      </c>
      <c r="C124" s="144">
        <f>+C91+C107+C121</f>
        <v>1299304</v>
      </c>
      <c r="D124" s="144">
        <f>+D91+D107+D121</f>
        <v>1209929</v>
      </c>
      <c r="E124" s="77">
        <f>+E91+E107+E121</f>
        <v>1144203</v>
      </c>
    </row>
    <row r="125" spans="1:5" ht="12" customHeight="1" thickBot="1">
      <c r="A125" s="18" t="s">
        <v>8</v>
      </c>
      <c r="B125" s="370" t="s">
        <v>509</v>
      </c>
      <c r="C125" s="144">
        <f>+C126+C127+C128</f>
        <v>39539</v>
      </c>
      <c r="D125" s="144">
        <f>+D126+D127+D128</f>
        <v>24895</v>
      </c>
      <c r="E125" s="77">
        <f>+E126+E127+E128</f>
        <v>24895</v>
      </c>
    </row>
    <row r="126" spans="1:5" ht="12" customHeight="1">
      <c r="A126" s="13" t="s">
        <v>49</v>
      </c>
      <c r="B126" s="368" t="s">
        <v>381</v>
      </c>
      <c r="C126" s="145">
        <v>39539</v>
      </c>
      <c r="D126" s="145"/>
      <c r="E126" s="78"/>
    </row>
    <row r="127" spans="1:5" ht="12" customHeight="1">
      <c r="A127" s="13" t="s">
        <v>50</v>
      </c>
      <c r="B127" s="368" t="s">
        <v>332</v>
      </c>
      <c r="C127" s="145"/>
      <c r="D127" s="145"/>
      <c r="E127" s="78"/>
    </row>
    <row r="128" spans="1:5" ht="12" customHeight="1" thickBot="1">
      <c r="A128" s="11" t="s">
        <v>51</v>
      </c>
      <c r="B128" s="371" t="s">
        <v>380</v>
      </c>
      <c r="C128" s="145"/>
      <c r="D128" s="145">
        <v>24895</v>
      </c>
      <c r="E128" s="78">
        <v>24895</v>
      </c>
    </row>
    <row r="129" spans="1:5" ht="12" customHeight="1" thickBot="1">
      <c r="A129" s="18" t="s">
        <v>9</v>
      </c>
      <c r="B129" s="370" t="s">
        <v>510</v>
      </c>
      <c r="C129" s="144">
        <f>+C130+C131+C132+C133</f>
        <v>0</v>
      </c>
      <c r="D129" s="144">
        <f>+D130+D131+D132+D133</f>
        <v>0</v>
      </c>
      <c r="E129" s="77">
        <f>+E130+E131+E132+E133</f>
        <v>0</v>
      </c>
    </row>
    <row r="130" spans="1:5" ht="12" customHeight="1">
      <c r="A130" s="13" t="s">
        <v>52</v>
      </c>
      <c r="B130" s="368" t="s">
        <v>334</v>
      </c>
      <c r="C130" s="145"/>
      <c r="D130" s="145"/>
      <c r="E130" s="78"/>
    </row>
    <row r="131" spans="1:5" ht="12" customHeight="1">
      <c r="A131" s="13" t="s">
        <v>53</v>
      </c>
      <c r="B131" s="368" t="s">
        <v>511</v>
      </c>
      <c r="C131" s="145"/>
      <c r="D131" s="145"/>
      <c r="E131" s="78"/>
    </row>
    <row r="132" spans="1:5" ht="12" customHeight="1">
      <c r="A132" s="13" t="s">
        <v>180</v>
      </c>
      <c r="B132" s="368" t="s">
        <v>326</v>
      </c>
      <c r="C132" s="145"/>
      <c r="D132" s="145"/>
      <c r="E132" s="78"/>
    </row>
    <row r="133" spans="1:5" ht="12" customHeight="1" thickBot="1">
      <c r="A133" s="11" t="s">
        <v>181</v>
      </c>
      <c r="B133" s="371" t="s">
        <v>512</v>
      </c>
      <c r="C133" s="145"/>
      <c r="D133" s="145"/>
      <c r="E133" s="78"/>
    </row>
    <row r="134" spans="1:5" ht="12" customHeight="1" thickBot="1">
      <c r="A134" s="18" t="s">
        <v>10</v>
      </c>
      <c r="B134" s="370" t="s">
        <v>513</v>
      </c>
      <c r="C134" s="150">
        <f>+C135+C136+C137+C138</f>
        <v>0</v>
      </c>
      <c r="D134" s="150">
        <f>+D135+D136+D137+D138</f>
        <v>12150</v>
      </c>
      <c r="E134" s="187">
        <f>+E135+E136+E137+E138</f>
        <v>12150</v>
      </c>
    </row>
    <row r="135" spans="1:5" ht="12" customHeight="1">
      <c r="A135" s="13" t="s">
        <v>54</v>
      </c>
      <c r="B135" s="368" t="s">
        <v>266</v>
      </c>
      <c r="C135" s="145"/>
      <c r="D135" s="145"/>
      <c r="E135" s="78"/>
    </row>
    <row r="136" spans="1:5" ht="12" customHeight="1">
      <c r="A136" s="13" t="s">
        <v>55</v>
      </c>
      <c r="B136" s="368" t="s">
        <v>267</v>
      </c>
      <c r="C136" s="145"/>
      <c r="D136" s="145">
        <v>12150</v>
      </c>
      <c r="E136" s="78">
        <v>12150</v>
      </c>
    </row>
    <row r="137" spans="1:5" ht="12" customHeight="1">
      <c r="A137" s="13" t="s">
        <v>192</v>
      </c>
      <c r="B137" s="368" t="s">
        <v>514</v>
      </c>
      <c r="C137" s="145"/>
      <c r="D137" s="145"/>
      <c r="E137" s="78"/>
    </row>
    <row r="138" spans="1:5" ht="12" customHeight="1" thickBot="1">
      <c r="A138" s="11" t="s">
        <v>193</v>
      </c>
      <c r="B138" s="371" t="s">
        <v>286</v>
      </c>
      <c r="C138" s="145"/>
      <c r="D138" s="145"/>
      <c r="E138" s="78"/>
    </row>
    <row r="139" spans="1:9" ht="15" customHeight="1" thickBot="1">
      <c r="A139" s="18" t="s">
        <v>11</v>
      </c>
      <c r="B139" s="370" t="s">
        <v>515</v>
      </c>
      <c r="C139" s="217">
        <f>+C140+C141+C142+C143</f>
        <v>0</v>
      </c>
      <c r="D139" s="217">
        <f>+D140+D141+D142+D143</f>
        <v>0</v>
      </c>
      <c r="E139" s="211">
        <f>+E140+E141+E142+E143</f>
        <v>0</v>
      </c>
      <c r="F139" s="168"/>
      <c r="G139" s="169"/>
      <c r="H139" s="169"/>
      <c r="I139" s="169"/>
    </row>
    <row r="140" spans="1:5" s="157" customFormat="1" ht="12.75" customHeight="1">
      <c r="A140" s="13" t="s">
        <v>97</v>
      </c>
      <c r="B140" s="368" t="s">
        <v>516</v>
      </c>
      <c r="C140" s="145"/>
      <c r="D140" s="145"/>
      <c r="E140" s="78"/>
    </row>
    <row r="141" spans="1:5" ht="13.5" customHeight="1">
      <c r="A141" s="13" t="s">
        <v>98</v>
      </c>
      <c r="B141" s="368" t="s">
        <v>517</v>
      </c>
      <c r="C141" s="145"/>
      <c r="D141" s="145"/>
      <c r="E141" s="78"/>
    </row>
    <row r="142" spans="1:5" ht="13.5" customHeight="1">
      <c r="A142" s="13" t="s">
        <v>120</v>
      </c>
      <c r="B142" s="368" t="s">
        <v>518</v>
      </c>
      <c r="C142" s="145"/>
      <c r="D142" s="145"/>
      <c r="E142" s="78"/>
    </row>
    <row r="143" spans="1:5" ht="13.5" customHeight="1" thickBot="1">
      <c r="A143" s="13" t="s">
        <v>195</v>
      </c>
      <c r="B143" s="368" t="s">
        <v>519</v>
      </c>
      <c r="C143" s="145"/>
      <c r="D143" s="145"/>
      <c r="E143" s="78"/>
    </row>
    <row r="144" spans="1:5" ht="12.75" customHeight="1" thickBot="1">
      <c r="A144" s="18" t="s">
        <v>12</v>
      </c>
      <c r="B144" s="370" t="s">
        <v>520</v>
      </c>
      <c r="C144" s="219">
        <f>+C125+C129+C134+C139</f>
        <v>39539</v>
      </c>
      <c r="D144" s="219">
        <f>+D125+D129+D134+D139</f>
        <v>37045</v>
      </c>
      <c r="E144" s="213">
        <f>+E125+E129+E134+E139</f>
        <v>37045</v>
      </c>
    </row>
    <row r="145" spans="1:5" ht="13.5" customHeight="1" thickBot="1">
      <c r="A145" s="87" t="s">
        <v>13</v>
      </c>
      <c r="B145" s="372" t="s">
        <v>521</v>
      </c>
      <c r="C145" s="219">
        <f>+C124+C144</f>
        <v>1338843</v>
      </c>
      <c r="D145" s="219">
        <f>+D124+D144</f>
        <v>1246974</v>
      </c>
      <c r="E145" s="213">
        <f>+E124+E144</f>
        <v>1181248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8:A89"/>
    <mergeCell ref="B88:B89"/>
    <mergeCell ref="C88:C89"/>
    <mergeCell ref="D88:E88"/>
    <mergeCell ref="A1:E1"/>
    <mergeCell ref="A3:A4"/>
    <mergeCell ref="B3:B4"/>
    <mergeCell ref="C3:C4"/>
    <mergeCell ref="D3:E3"/>
    <mergeCell ref="A86:E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Nagyhalász Város Önkormányzat
2015. ÉVI ZÁRSZÁMADÁSÁNAK PÉNZÜGYI MÉRLEGE&amp;10
&amp;R&amp;"Times New Roman CE,Félkövér dőlt"&amp;11 1. tájékoztató tábla az 5/2016. (IV.27.) önkormányzati rendelethez</oddHeader>
  </headerFooter>
  <rowBreaks count="1" manualBreakCount="1">
    <brk id="85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1" ht="14.25" thickBot="1">
      <c r="A1" s="373"/>
      <c r="B1" s="374"/>
      <c r="C1" s="374"/>
      <c r="D1" s="374"/>
      <c r="E1" s="374"/>
      <c r="F1" s="374"/>
      <c r="G1" s="374"/>
      <c r="H1" s="374"/>
      <c r="I1" s="374"/>
      <c r="J1" s="375" t="s">
        <v>38</v>
      </c>
      <c r="K1" s="693" t="s">
        <v>813</v>
      </c>
    </row>
    <row r="2" spans="1:11" s="379" customFormat="1" ht="26.25" customHeight="1">
      <c r="A2" s="694" t="s">
        <v>44</v>
      </c>
      <c r="B2" s="696" t="s">
        <v>522</v>
      </c>
      <c r="C2" s="696" t="s">
        <v>523</v>
      </c>
      <c r="D2" s="696" t="s">
        <v>524</v>
      </c>
      <c r="E2" s="696" t="str">
        <f>+CONCATENATE(LEFT('[2]ÖSSZEFÜGGÉSEK'!A4,4),". évi teljesítés")</f>
        <v>2015. évi teljesítés</v>
      </c>
      <c r="F2" s="376" t="s">
        <v>525</v>
      </c>
      <c r="G2" s="377"/>
      <c r="H2" s="377"/>
      <c r="I2" s="378"/>
      <c r="J2" s="699" t="s">
        <v>526</v>
      </c>
      <c r="K2" s="693"/>
    </row>
    <row r="3" spans="1:11" s="383" customFormat="1" ht="32.25" customHeight="1" thickBot="1">
      <c r="A3" s="695"/>
      <c r="B3" s="697"/>
      <c r="C3" s="697"/>
      <c r="D3" s="698"/>
      <c r="E3" s="698"/>
      <c r="F3" s="380" t="str">
        <f>+CONCATENATE(LEFT('[2]ÖSSZEFÜGGÉSEK'!A4,4)+1,".")</f>
        <v>2016.</v>
      </c>
      <c r="G3" s="381" t="str">
        <f>+CONCATENATE(LEFT('[2]ÖSSZEFÜGGÉSEK'!A4,4)+2,".")</f>
        <v>2017.</v>
      </c>
      <c r="H3" s="381" t="str">
        <f>+CONCATENATE(LEFT('[2]ÖSSZEFÜGGÉSEK'!A4,4)+3,".")</f>
        <v>2018.</v>
      </c>
      <c r="I3" s="382" t="str">
        <f>+CONCATENATE(LEFT('[2]ÖSSZEFÜGGÉSEK'!A4,4)+3,". után")</f>
        <v>2018. után</v>
      </c>
      <c r="J3" s="700"/>
      <c r="K3" s="693"/>
    </row>
    <row r="4" spans="1:11" s="388" customFormat="1" ht="13.5" customHeight="1" thickBot="1">
      <c r="A4" s="384" t="s">
        <v>362</v>
      </c>
      <c r="B4" s="385" t="s">
        <v>527</v>
      </c>
      <c r="C4" s="386" t="s">
        <v>364</v>
      </c>
      <c r="D4" s="386" t="s">
        <v>366</v>
      </c>
      <c r="E4" s="386" t="s">
        <v>365</v>
      </c>
      <c r="F4" s="386" t="s">
        <v>367</v>
      </c>
      <c r="G4" s="386" t="s">
        <v>368</v>
      </c>
      <c r="H4" s="386" t="s">
        <v>403</v>
      </c>
      <c r="I4" s="386" t="s">
        <v>404</v>
      </c>
      <c r="J4" s="387" t="s">
        <v>528</v>
      </c>
      <c r="K4" s="693"/>
    </row>
    <row r="5" spans="1:11" ht="33.75" customHeight="1">
      <c r="A5" s="389" t="s">
        <v>4</v>
      </c>
      <c r="B5" s="390" t="s">
        <v>529</v>
      </c>
      <c r="C5" s="391"/>
      <c r="D5" s="392">
        <f aca="true" t="shared" si="0" ref="D5:I5">SUM(D6:D7)</f>
        <v>0</v>
      </c>
      <c r="E5" s="392">
        <f t="shared" si="0"/>
        <v>0</v>
      </c>
      <c r="F5" s="392">
        <f t="shared" si="0"/>
        <v>0</v>
      </c>
      <c r="G5" s="392">
        <f t="shared" si="0"/>
        <v>0</v>
      </c>
      <c r="H5" s="392">
        <f t="shared" si="0"/>
        <v>0</v>
      </c>
      <c r="I5" s="393">
        <f t="shared" si="0"/>
        <v>0</v>
      </c>
      <c r="J5" s="394">
        <f aca="true" t="shared" si="1" ref="J5:J17">SUM(F5:I5)</f>
        <v>0</v>
      </c>
      <c r="K5" s="693"/>
    </row>
    <row r="6" spans="1:11" ht="21" customHeight="1">
      <c r="A6" s="395" t="s">
        <v>5</v>
      </c>
      <c r="B6" s="396" t="s">
        <v>530</v>
      </c>
      <c r="C6" s="397"/>
      <c r="D6" s="21"/>
      <c r="E6" s="21"/>
      <c r="F6" s="21"/>
      <c r="G6" s="21"/>
      <c r="H6" s="21"/>
      <c r="I6" s="398"/>
      <c r="J6" s="399">
        <f t="shared" si="1"/>
        <v>0</v>
      </c>
      <c r="K6" s="693"/>
    </row>
    <row r="7" spans="1:11" ht="21" customHeight="1">
      <c r="A7" s="395" t="s">
        <v>6</v>
      </c>
      <c r="B7" s="396" t="s">
        <v>530</v>
      </c>
      <c r="C7" s="397"/>
      <c r="D7" s="21"/>
      <c r="E7" s="21"/>
      <c r="F7" s="21"/>
      <c r="G7" s="21"/>
      <c r="H7" s="21"/>
      <c r="I7" s="398"/>
      <c r="J7" s="399">
        <f t="shared" si="1"/>
        <v>0</v>
      </c>
      <c r="K7" s="693"/>
    </row>
    <row r="8" spans="1:11" ht="36" customHeight="1">
      <c r="A8" s="395" t="s">
        <v>7</v>
      </c>
      <c r="B8" s="400" t="s">
        <v>531</v>
      </c>
      <c r="C8" s="401"/>
      <c r="D8" s="402">
        <f aca="true" t="shared" si="2" ref="D8:I8">SUM(D9:D10)</f>
        <v>0</v>
      </c>
      <c r="E8" s="402">
        <f t="shared" si="2"/>
        <v>0</v>
      </c>
      <c r="F8" s="402">
        <f t="shared" si="2"/>
        <v>0</v>
      </c>
      <c r="G8" s="402">
        <f t="shared" si="2"/>
        <v>0</v>
      </c>
      <c r="H8" s="402">
        <f t="shared" si="2"/>
        <v>0</v>
      </c>
      <c r="I8" s="403">
        <f t="shared" si="2"/>
        <v>0</v>
      </c>
      <c r="J8" s="404">
        <f t="shared" si="1"/>
        <v>0</v>
      </c>
      <c r="K8" s="693"/>
    </row>
    <row r="9" spans="1:11" ht="21" customHeight="1">
      <c r="A9" s="395" t="s">
        <v>8</v>
      </c>
      <c r="B9" s="396" t="s">
        <v>530</v>
      </c>
      <c r="C9" s="397"/>
      <c r="D9" s="21"/>
      <c r="E9" s="21"/>
      <c r="F9" s="21"/>
      <c r="G9" s="21"/>
      <c r="H9" s="21"/>
      <c r="I9" s="398"/>
      <c r="J9" s="399">
        <f t="shared" si="1"/>
        <v>0</v>
      </c>
      <c r="K9" s="693"/>
    </row>
    <row r="10" spans="1:11" ht="18" customHeight="1">
      <c r="A10" s="395" t="s">
        <v>9</v>
      </c>
      <c r="B10" s="396" t="s">
        <v>530</v>
      </c>
      <c r="C10" s="397"/>
      <c r="D10" s="21"/>
      <c r="E10" s="21"/>
      <c r="F10" s="21"/>
      <c r="G10" s="21"/>
      <c r="H10" s="21"/>
      <c r="I10" s="398"/>
      <c r="J10" s="399">
        <f t="shared" si="1"/>
        <v>0</v>
      </c>
      <c r="K10" s="693"/>
    </row>
    <row r="11" spans="1:11" ht="21" customHeight="1">
      <c r="A11" s="395" t="s">
        <v>10</v>
      </c>
      <c r="B11" s="405" t="s">
        <v>532</v>
      </c>
      <c r="C11" s="401"/>
      <c r="D11" s="402">
        <f aca="true" t="shared" si="3" ref="D11:I11">SUM(D12:D12)</f>
        <v>0</v>
      </c>
      <c r="E11" s="402">
        <f t="shared" si="3"/>
        <v>0</v>
      </c>
      <c r="F11" s="402">
        <f t="shared" si="3"/>
        <v>0</v>
      </c>
      <c r="G11" s="402">
        <f t="shared" si="3"/>
        <v>0</v>
      </c>
      <c r="H11" s="402">
        <f t="shared" si="3"/>
        <v>0</v>
      </c>
      <c r="I11" s="403">
        <f t="shared" si="3"/>
        <v>0</v>
      </c>
      <c r="J11" s="404">
        <f t="shared" si="1"/>
        <v>0</v>
      </c>
      <c r="K11" s="693"/>
    </row>
    <row r="12" spans="1:11" ht="21" customHeight="1">
      <c r="A12" s="395" t="s">
        <v>11</v>
      </c>
      <c r="B12" s="396" t="s">
        <v>530</v>
      </c>
      <c r="C12" s="397"/>
      <c r="D12" s="21"/>
      <c r="E12" s="21"/>
      <c r="F12" s="21"/>
      <c r="G12" s="21"/>
      <c r="H12" s="21"/>
      <c r="I12" s="398"/>
      <c r="J12" s="399">
        <f t="shared" si="1"/>
        <v>0</v>
      </c>
      <c r="K12" s="693"/>
    </row>
    <row r="13" spans="1:11" ht="21" customHeight="1">
      <c r="A13" s="395" t="s">
        <v>12</v>
      </c>
      <c r="B13" s="405" t="s">
        <v>533</v>
      </c>
      <c r="C13" s="401"/>
      <c r="D13" s="402">
        <f aca="true" t="shared" si="4" ref="D13:I13">SUM(D14:D14)</f>
        <v>0</v>
      </c>
      <c r="E13" s="402">
        <f t="shared" si="4"/>
        <v>0</v>
      </c>
      <c r="F13" s="402">
        <f t="shared" si="4"/>
        <v>0</v>
      </c>
      <c r="G13" s="402">
        <f t="shared" si="4"/>
        <v>0</v>
      </c>
      <c r="H13" s="402">
        <f t="shared" si="4"/>
        <v>0</v>
      </c>
      <c r="I13" s="403">
        <f t="shared" si="4"/>
        <v>0</v>
      </c>
      <c r="J13" s="404">
        <f t="shared" si="1"/>
        <v>0</v>
      </c>
      <c r="K13" s="693"/>
    </row>
    <row r="14" spans="1:11" ht="21" customHeight="1">
      <c r="A14" s="395" t="s">
        <v>13</v>
      </c>
      <c r="B14" s="396" t="s">
        <v>530</v>
      </c>
      <c r="C14" s="397"/>
      <c r="D14" s="21"/>
      <c r="E14" s="21"/>
      <c r="F14" s="21"/>
      <c r="G14" s="21"/>
      <c r="H14" s="21"/>
      <c r="I14" s="398"/>
      <c r="J14" s="399">
        <f t="shared" si="1"/>
        <v>0</v>
      </c>
      <c r="K14" s="693"/>
    </row>
    <row r="15" spans="1:11" ht="21" customHeight="1">
      <c r="A15" s="406" t="s">
        <v>14</v>
      </c>
      <c r="B15" s="407" t="s">
        <v>534</v>
      </c>
      <c r="C15" s="408"/>
      <c r="D15" s="409">
        <f aca="true" t="shared" si="5" ref="D15:I15">SUM(D16:D17)</f>
        <v>0</v>
      </c>
      <c r="E15" s="409">
        <f t="shared" si="5"/>
        <v>0</v>
      </c>
      <c r="F15" s="409">
        <f t="shared" si="5"/>
        <v>0</v>
      </c>
      <c r="G15" s="409">
        <f t="shared" si="5"/>
        <v>0</v>
      </c>
      <c r="H15" s="409">
        <f t="shared" si="5"/>
        <v>0</v>
      </c>
      <c r="I15" s="410">
        <f t="shared" si="5"/>
        <v>0</v>
      </c>
      <c r="J15" s="404">
        <f t="shared" si="1"/>
        <v>0</v>
      </c>
      <c r="K15" s="693"/>
    </row>
    <row r="16" spans="1:11" ht="21" customHeight="1">
      <c r="A16" s="406" t="s">
        <v>15</v>
      </c>
      <c r="B16" s="396" t="s">
        <v>530</v>
      </c>
      <c r="C16" s="397"/>
      <c r="D16" s="21"/>
      <c r="E16" s="21"/>
      <c r="F16" s="21"/>
      <c r="G16" s="21"/>
      <c r="H16" s="21"/>
      <c r="I16" s="398"/>
      <c r="J16" s="399">
        <f t="shared" si="1"/>
        <v>0</v>
      </c>
      <c r="K16" s="693"/>
    </row>
    <row r="17" spans="1:11" ht="21" customHeight="1" thickBot="1">
      <c r="A17" s="406" t="s">
        <v>16</v>
      </c>
      <c r="B17" s="396" t="s">
        <v>530</v>
      </c>
      <c r="C17" s="411"/>
      <c r="D17" s="412"/>
      <c r="E17" s="412"/>
      <c r="F17" s="412"/>
      <c r="G17" s="412"/>
      <c r="H17" s="412"/>
      <c r="I17" s="413"/>
      <c r="J17" s="399">
        <f t="shared" si="1"/>
        <v>0</v>
      </c>
      <c r="K17" s="693"/>
    </row>
    <row r="18" spans="1:11" ht="21" customHeight="1" thickBot="1">
      <c r="A18" s="414" t="s">
        <v>17</v>
      </c>
      <c r="B18" s="415" t="s">
        <v>535</v>
      </c>
      <c r="C18" s="416"/>
      <c r="D18" s="417">
        <f aca="true" t="shared" si="6" ref="D18:J18">D5+D8+D11+D13+D15</f>
        <v>0</v>
      </c>
      <c r="E18" s="417">
        <f t="shared" si="6"/>
        <v>0</v>
      </c>
      <c r="F18" s="417">
        <f t="shared" si="6"/>
        <v>0</v>
      </c>
      <c r="G18" s="417">
        <f t="shared" si="6"/>
        <v>0</v>
      </c>
      <c r="H18" s="417">
        <f t="shared" si="6"/>
        <v>0</v>
      </c>
      <c r="I18" s="418">
        <f t="shared" si="6"/>
        <v>0</v>
      </c>
      <c r="J18" s="419">
        <f t="shared" si="6"/>
        <v>0</v>
      </c>
      <c r="K18" s="693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Layout" workbookViewId="0" topLeftCell="A1">
      <selection activeCell="A1" sqref="A1:E1"/>
    </sheetView>
  </sheetViews>
  <sheetFormatPr defaultColWidth="9.00390625" defaultRowHeight="12.75"/>
  <cols>
    <col min="1" max="1" width="6.125" style="28" customWidth="1"/>
    <col min="2" max="2" width="49.00390625" style="27" customWidth="1"/>
    <col min="3" max="4" width="12.875" style="27" customWidth="1"/>
    <col min="5" max="5" width="17.125" style="27" customWidth="1"/>
    <col min="6" max="16384" width="9.375" style="27" customWidth="1"/>
  </cols>
  <sheetData>
    <row r="1" spans="1:5" ht="12.75">
      <c r="A1" s="701" t="s">
        <v>814</v>
      </c>
      <c r="B1" s="702"/>
      <c r="C1" s="702"/>
      <c r="D1" s="702"/>
      <c r="E1" s="702"/>
    </row>
    <row r="2" spans="1:5" ht="37.5" customHeight="1">
      <c r="A2" s="674" t="s">
        <v>808</v>
      </c>
      <c r="B2" s="707"/>
      <c r="C2" s="707"/>
      <c r="D2" s="707"/>
      <c r="E2" s="707"/>
    </row>
    <row r="4" spans="1:5" s="421" customFormat="1" ht="15.75" customHeight="1" thickBot="1">
      <c r="A4" s="420"/>
      <c r="E4" s="655" t="s">
        <v>809</v>
      </c>
    </row>
    <row r="5" spans="1:5" s="379" customFormat="1" ht="26.25" customHeight="1">
      <c r="A5" s="703" t="s">
        <v>44</v>
      </c>
      <c r="B5" s="705" t="s">
        <v>536</v>
      </c>
      <c r="C5" s="703" t="s">
        <v>537</v>
      </c>
      <c r="D5" s="703" t="s">
        <v>538</v>
      </c>
      <c r="E5" s="703" t="str">
        <f>+CONCATENATE("Hitel, kölcsön állomány ",LEFT('[2]ÖSSZEFÜGGÉSEK'!A4,4),". dec. 31-én")</f>
        <v>Hitel, kölcsön állomány 2015. dec. 31-én</v>
      </c>
    </row>
    <row r="6" spans="1:5" s="383" customFormat="1" ht="36.75" customHeight="1" thickBot="1">
      <c r="A6" s="704"/>
      <c r="B6" s="706"/>
      <c r="C6" s="706"/>
      <c r="D6" s="704"/>
      <c r="E6" s="704"/>
    </row>
    <row r="7" spans="1:5" s="426" customFormat="1" ht="12.75" customHeight="1" thickBot="1">
      <c r="A7" s="423" t="s">
        <v>362</v>
      </c>
      <c r="B7" s="424" t="s">
        <v>363</v>
      </c>
      <c r="C7" s="424" t="s">
        <v>364</v>
      </c>
      <c r="D7" s="425" t="s">
        <v>366</v>
      </c>
      <c r="E7" s="424" t="s">
        <v>365</v>
      </c>
    </row>
    <row r="8" spans="1:5" ht="22.5" customHeight="1" thickBot="1">
      <c r="A8" s="427" t="s">
        <v>4</v>
      </c>
      <c r="B8" s="428" t="s">
        <v>539</v>
      </c>
      <c r="C8" s="429"/>
      <c r="D8" s="430"/>
      <c r="E8" s="653">
        <f>SUM(E9:E14)</f>
        <v>21</v>
      </c>
    </row>
    <row r="9" spans="1:5" ht="21" customHeight="1">
      <c r="A9" s="431" t="s">
        <v>5</v>
      </c>
      <c r="B9" s="432" t="s">
        <v>807</v>
      </c>
      <c r="C9" s="433">
        <v>2015</v>
      </c>
      <c r="D9" s="434">
        <v>2015</v>
      </c>
      <c r="E9" s="654">
        <v>21</v>
      </c>
    </row>
    <row r="10" spans="1:5" ht="21" customHeight="1">
      <c r="A10" s="431" t="s">
        <v>6</v>
      </c>
      <c r="B10" s="432" t="s">
        <v>530</v>
      </c>
      <c r="C10" s="433"/>
      <c r="D10" s="434"/>
      <c r="E10" s="654"/>
    </row>
    <row r="11" spans="1:5" ht="21" customHeight="1">
      <c r="A11" s="431" t="s">
        <v>7</v>
      </c>
      <c r="B11" s="432" t="s">
        <v>530</v>
      </c>
      <c r="C11" s="433"/>
      <c r="D11" s="434"/>
      <c r="E11" s="654"/>
    </row>
    <row r="12" spans="1:5" ht="21" customHeight="1">
      <c r="A12" s="431" t="s">
        <v>8</v>
      </c>
      <c r="B12" s="432" t="s">
        <v>530</v>
      </c>
      <c r="C12" s="433"/>
      <c r="D12" s="434"/>
      <c r="E12" s="654"/>
    </row>
    <row r="13" spans="1:5" ht="21" customHeight="1">
      <c r="A13" s="431" t="s">
        <v>9</v>
      </c>
      <c r="B13" s="432" t="s">
        <v>530</v>
      </c>
      <c r="C13" s="433"/>
      <c r="D13" s="434"/>
      <c r="E13" s="654"/>
    </row>
    <row r="14" spans="1:5" ht="21" customHeight="1" thickBot="1">
      <c r="A14" s="431" t="s">
        <v>10</v>
      </c>
      <c r="B14" s="432" t="s">
        <v>530</v>
      </c>
      <c r="C14" s="433"/>
      <c r="D14" s="434"/>
      <c r="E14" s="654"/>
    </row>
    <row r="15" spans="1:5" ht="22.5" customHeight="1" thickBot="1">
      <c r="A15" s="427" t="s">
        <v>11</v>
      </c>
      <c r="B15" s="428" t="s">
        <v>540</v>
      </c>
      <c r="C15" s="435"/>
      <c r="D15" s="436"/>
      <c r="E15" s="653">
        <f>SUM(E16:E21)</f>
        <v>2296</v>
      </c>
    </row>
    <row r="16" spans="1:5" ht="21" customHeight="1">
      <c r="A16" s="431" t="s">
        <v>12</v>
      </c>
      <c r="B16" s="432" t="s">
        <v>806</v>
      </c>
      <c r="C16" s="433">
        <v>2007</v>
      </c>
      <c r="D16" s="434">
        <v>2012</v>
      </c>
      <c r="E16" s="654">
        <v>2296</v>
      </c>
    </row>
    <row r="17" spans="1:5" ht="21" customHeight="1">
      <c r="A17" s="431" t="s">
        <v>13</v>
      </c>
      <c r="B17" s="432" t="s">
        <v>530</v>
      </c>
      <c r="C17" s="433"/>
      <c r="D17" s="434"/>
      <c r="E17" s="654"/>
    </row>
    <row r="18" spans="1:5" ht="21" customHeight="1">
      <c r="A18" s="431" t="s">
        <v>14</v>
      </c>
      <c r="B18" s="432" t="s">
        <v>530</v>
      </c>
      <c r="C18" s="433"/>
      <c r="D18" s="434"/>
      <c r="E18" s="654"/>
    </row>
    <row r="19" spans="1:5" ht="21" customHeight="1">
      <c r="A19" s="431" t="s">
        <v>15</v>
      </c>
      <c r="B19" s="432" t="s">
        <v>530</v>
      </c>
      <c r="C19" s="433"/>
      <c r="D19" s="434"/>
      <c r="E19" s="654"/>
    </row>
    <row r="20" spans="1:5" ht="21" customHeight="1">
      <c r="A20" s="431" t="s">
        <v>16</v>
      </c>
      <c r="B20" s="432" t="s">
        <v>530</v>
      </c>
      <c r="C20" s="433"/>
      <c r="D20" s="434"/>
      <c r="E20" s="654"/>
    </row>
    <row r="21" spans="1:5" ht="21" customHeight="1" thickBot="1">
      <c r="A21" s="431" t="s">
        <v>17</v>
      </c>
      <c r="B21" s="432" t="s">
        <v>530</v>
      </c>
      <c r="C21" s="433"/>
      <c r="D21" s="434"/>
      <c r="E21" s="654"/>
    </row>
    <row r="22" spans="1:5" ht="22.5" customHeight="1" thickBot="1">
      <c r="A22" s="427" t="s">
        <v>18</v>
      </c>
      <c r="B22" s="428" t="s">
        <v>541</v>
      </c>
      <c r="C22" s="429"/>
      <c r="D22" s="430"/>
      <c r="E22" s="653">
        <f>E8+E15</f>
        <v>2317</v>
      </c>
    </row>
    <row r="23" ht="19.5" customHeight="1"/>
  </sheetData>
  <sheetProtection/>
  <mergeCells count="7">
    <mergeCell ref="A1:E1"/>
    <mergeCell ref="A5:A6"/>
    <mergeCell ref="B5:B6"/>
    <mergeCell ref="C5:C6"/>
    <mergeCell ref="D5:D6"/>
    <mergeCell ref="E5:E6"/>
    <mergeCell ref="A2:E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103" sqref="E103"/>
    </sheetView>
  </sheetViews>
  <sheetFormatPr defaultColWidth="9.00390625" defaultRowHeight="12.75"/>
  <cols>
    <col min="1" max="1" width="9.50390625" style="132" customWidth="1"/>
    <col min="2" max="2" width="59.625" style="132" customWidth="1"/>
    <col min="3" max="4" width="17.375" style="133" customWidth="1"/>
    <col min="5" max="5" width="17.375" style="155" customWidth="1"/>
    <col min="6" max="16384" width="9.375" style="155" customWidth="1"/>
  </cols>
  <sheetData>
    <row r="1" spans="1:5" ht="15.75" customHeight="1">
      <c r="A1" s="668" t="s">
        <v>410</v>
      </c>
      <c r="B1" s="668"/>
      <c r="C1" s="668"/>
      <c r="D1" s="668"/>
      <c r="E1" s="668"/>
    </row>
    <row r="2" spans="1:5" ht="15.75" customHeight="1" thickBot="1">
      <c r="A2" s="659" t="s">
        <v>79</v>
      </c>
      <c r="B2" s="659"/>
      <c r="C2" s="220"/>
      <c r="D2" s="220"/>
      <c r="E2" s="220" t="s">
        <v>119</v>
      </c>
    </row>
    <row r="3" spans="1:5" ht="15.75">
      <c r="A3" s="660" t="s">
        <v>44</v>
      </c>
      <c r="B3" s="662" t="s">
        <v>3</v>
      </c>
      <c r="C3" s="664" t="s">
        <v>36</v>
      </c>
      <c r="D3" s="665"/>
      <c r="E3" s="666"/>
    </row>
    <row r="4" spans="1:5" ht="24.75" thickBot="1">
      <c r="A4" s="661"/>
      <c r="B4" s="663"/>
      <c r="C4" s="222" t="s">
        <v>386</v>
      </c>
      <c r="D4" s="264" t="s">
        <v>408</v>
      </c>
      <c r="E4" s="263" t="s">
        <v>483</v>
      </c>
    </row>
    <row r="5" spans="1:5" s="156" customFormat="1" ht="12" customHeight="1" thickBot="1">
      <c r="A5" s="152" t="s">
        <v>362</v>
      </c>
      <c r="B5" s="153" t="s">
        <v>363</v>
      </c>
      <c r="C5" s="153" t="s">
        <v>364</v>
      </c>
      <c r="D5" s="265" t="s">
        <v>366</v>
      </c>
      <c r="E5" s="223" t="s">
        <v>365</v>
      </c>
    </row>
    <row r="6" spans="1:5" s="157" customFormat="1" ht="12" customHeight="1" thickBot="1">
      <c r="A6" s="18" t="s">
        <v>4</v>
      </c>
      <c r="B6" s="19" t="s">
        <v>140</v>
      </c>
      <c r="C6" s="144">
        <f>+C7+C8+C9+C10+C11+C12</f>
        <v>0</v>
      </c>
      <c r="D6" s="144"/>
      <c r="E6" s="77">
        <f>+E7+E8+E9+E10+E11+E12</f>
        <v>0</v>
      </c>
    </row>
    <row r="7" spans="1:5" s="157" customFormat="1" ht="12" customHeight="1">
      <c r="A7" s="13" t="s">
        <v>56</v>
      </c>
      <c r="B7" s="158" t="s">
        <v>141</v>
      </c>
      <c r="C7" s="146"/>
      <c r="D7" s="146"/>
      <c r="E7" s="79"/>
    </row>
    <row r="8" spans="1:5" s="157" customFormat="1" ht="12" customHeight="1">
      <c r="A8" s="12" t="s">
        <v>57</v>
      </c>
      <c r="B8" s="159" t="s">
        <v>142</v>
      </c>
      <c r="C8" s="145"/>
      <c r="D8" s="145"/>
      <c r="E8" s="78"/>
    </row>
    <row r="9" spans="1:5" s="157" customFormat="1" ht="12" customHeight="1">
      <c r="A9" s="12" t="s">
        <v>58</v>
      </c>
      <c r="B9" s="159" t="s">
        <v>143</v>
      </c>
      <c r="C9" s="145"/>
      <c r="D9" s="145"/>
      <c r="E9" s="78"/>
    </row>
    <row r="10" spans="1:5" s="157" customFormat="1" ht="12" customHeight="1">
      <c r="A10" s="12" t="s">
        <v>59</v>
      </c>
      <c r="B10" s="159" t="s">
        <v>144</v>
      </c>
      <c r="C10" s="145"/>
      <c r="D10" s="145"/>
      <c r="E10" s="78"/>
    </row>
    <row r="11" spans="1:5" s="157" customFormat="1" ht="12" customHeight="1">
      <c r="A11" s="12" t="s">
        <v>76</v>
      </c>
      <c r="B11" s="85" t="s">
        <v>304</v>
      </c>
      <c r="C11" s="145"/>
      <c r="D11" s="145"/>
      <c r="E11" s="78"/>
    </row>
    <row r="12" spans="1:5" s="157" customFormat="1" ht="12" customHeight="1" thickBot="1">
      <c r="A12" s="14" t="s">
        <v>60</v>
      </c>
      <c r="B12" s="86" t="s">
        <v>305</v>
      </c>
      <c r="C12" s="145"/>
      <c r="D12" s="145"/>
      <c r="E12" s="78"/>
    </row>
    <row r="13" spans="1:5" s="157" customFormat="1" ht="12" customHeight="1" thickBot="1">
      <c r="A13" s="18" t="s">
        <v>5</v>
      </c>
      <c r="B13" s="84" t="s">
        <v>145</v>
      </c>
      <c r="C13" s="144">
        <f>+C14+C15+C16+C17+C18</f>
        <v>315</v>
      </c>
      <c r="D13" s="144">
        <v>821</v>
      </c>
      <c r="E13" s="77">
        <f>+E14+E15+E16+E17+E18</f>
        <v>821</v>
      </c>
    </row>
    <row r="14" spans="1:5" s="157" customFormat="1" ht="12" customHeight="1">
      <c r="A14" s="13" t="s">
        <v>62</v>
      </c>
      <c r="B14" s="158" t="s">
        <v>146</v>
      </c>
      <c r="C14" s="146"/>
      <c r="D14" s="146"/>
      <c r="E14" s="79"/>
    </row>
    <row r="15" spans="1:5" s="157" customFormat="1" ht="12" customHeight="1">
      <c r="A15" s="12" t="s">
        <v>63</v>
      </c>
      <c r="B15" s="159" t="s">
        <v>147</v>
      </c>
      <c r="C15" s="145"/>
      <c r="D15" s="145"/>
      <c r="E15" s="78"/>
    </row>
    <row r="16" spans="1:5" s="157" customFormat="1" ht="12" customHeight="1">
      <c r="A16" s="12" t="s">
        <v>64</v>
      </c>
      <c r="B16" s="159" t="s">
        <v>297</v>
      </c>
      <c r="C16" s="145"/>
      <c r="D16" s="145"/>
      <c r="E16" s="78"/>
    </row>
    <row r="17" spans="1:5" s="157" customFormat="1" ht="12" customHeight="1">
      <c r="A17" s="12" t="s">
        <v>65</v>
      </c>
      <c r="B17" s="159" t="s">
        <v>298</v>
      </c>
      <c r="C17" s="145"/>
      <c r="D17" s="145"/>
      <c r="E17" s="78"/>
    </row>
    <row r="18" spans="1:5" s="157" customFormat="1" ht="12" customHeight="1">
      <c r="A18" s="12" t="s">
        <v>66</v>
      </c>
      <c r="B18" s="159" t="s">
        <v>148</v>
      </c>
      <c r="C18" s="145">
        <v>315</v>
      </c>
      <c r="D18" s="145">
        <v>821</v>
      </c>
      <c r="E18" s="78">
        <v>821</v>
      </c>
    </row>
    <row r="19" spans="1:5" s="157" customFormat="1" ht="12" customHeight="1" thickBot="1">
      <c r="A19" s="14" t="s">
        <v>72</v>
      </c>
      <c r="B19" s="86" t="s">
        <v>149</v>
      </c>
      <c r="C19" s="147"/>
      <c r="D19" s="147"/>
      <c r="E19" s="80"/>
    </row>
    <row r="20" spans="1:5" s="157" customFormat="1" ht="12" customHeight="1" thickBot="1">
      <c r="A20" s="18" t="s">
        <v>6</v>
      </c>
      <c r="B20" s="19" t="s">
        <v>150</v>
      </c>
      <c r="C20" s="144">
        <f>+C21+C22+C23+C24+C25</f>
        <v>0</v>
      </c>
      <c r="D20" s="144"/>
      <c r="E20" s="77">
        <f>+E21+E22+E23+E24+E25</f>
        <v>0</v>
      </c>
    </row>
    <row r="21" spans="1:5" s="157" customFormat="1" ht="12" customHeight="1">
      <c r="A21" s="13" t="s">
        <v>45</v>
      </c>
      <c r="B21" s="158" t="s">
        <v>151</v>
      </c>
      <c r="C21" s="146"/>
      <c r="D21" s="146"/>
      <c r="E21" s="79"/>
    </row>
    <row r="22" spans="1:5" s="157" customFormat="1" ht="12" customHeight="1">
      <c r="A22" s="12" t="s">
        <v>46</v>
      </c>
      <c r="B22" s="159" t="s">
        <v>152</v>
      </c>
      <c r="C22" s="145"/>
      <c r="D22" s="145"/>
      <c r="E22" s="78"/>
    </row>
    <row r="23" spans="1:5" s="157" customFormat="1" ht="12" customHeight="1">
      <c r="A23" s="12" t="s">
        <v>47</v>
      </c>
      <c r="B23" s="159" t="s">
        <v>299</v>
      </c>
      <c r="C23" s="145"/>
      <c r="D23" s="145"/>
      <c r="E23" s="78"/>
    </row>
    <row r="24" spans="1:5" s="157" customFormat="1" ht="12" customHeight="1">
      <c r="A24" s="12" t="s">
        <v>48</v>
      </c>
      <c r="B24" s="159" t="s">
        <v>300</v>
      </c>
      <c r="C24" s="145"/>
      <c r="D24" s="145"/>
      <c r="E24" s="78"/>
    </row>
    <row r="25" spans="1:5" s="157" customFormat="1" ht="12" customHeight="1">
      <c r="A25" s="12" t="s">
        <v>87</v>
      </c>
      <c r="B25" s="159" t="s">
        <v>153</v>
      </c>
      <c r="C25" s="145"/>
      <c r="D25" s="145"/>
      <c r="E25" s="78"/>
    </row>
    <row r="26" spans="1:5" s="157" customFormat="1" ht="12" customHeight="1" thickBot="1">
      <c r="A26" s="14" t="s">
        <v>88</v>
      </c>
      <c r="B26" s="160" t="s">
        <v>154</v>
      </c>
      <c r="C26" s="147"/>
      <c r="D26" s="147"/>
      <c r="E26" s="80"/>
    </row>
    <row r="27" spans="1:5" s="157" customFormat="1" ht="12" customHeight="1" thickBot="1">
      <c r="A27" s="18" t="s">
        <v>89</v>
      </c>
      <c r="B27" s="19" t="s">
        <v>155</v>
      </c>
      <c r="C27" s="150">
        <f>+C28+C32+C33+C34</f>
        <v>0</v>
      </c>
      <c r="D27" s="150"/>
      <c r="E27" s="187">
        <f>+E28+E32+E33+E34</f>
        <v>0</v>
      </c>
    </row>
    <row r="28" spans="1:5" s="157" customFormat="1" ht="12" customHeight="1">
      <c r="A28" s="13" t="s">
        <v>156</v>
      </c>
      <c r="B28" s="158" t="s">
        <v>311</v>
      </c>
      <c r="C28" s="189">
        <f>+C29+C30+C31</f>
        <v>0</v>
      </c>
      <c r="D28" s="189"/>
      <c r="E28" s="188">
        <f>+E29+E30+E31</f>
        <v>0</v>
      </c>
    </row>
    <row r="29" spans="1:5" s="157" customFormat="1" ht="12" customHeight="1">
      <c r="A29" s="12" t="s">
        <v>157</v>
      </c>
      <c r="B29" s="159" t="s">
        <v>162</v>
      </c>
      <c r="C29" s="145"/>
      <c r="D29" s="145"/>
      <c r="E29" s="78"/>
    </row>
    <row r="30" spans="1:5" s="157" customFormat="1" ht="12" customHeight="1">
      <c r="A30" s="12" t="s">
        <v>158</v>
      </c>
      <c r="B30" s="159" t="s">
        <v>163</v>
      </c>
      <c r="C30" s="145"/>
      <c r="D30" s="145"/>
      <c r="E30" s="78"/>
    </row>
    <row r="31" spans="1:5" s="157" customFormat="1" ht="12" customHeight="1">
      <c r="A31" s="12" t="s">
        <v>309</v>
      </c>
      <c r="B31" s="199" t="s">
        <v>310</v>
      </c>
      <c r="C31" s="145"/>
      <c r="D31" s="145"/>
      <c r="E31" s="78"/>
    </row>
    <row r="32" spans="1:5" s="157" customFormat="1" ht="12" customHeight="1">
      <c r="A32" s="12" t="s">
        <v>159</v>
      </c>
      <c r="B32" s="159" t="s">
        <v>164</v>
      </c>
      <c r="C32" s="145"/>
      <c r="D32" s="145"/>
      <c r="E32" s="78"/>
    </row>
    <row r="33" spans="1:5" s="157" customFormat="1" ht="12" customHeight="1">
      <c r="A33" s="12" t="s">
        <v>160</v>
      </c>
      <c r="B33" s="159" t="s">
        <v>165</v>
      </c>
      <c r="C33" s="145"/>
      <c r="D33" s="145"/>
      <c r="E33" s="78"/>
    </row>
    <row r="34" spans="1:5" s="157" customFormat="1" ht="12" customHeight="1" thickBot="1">
      <c r="A34" s="14" t="s">
        <v>161</v>
      </c>
      <c r="B34" s="160" t="s">
        <v>166</v>
      </c>
      <c r="C34" s="147"/>
      <c r="D34" s="147"/>
      <c r="E34" s="80"/>
    </row>
    <row r="35" spans="1:5" s="157" customFormat="1" ht="12" customHeight="1" thickBot="1">
      <c r="A35" s="18" t="s">
        <v>8</v>
      </c>
      <c r="B35" s="19" t="s">
        <v>306</v>
      </c>
      <c r="C35" s="144">
        <f>SUM(C36:C46)</f>
        <v>0</v>
      </c>
      <c r="D35" s="144"/>
      <c r="E35" s="77">
        <f>SUM(E36:E46)</f>
        <v>0</v>
      </c>
    </row>
    <row r="36" spans="1:5" s="157" customFormat="1" ht="12" customHeight="1">
      <c r="A36" s="13" t="s">
        <v>49</v>
      </c>
      <c r="B36" s="158" t="s">
        <v>169</v>
      </c>
      <c r="C36" s="146"/>
      <c r="D36" s="146"/>
      <c r="E36" s="79"/>
    </row>
    <row r="37" spans="1:5" s="157" customFormat="1" ht="12" customHeight="1">
      <c r="A37" s="12" t="s">
        <v>50</v>
      </c>
      <c r="B37" s="159" t="s">
        <v>170</v>
      </c>
      <c r="C37" s="145"/>
      <c r="D37" s="145"/>
      <c r="E37" s="78"/>
    </row>
    <row r="38" spans="1:5" s="157" customFormat="1" ht="12" customHeight="1">
      <c r="A38" s="12" t="s">
        <v>51</v>
      </c>
      <c r="B38" s="159" t="s">
        <v>171</v>
      </c>
      <c r="C38" s="145"/>
      <c r="D38" s="145"/>
      <c r="E38" s="78"/>
    </row>
    <row r="39" spans="1:5" s="157" customFormat="1" ht="12" customHeight="1">
      <c r="A39" s="12" t="s">
        <v>91</v>
      </c>
      <c r="B39" s="159" t="s">
        <v>172</v>
      </c>
      <c r="C39" s="145"/>
      <c r="D39" s="145"/>
      <c r="E39" s="78"/>
    </row>
    <row r="40" spans="1:5" s="157" customFormat="1" ht="12" customHeight="1">
      <c r="A40" s="12" t="s">
        <v>92</v>
      </c>
      <c r="B40" s="159" t="s">
        <v>173</v>
      </c>
      <c r="C40" s="145"/>
      <c r="D40" s="145"/>
      <c r="E40" s="78"/>
    </row>
    <row r="41" spans="1:5" s="157" customFormat="1" ht="12" customHeight="1">
      <c r="A41" s="12" t="s">
        <v>93</v>
      </c>
      <c r="B41" s="159" t="s">
        <v>174</v>
      </c>
      <c r="C41" s="145"/>
      <c r="D41" s="145"/>
      <c r="E41" s="78"/>
    </row>
    <row r="42" spans="1:5" s="157" customFormat="1" ht="12" customHeight="1">
      <c r="A42" s="12" t="s">
        <v>94</v>
      </c>
      <c r="B42" s="159" t="s">
        <v>175</v>
      </c>
      <c r="C42" s="145"/>
      <c r="D42" s="145"/>
      <c r="E42" s="78"/>
    </row>
    <row r="43" spans="1:5" s="157" customFormat="1" ht="12" customHeight="1">
      <c r="A43" s="12" t="s">
        <v>95</v>
      </c>
      <c r="B43" s="159" t="s">
        <v>176</v>
      </c>
      <c r="C43" s="145"/>
      <c r="D43" s="145"/>
      <c r="E43" s="78"/>
    </row>
    <row r="44" spans="1:5" s="157" customFormat="1" ht="12" customHeight="1">
      <c r="A44" s="12" t="s">
        <v>167</v>
      </c>
      <c r="B44" s="159" t="s">
        <v>177</v>
      </c>
      <c r="C44" s="148"/>
      <c r="D44" s="148"/>
      <c r="E44" s="81"/>
    </row>
    <row r="45" spans="1:5" s="157" customFormat="1" ht="12" customHeight="1">
      <c r="A45" s="14" t="s">
        <v>168</v>
      </c>
      <c r="B45" s="160" t="s">
        <v>308</v>
      </c>
      <c r="C45" s="149"/>
      <c r="D45" s="149"/>
      <c r="E45" s="82"/>
    </row>
    <row r="46" spans="1:5" s="157" customFormat="1" ht="12" customHeight="1" thickBot="1">
      <c r="A46" s="14" t="s">
        <v>307</v>
      </c>
      <c r="B46" s="86" t="s">
        <v>178</v>
      </c>
      <c r="C46" s="149"/>
      <c r="D46" s="149"/>
      <c r="E46" s="82"/>
    </row>
    <row r="47" spans="1:5" s="157" customFormat="1" ht="12" customHeight="1" thickBot="1">
      <c r="A47" s="18" t="s">
        <v>9</v>
      </c>
      <c r="B47" s="19" t="s">
        <v>179</v>
      </c>
      <c r="C47" s="144">
        <f>SUM(C48:C52)</f>
        <v>0</v>
      </c>
      <c r="D47" s="144"/>
      <c r="E47" s="77">
        <f>SUM(E48:E52)</f>
        <v>0</v>
      </c>
    </row>
    <row r="48" spans="1:5" s="157" customFormat="1" ht="12" customHeight="1">
      <c r="A48" s="13" t="s">
        <v>52</v>
      </c>
      <c r="B48" s="158" t="s">
        <v>183</v>
      </c>
      <c r="C48" s="190"/>
      <c r="D48" s="190"/>
      <c r="E48" s="83"/>
    </row>
    <row r="49" spans="1:5" s="157" customFormat="1" ht="12" customHeight="1">
      <c r="A49" s="12" t="s">
        <v>53</v>
      </c>
      <c r="B49" s="159" t="s">
        <v>184</v>
      </c>
      <c r="C49" s="148"/>
      <c r="D49" s="148"/>
      <c r="E49" s="81"/>
    </row>
    <row r="50" spans="1:5" s="157" customFormat="1" ht="12" customHeight="1">
      <c r="A50" s="12" t="s">
        <v>180</v>
      </c>
      <c r="B50" s="159" t="s">
        <v>185</v>
      </c>
      <c r="C50" s="148"/>
      <c r="D50" s="148"/>
      <c r="E50" s="81"/>
    </row>
    <row r="51" spans="1:5" s="157" customFormat="1" ht="12" customHeight="1">
      <c r="A51" s="12" t="s">
        <v>181</v>
      </c>
      <c r="B51" s="159" t="s">
        <v>186</v>
      </c>
      <c r="C51" s="148"/>
      <c r="D51" s="148"/>
      <c r="E51" s="81"/>
    </row>
    <row r="52" spans="1:5" s="157" customFormat="1" ht="12" customHeight="1" thickBot="1">
      <c r="A52" s="14" t="s">
        <v>182</v>
      </c>
      <c r="B52" s="86" t="s">
        <v>187</v>
      </c>
      <c r="C52" s="149"/>
      <c r="D52" s="149"/>
      <c r="E52" s="82"/>
    </row>
    <row r="53" spans="1:5" s="157" customFormat="1" ht="12" customHeight="1" thickBot="1">
      <c r="A53" s="18" t="s">
        <v>96</v>
      </c>
      <c r="B53" s="19" t="s">
        <v>188</v>
      </c>
      <c r="C53" s="144">
        <f>SUM(C54:C56)</f>
        <v>0</v>
      </c>
      <c r="D53" s="144"/>
      <c r="E53" s="77">
        <f>SUM(E54:E56)</f>
        <v>0</v>
      </c>
    </row>
    <row r="54" spans="1:5" s="157" customFormat="1" ht="12" customHeight="1">
      <c r="A54" s="13" t="s">
        <v>54</v>
      </c>
      <c r="B54" s="158" t="s">
        <v>189</v>
      </c>
      <c r="C54" s="146"/>
      <c r="D54" s="146"/>
      <c r="E54" s="79"/>
    </row>
    <row r="55" spans="1:5" s="157" customFormat="1" ht="12" customHeight="1">
      <c r="A55" s="12" t="s">
        <v>55</v>
      </c>
      <c r="B55" s="159" t="s">
        <v>301</v>
      </c>
      <c r="C55" s="145"/>
      <c r="D55" s="145"/>
      <c r="E55" s="78"/>
    </row>
    <row r="56" spans="1:5" s="157" customFormat="1" ht="12" customHeight="1">
      <c r="A56" s="12" t="s">
        <v>192</v>
      </c>
      <c r="B56" s="159" t="s">
        <v>190</v>
      </c>
      <c r="C56" s="145"/>
      <c r="D56" s="145"/>
      <c r="E56" s="78"/>
    </row>
    <row r="57" spans="1:5" s="157" customFormat="1" ht="12" customHeight="1" thickBot="1">
      <c r="A57" s="14" t="s">
        <v>193</v>
      </c>
      <c r="B57" s="86" t="s">
        <v>191</v>
      </c>
      <c r="C57" s="147"/>
      <c r="D57" s="147"/>
      <c r="E57" s="80"/>
    </row>
    <row r="58" spans="1:5" s="157" customFormat="1" ht="12" customHeight="1" thickBot="1">
      <c r="A58" s="18" t="s">
        <v>11</v>
      </c>
      <c r="B58" s="84" t="s">
        <v>194</v>
      </c>
      <c r="C58" s="144">
        <f>SUM(C59:C61)</f>
        <v>0</v>
      </c>
      <c r="D58" s="144"/>
      <c r="E58" s="77">
        <f>SUM(E59:E61)</f>
        <v>0</v>
      </c>
    </row>
    <row r="59" spans="1:5" s="157" customFormat="1" ht="12" customHeight="1">
      <c r="A59" s="13" t="s">
        <v>97</v>
      </c>
      <c r="B59" s="158" t="s">
        <v>196</v>
      </c>
      <c r="C59" s="148"/>
      <c r="D59" s="148"/>
      <c r="E59" s="81"/>
    </row>
    <row r="60" spans="1:5" s="157" customFormat="1" ht="12" customHeight="1">
      <c r="A60" s="12" t="s">
        <v>98</v>
      </c>
      <c r="B60" s="159" t="s">
        <v>302</v>
      </c>
      <c r="C60" s="148"/>
      <c r="D60" s="148"/>
      <c r="E60" s="81"/>
    </row>
    <row r="61" spans="1:5" s="157" customFormat="1" ht="12" customHeight="1">
      <c r="A61" s="12" t="s">
        <v>120</v>
      </c>
      <c r="B61" s="159" t="s">
        <v>197</v>
      </c>
      <c r="C61" s="148"/>
      <c r="D61" s="148"/>
      <c r="E61" s="81"/>
    </row>
    <row r="62" spans="1:5" s="157" customFormat="1" ht="12" customHeight="1" thickBot="1">
      <c r="A62" s="14" t="s">
        <v>195</v>
      </c>
      <c r="B62" s="86" t="s">
        <v>198</v>
      </c>
      <c r="C62" s="148"/>
      <c r="D62" s="148"/>
      <c r="E62" s="81"/>
    </row>
    <row r="63" spans="1:5" s="157" customFormat="1" ht="12" customHeight="1" thickBot="1">
      <c r="A63" s="204" t="s">
        <v>351</v>
      </c>
      <c r="B63" s="19" t="s">
        <v>199</v>
      </c>
      <c r="C63" s="150">
        <f>+C6+C13+C20+C27+C35+C47+C53+C58</f>
        <v>315</v>
      </c>
      <c r="D63" s="150">
        <v>821</v>
      </c>
      <c r="E63" s="187">
        <f>+E6+E13+E20+E27+E35+E47+E53+E58</f>
        <v>821</v>
      </c>
    </row>
    <row r="64" spans="1:5" s="157" customFormat="1" ht="12" customHeight="1" thickBot="1">
      <c r="A64" s="191" t="s">
        <v>200</v>
      </c>
      <c r="B64" s="84" t="s">
        <v>201</v>
      </c>
      <c r="C64" s="144">
        <f>SUM(C65:C67)</f>
        <v>0</v>
      </c>
      <c r="D64" s="144"/>
      <c r="E64" s="77">
        <f>SUM(E65:E67)</f>
        <v>0</v>
      </c>
    </row>
    <row r="65" spans="1:5" s="157" customFormat="1" ht="12" customHeight="1">
      <c r="A65" s="13" t="s">
        <v>232</v>
      </c>
      <c r="B65" s="158" t="s">
        <v>202</v>
      </c>
      <c r="C65" s="148"/>
      <c r="D65" s="148"/>
      <c r="E65" s="81"/>
    </row>
    <row r="66" spans="1:5" s="157" customFormat="1" ht="12" customHeight="1">
      <c r="A66" s="12" t="s">
        <v>241</v>
      </c>
      <c r="B66" s="159" t="s">
        <v>203</v>
      </c>
      <c r="C66" s="148"/>
      <c r="D66" s="148"/>
      <c r="E66" s="81"/>
    </row>
    <row r="67" spans="1:5" s="157" customFormat="1" ht="12" customHeight="1" thickBot="1">
      <c r="A67" s="14" t="s">
        <v>242</v>
      </c>
      <c r="B67" s="200" t="s">
        <v>336</v>
      </c>
      <c r="C67" s="148"/>
      <c r="D67" s="148"/>
      <c r="E67" s="81"/>
    </row>
    <row r="68" spans="1:5" s="157" customFormat="1" ht="12" customHeight="1" thickBot="1">
      <c r="A68" s="191" t="s">
        <v>205</v>
      </c>
      <c r="B68" s="84" t="s">
        <v>206</v>
      </c>
      <c r="C68" s="144">
        <f>SUM(C69:C72)</f>
        <v>0</v>
      </c>
      <c r="D68" s="144"/>
      <c r="E68" s="77">
        <f>SUM(E69:E72)</f>
        <v>0</v>
      </c>
    </row>
    <row r="69" spans="1:5" s="157" customFormat="1" ht="12" customHeight="1">
      <c r="A69" s="13" t="s">
        <v>77</v>
      </c>
      <c r="B69" s="158" t="s">
        <v>207</v>
      </c>
      <c r="C69" s="148"/>
      <c r="D69" s="148"/>
      <c r="E69" s="81"/>
    </row>
    <row r="70" spans="1:5" s="157" customFormat="1" ht="12" customHeight="1">
      <c r="A70" s="12" t="s">
        <v>78</v>
      </c>
      <c r="B70" s="159" t="s">
        <v>208</v>
      </c>
      <c r="C70" s="148"/>
      <c r="D70" s="148"/>
      <c r="E70" s="81"/>
    </row>
    <row r="71" spans="1:5" s="157" customFormat="1" ht="12" customHeight="1">
      <c r="A71" s="12" t="s">
        <v>233</v>
      </c>
      <c r="B71" s="159" t="s">
        <v>209</v>
      </c>
      <c r="C71" s="148"/>
      <c r="D71" s="148"/>
      <c r="E71" s="81"/>
    </row>
    <row r="72" spans="1:5" s="157" customFormat="1" ht="12" customHeight="1" thickBot="1">
      <c r="A72" s="14" t="s">
        <v>234</v>
      </c>
      <c r="B72" s="86" t="s">
        <v>210</v>
      </c>
      <c r="C72" s="148"/>
      <c r="D72" s="148"/>
      <c r="E72" s="81"/>
    </row>
    <row r="73" spans="1:5" s="157" customFormat="1" ht="12" customHeight="1" thickBot="1">
      <c r="A73" s="191" t="s">
        <v>211</v>
      </c>
      <c r="B73" s="84" t="s">
        <v>212</v>
      </c>
      <c r="C73" s="144">
        <f>SUM(C74:C75)</f>
        <v>0</v>
      </c>
      <c r="D73" s="144"/>
      <c r="E73" s="77">
        <f>SUM(E74:E75)</f>
        <v>0</v>
      </c>
    </row>
    <row r="74" spans="1:5" s="157" customFormat="1" ht="12" customHeight="1">
      <c r="A74" s="13" t="s">
        <v>235</v>
      </c>
      <c r="B74" s="158" t="s">
        <v>213</v>
      </c>
      <c r="C74" s="148"/>
      <c r="D74" s="148"/>
      <c r="E74" s="81"/>
    </row>
    <row r="75" spans="1:5" s="157" customFormat="1" ht="12" customHeight="1" thickBot="1">
      <c r="A75" s="14" t="s">
        <v>236</v>
      </c>
      <c r="B75" s="86" t="s">
        <v>214</v>
      </c>
      <c r="C75" s="148"/>
      <c r="D75" s="148"/>
      <c r="E75" s="81"/>
    </row>
    <row r="76" spans="1:5" s="157" customFormat="1" ht="12" customHeight="1" thickBot="1">
      <c r="A76" s="191" t="s">
        <v>215</v>
      </c>
      <c r="B76" s="84" t="s">
        <v>216</v>
      </c>
      <c r="C76" s="144">
        <f>SUM(C77:C79)</f>
        <v>0</v>
      </c>
      <c r="D76" s="144"/>
      <c r="E76" s="77">
        <f>SUM(E77:E79)</f>
        <v>0</v>
      </c>
    </row>
    <row r="77" spans="1:5" s="157" customFormat="1" ht="12" customHeight="1">
      <c r="A77" s="13" t="s">
        <v>237</v>
      </c>
      <c r="B77" s="158" t="s">
        <v>217</v>
      </c>
      <c r="C77" s="148"/>
      <c r="D77" s="148"/>
      <c r="E77" s="81"/>
    </row>
    <row r="78" spans="1:5" s="157" customFormat="1" ht="12" customHeight="1">
      <c r="A78" s="12" t="s">
        <v>238</v>
      </c>
      <c r="B78" s="159" t="s">
        <v>218</v>
      </c>
      <c r="C78" s="148"/>
      <c r="D78" s="148"/>
      <c r="E78" s="81"/>
    </row>
    <row r="79" spans="1:5" s="157" customFormat="1" ht="12" customHeight="1" thickBot="1">
      <c r="A79" s="14" t="s">
        <v>239</v>
      </c>
      <c r="B79" s="86" t="s">
        <v>219</v>
      </c>
      <c r="C79" s="148"/>
      <c r="D79" s="148"/>
      <c r="E79" s="81"/>
    </row>
    <row r="80" spans="1:5" s="157" customFormat="1" ht="12" customHeight="1" thickBot="1">
      <c r="A80" s="191" t="s">
        <v>220</v>
      </c>
      <c r="B80" s="84" t="s">
        <v>240</v>
      </c>
      <c r="C80" s="144">
        <f>SUM(C81:C84)</f>
        <v>0</v>
      </c>
      <c r="D80" s="144"/>
      <c r="E80" s="77">
        <f>SUM(E81:E84)</f>
        <v>0</v>
      </c>
    </row>
    <row r="81" spans="1:5" s="157" customFormat="1" ht="12" customHeight="1">
      <c r="A81" s="162" t="s">
        <v>221</v>
      </c>
      <c r="B81" s="158" t="s">
        <v>222</v>
      </c>
      <c r="C81" s="148"/>
      <c r="D81" s="148"/>
      <c r="E81" s="81"/>
    </row>
    <row r="82" spans="1:5" s="157" customFormat="1" ht="12" customHeight="1">
      <c r="A82" s="163" t="s">
        <v>223</v>
      </c>
      <c r="B82" s="159" t="s">
        <v>224</v>
      </c>
      <c r="C82" s="148"/>
      <c r="D82" s="148"/>
      <c r="E82" s="81"/>
    </row>
    <row r="83" spans="1:5" s="157" customFormat="1" ht="12" customHeight="1">
      <c r="A83" s="163" t="s">
        <v>225</v>
      </c>
      <c r="B83" s="159" t="s">
        <v>226</v>
      </c>
      <c r="C83" s="148"/>
      <c r="D83" s="148"/>
      <c r="E83" s="81"/>
    </row>
    <row r="84" spans="1:5" s="157" customFormat="1" ht="12" customHeight="1" thickBot="1">
      <c r="A84" s="164" t="s">
        <v>227</v>
      </c>
      <c r="B84" s="86" t="s">
        <v>228</v>
      </c>
      <c r="C84" s="148"/>
      <c r="D84" s="148"/>
      <c r="E84" s="81"/>
    </row>
    <row r="85" spans="1:5" s="157" customFormat="1" ht="12" customHeight="1" thickBot="1">
      <c r="A85" s="191" t="s">
        <v>229</v>
      </c>
      <c r="B85" s="84" t="s">
        <v>350</v>
      </c>
      <c r="C85" s="193"/>
      <c r="D85" s="193"/>
      <c r="E85" s="194"/>
    </row>
    <row r="86" spans="1:5" s="157" customFormat="1" ht="13.5" customHeight="1" thickBot="1">
      <c r="A86" s="191" t="s">
        <v>231</v>
      </c>
      <c r="B86" s="84" t="s">
        <v>230</v>
      </c>
      <c r="C86" s="193"/>
      <c r="D86" s="193"/>
      <c r="E86" s="194"/>
    </row>
    <row r="87" spans="1:5" s="157" customFormat="1" ht="15.75" customHeight="1" thickBot="1">
      <c r="A87" s="191" t="s">
        <v>243</v>
      </c>
      <c r="B87" s="165" t="s">
        <v>353</v>
      </c>
      <c r="C87" s="150">
        <f>+C64+C68+C73+C76+C80+C86+C85</f>
        <v>0</v>
      </c>
      <c r="D87" s="150"/>
      <c r="E87" s="187">
        <f>+E64+E68+E73+E76+E80+E86+E85</f>
        <v>0</v>
      </c>
    </row>
    <row r="88" spans="1:5" s="157" customFormat="1" ht="25.5" customHeight="1" thickBot="1">
      <c r="A88" s="192" t="s">
        <v>352</v>
      </c>
      <c r="B88" s="166" t="s">
        <v>354</v>
      </c>
      <c r="C88" s="150">
        <f>+C63+C87</f>
        <v>315</v>
      </c>
      <c r="D88" s="150">
        <v>821</v>
      </c>
      <c r="E88" s="187">
        <f>+E63+E87</f>
        <v>821</v>
      </c>
    </row>
    <row r="89" spans="1:4" s="157" customFormat="1" ht="83.25" customHeight="1">
      <c r="A89" s="3"/>
      <c r="B89" s="4"/>
      <c r="C89" s="88"/>
      <c r="D89" s="88"/>
    </row>
    <row r="90" spans="1:5" ht="16.5" customHeight="1">
      <c r="A90" s="668" t="s">
        <v>32</v>
      </c>
      <c r="B90" s="668"/>
      <c r="C90" s="668"/>
      <c r="D90" s="668"/>
      <c r="E90" s="668"/>
    </row>
    <row r="91" spans="1:5" s="167" customFormat="1" ht="16.5" customHeight="1" thickBot="1">
      <c r="A91" s="669" t="s">
        <v>80</v>
      </c>
      <c r="B91" s="669"/>
      <c r="C91" s="55"/>
      <c r="D91" s="55"/>
      <c r="E91" s="55" t="s">
        <v>119</v>
      </c>
    </row>
    <row r="92" spans="1:5" ht="15.75">
      <c r="A92" s="660" t="s">
        <v>44</v>
      </c>
      <c r="B92" s="662" t="s">
        <v>387</v>
      </c>
      <c r="C92" s="664" t="s">
        <v>37</v>
      </c>
      <c r="D92" s="665"/>
      <c r="E92" s="666"/>
    </row>
    <row r="93" spans="1:5" ht="24.75" thickBot="1">
      <c r="A93" s="661"/>
      <c r="B93" s="663"/>
      <c r="C93" s="222" t="s">
        <v>386</v>
      </c>
      <c r="D93" s="264" t="s">
        <v>408</v>
      </c>
      <c r="E93" s="263" t="s">
        <v>483</v>
      </c>
    </row>
    <row r="94" spans="1:5" s="156" customFormat="1" ht="12" customHeight="1" thickBot="1">
      <c r="A94" s="25" t="s">
        <v>362</v>
      </c>
      <c r="B94" s="26" t="s">
        <v>363</v>
      </c>
      <c r="C94" s="26" t="s">
        <v>364</v>
      </c>
      <c r="D94" s="26" t="s">
        <v>366</v>
      </c>
      <c r="E94" s="232" t="s">
        <v>365</v>
      </c>
    </row>
    <row r="95" spans="1:5" ht="12" customHeight="1" thickBot="1">
      <c r="A95" s="20" t="s">
        <v>4</v>
      </c>
      <c r="B95" s="24" t="s">
        <v>312</v>
      </c>
      <c r="C95" s="143">
        <f>C96+C97+C98+C99+C100+C113</f>
        <v>315</v>
      </c>
      <c r="D95" s="143">
        <v>821</v>
      </c>
      <c r="E95" s="207">
        <f>E96+E97+E98+E99+E100+E113</f>
        <v>821</v>
      </c>
    </row>
    <row r="96" spans="1:5" ht="12" customHeight="1">
      <c r="A96" s="15" t="s">
        <v>56</v>
      </c>
      <c r="B96" s="8" t="s">
        <v>33</v>
      </c>
      <c r="C96" s="214">
        <v>315</v>
      </c>
      <c r="D96" s="214">
        <v>821</v>
      </c>
      <c r="E96" s="208">
        <v>821</v>
      </c>
    </row>
    <row r="97" spans="1:5" ht="12" customHeight="1">
      <c r="A97" s="12" t="s">
        <v>57</v>
      </c>
      <c r="B97" s="6" t="s">
        <v>99</v>
      </c>
      <c r="C97" s="145"/>
      <c r="D97" s="145"/>
      <c r="E97" s="78"/>
    </row>
    <row r="98" spans="1:5" ht="12" customHeight="1">
      <c r="A98" s="12" t="s">
        <v>58</v>
      </c>
      <c r="B98" s="6" t="s">
        <v>75</v>
      </c>
      <c r="C98" s="147"/>
      <c r="D98" s="147"/>
      <c r="E98" s="80"/>
    </row>
    <row r="99" spans="1:5" ht="12" customHeight="1">
      <c r="A99" s="12" t="s">
        <v>59</v>
      </c>
      <c r="B99" s="9" t="s">
        <v>100</v>
      </c>
      <c r="C99" s="147"/>
      <c r="D99" s="147"/>
      <c r="E99" s="80"/>
    </row>
    <row r="100" spans="1:5" ht="12" customHeight="1">
      <c r="A100" s="12" t="s">
        <v>67</v>
      </c>
      <c r="B100" s="17" t="s">
        <v>101</v>
      </c>
      <c r="C100" s="147"/>
      <c r="D100" s="147"/>
      <c r="E100" s="80"/>
    </row>
    <row r="101" spans="1:5" ht="12" customHeight="1">
      <c r="A101" s="12" t="s">
        <v>60</v>
      </c>
      <c r="B101" s="6" t="s">
        <v>317</v>
      </c>
      <c r="C101" s="147"/>
      <c r="D101" s="147"/>
      <c r="E101" s="80"/>
    </row>
    <row r="102" spans="1:5" ht="12" customHeight="1">
      <c r="A102" s="12" t="s">
        <v>61</v>
      </c>
      <c r="B102" s="58" t="s">
        <v>316</v>
      </c>
      <c r="C102" s="147"/>
      <c r="D102" s="147"/>
      <c r="E102" s="80"/>
    </row>
    <row r="103" spans="1:5" ht="12" customHeight="1">
      <c r="A103" s="12" t="s">
        <v>68</v>
      </c>
      <c r="B103" s="58" t="s">
        <v>315</v>
      </c>
      <c r="C103" s="147"/>
      <c r="D103" s="147"/>
      <c r="E103" s="80"/>
    </row>
    <row r="104" spans="1:5" ht="12" customHeight="1">
      <c r="A104" s="12" t="s">
        <v>69</v>
      </c>
      <c r="B104" s="56" t="s">
        <v>246</v>
      </c>
      <c r="C104" s="147"/>
      <c r="D104" s="147"/>
      <c r="E104" s="80"/>
    </row>
    <row r="105" spans="1:5" ht="12" customHeight="1">
      <c r="A105" s="12" t="s">
        <v>70</v>
      </c>
      <c r="B105" s="57" t="s">
        <v>247</v>
      </c>
      <c r="C105" s="147"/>
      <c r="D105" s="147"/>
      <c r="E105" s="80"/>
    </row>
    <row r="106" spans="1:5" ht="12" customHeight="1">
      <c r="A106" s="12" t="s">
        <v>71</v>
      </c>
      <c r="B106" s="57" t="s">
        <v>248</v>
      </c>
      <c r="C106" s="147"/>
      <c r="D106" s="147"/>
      <c r="E106" s="80"/>
    </row>
    <row r="107" spans="1:5" ht="12" customHeight="1">
      <c r="A107" s="12" t="s">
        <v>73</v>
      </c>
      <c r="B107" s="56" t="s">
        <v>249</v>
      </c>
      <c r="C107" s="147"/>
      <c r="D107" s="147"/>
      <c r="E107" s="80"/>
    </row>
    <row r="108" spans="1:5" ht="12" customHeight="1">
      <c r="A108" s="12" t="s">
        <v>102</v>
      </c>
      <c r="B108" s="56" t="s">
        <v>250</v>
      </c>
      <c r="C108" s="147"/>
      <c r="D108" s="147"/>
      <c r="E108" s="80"/>
    </row>
    <row r="109" spans="1:5" ht="12" customHeight="1">
      <c r="A109" s="12" t="s">
        <v>244</v>
      </c>
      <c r="B109" s="57" t="s">
        <v>251</v>
      </c>
      <c r="C109" s="147"/>
      <c r="D109" s="147"/>
      <c r="E109" s="80"/>
    </row>
    <row r="110" spans="1:5" ht="12" customHeight="1">
      <c r="A110" s="11" t="s">
        <v>245</v>
      </c>
      <c r="B110" s="58" t="s">
        <v>252</v>
      </c>
      <c r="C110" s="147"/>
      <c r="D110" s="147"/>
      <c r="E110" s="80"/>
    </row>
    <row r="111" spans="1:5" ht="12" customHeight="1">
      <c r="A111" s="12" t="s">
        <v>313</v>
      </c>
      <c r="B111" s="58" t="s">
        <v>253</v>
      </c>
      <c r="C111" s="147"/>
      <c r="D111" s="147"/>
      <c r="E111" s="80"/>
    </row>
    <row r="112" spans="1:5" ht="12" customHeight="1">
      <c r="A112" s="14" t="s">
        <v>314</v>
      </c>
      <c r="B112" s="58" t="s">
        <v>254</v>
      </c>
      <c r="C112" s="147"/>
      <c r="D112" s="147"/>
      <c r="E112" s="80"/>
    </row>
    <row r="113" spans="1:5" ht="12" customHeight="1">
      <c r="A113" s="12" t="s">
        <v>318</v>
      </c>
      <c r="B113" s="9" t="s">
        <v>34</v>
      </c>
      <c r="C113" s="145"/>
      <c r="D113" s="145"/>
      <c r="E113" s="78"/>
    </row>
    <row r="114" spans="1:5" ht="12" customHeight="1">
      <c r="A114" s="12" t="s">
        <v>319</v>
      </c>
      <c r="B114" s="6" t="s">
        <v>321</v>
      </c>
      <c r="C114" s="145"/>
      <c r="D114" s="145"/>
      <c r="E114" s="78"/>
    </row>
    <row r="115" spans="1:5" ht="12" customHeight="1" thickBot="1">
      <c r="A115" s="16" t="s">
        <v>320</v>
      </c>
      <c r="B115" s="203" t="s">
        <v>322</v>
      </c>
      <c r="C115" s="215"/>
      <c r="D115" s="215"/>
      <c r="E115" s="209"/>
    </row>
    <row r="116" spans="1:5" ht="12" customHeight="1" thickBot="1">
      <c r="A116" s="201" t="s">
        <v>5</v>
      </c>
      <c r="B116" s="202" t="s">
        <v>255</v>
      </c>
      <c r="C116" s="216">
        <f>+C117+C119+C121</f>
        <v>0</v>
      </c>
      <c r="D116" s="216"/>
      <c r="E116" s="210">
        <f>+E117+E119+E121</f>
        <v>0</v>
      </c>
    </row>
    <row r="117" spans="1:5" ht="12" customHeight="1">
      <c r="A117" s="13" t="s">
        <v>62</v>
      </c>
      <c r="B117" s="6" t="s">
        <v>118</v>
      </c>
      <c r="C117" s="146"/>
      <c r="D117" s="146"/>
      <c r="E117" s="79"/>
    </row>
    <row r="118" spans="1:5" ht="12" customHeight="1">
      <c r="A118" s="13" t="s">
        <v>63</v>
      </c>
      <c r="B118" s="10" t="s">
        <v>259</v>
      </c>
      <c r="C118" s="146"/>
      <c r="D118" s="146"/>
      <c r="E118" s="79"/>
    </row>
    <row r="119" spans="1:5" ht="12" customHeight="1">
      <c r="A119" s="13" t="s">
        <v>64</v>
      </c>
      <c r="B119" s="10" t="s">
        <v>103</v>
      </c>
      <c r="C119" s="145"/>
      <c r="D119" s="145"/>
      <c r="E119" s="78"/>
    </row>
    <row r="120" spans="1:5" ht="12" customHeight="1">
      <c r="A120" s="13" t="s">
        <v>65</v>
      </c>
      <c r="B120" s="10" t="s">
        <v>260</v>
      </c>
      <c r="C120" s="145"/>
      <c r="D120" s="145"/>
      <c r="E120" s="78"/>
    </row>
    <row r="121" spans="1:5" ht="12" customHeight="1">
      <c r="A121" s="13" t="s">
        <v>66</v>
      </c>
      <c r="B121" s="86" t="s">
        <v>121</v>
      </c>
      <c r="C121" s="145"/>
      <c r="D121" s="145"/>
      <c r="E121" s="78"/>
    </row>
    <row r="122" spans="1:5" ht="12" customHeight="1">
      <c r="A122" s="13" t="s">
        <v>72</v>
      </c>
      <c r="B122" s="85" t="s">
        <v>303</v>
      </c>
      <c r="C122" s="145"/>
      <c r="D122" s="145"/>
      <c r="E122" s="78"/>
    </row>
    <row r="123" spans="1:5" ht="12" customHeight="1">
      <c r="A123" s="13" t="s">
        <v>74</v>
      </c>
      <c r="B123" s="154" t="s">
        <v>265</v>
      </c>
      <c r="C123" s="145"/>
      <c r="D123" s="145"/>
      <c r="E123" s="78"/>
    </row>
    <row r="124" spans="1:5" ht="22.5">
      <c r="A124" s="13" t="s">
        <v>104</v>
      </c>
      <c r="B124" s="57" t="s">
        <v>248</v>
      </c>
      <c r="C124" s="145"/>
      <c r="D124" s="145"/>
      <c r="E124" s="78"/>
    </row>
    <row r="125" spans="1:5" ht="12" customHeight="1">
      <c r="A125" s="13" t="s">
        <v>105</v>
      </c>
      <c r="B125" s="57" t="s">
        <v>264</v>
      </c>
      <c r="C125" s="145"/>
      <c r="D125" s="145"/>
      <c r="E125" s="78"/>
    </row>
    <row r="126" spans="1:5" ht="12" customHeight="1">
      <c r="A126" s="13" t="s">
        <v>106</v>
      </c>
      <c r="B126" s="57" t="s">
        <v>263</v>
      </c>
      <c r="C126" s="145"/>
      <c r="D126" s="145"/>
      <c r="E126" s="78"/>
    </row>
    <row r="127" spans="1:5" ht="12" customHeight="1">
      <c r="A127" s="13" t="s">
        <v>256</v>
      </c>
      <c r="B127" s="57" t="s">
        <v>251</v>
      </c>
      <c r="C127" s="145"/>
      <c r="D127" s="145"/>
      <c r="E127" s="78"/>
    </row>
    <row r="128" spans="1:5" ht="12" customHeight="1">
      <c r="A128" s="13" t="s">
        <v>257</v>
      </c>
      <c r="B128" s="57" t="s">
        <v>262</v>
      </c>
      <c r="C128" s="145"/>
      <c r="D128" s="145"/>
      <c r="E128" s="78"/>
    </row>
    <row r="129" spans="1:5" ht="23.25" thickBot="1">
      <c r="A129" s="11" t="s">
        <v>258</v>
      </c>
      <c r="B129" s="57" t="s">
        <v>261</v>
      </c>
      <c r="C129" s="147"/>
      <c r="D129" s="147"/>
      <c r="E129" s="80"/>
    </row>
    <row r="130" spans="1:5" ht="12" customHeight="1" thickBot="1">
      <c r="A130" s="18" t="s">
        <v>6</v>
      </c>
      <c r="B130" s="52" t="s">
        <v>323</v>
      </c>
      <c r="C130" s="144">
        <f>+C95+C116</f>
        <v>315</v>
      </c>
      <c r="D130" s="144">
        <v>821</v>
      </c>
      <c r="E130" s="77">
        <f>+E95+E116</f>
        <v>821</v>
      </c>
    </row>
    <row r="131" spans="1:5" ht="12" customHeight="1" thickBot="1">
      <c r="A131" s="18" t="s">
        <v>7</v>
      </c>
      <c r="B131" s="52" t="s">
        <v>388</v>
      </c>
      <c r="C131" s="144">
        <f>+C132+C133+C134</f>
        <v>0</v>
      </c>
      <c r="D131" s="144"/>
      <c r="E131" s="77">
        <f>+E132+E133+E134</f>
        <v>0</v>
      </c>
    </row>
    <row r="132" spans="1:5" ht="12" customHeight="1">
      <c r="A132" s="13" t="s">
        <v>156</v>
      </c>
      <c r="B132" s="10" t="s">
        <v>331</v>
      </c>
      <c r="C132" s="145"/>
      <c r="D132" s="145"/>
      <c r="E132" s="78"/>
    </row>
    <row r="133" spans="1:5" ht="12" customHeight="1">
      <c r="A133" s="13" t="s">
        <v>159</v>
      </c>
      <c r="B133" s="10" t="s">
        <v>332</v>
      </c>
      <c r="C133" s="145"/>
      <c r="D133" s="145"/>
      <c r="E133" s="78"/>
    </row>
    <row r="134" spans="1:5" ht="12" customHeight="1" thickBot="1">
      <c r="A134" s="11" t="s">
        <v>160</v>
      </c>
      <c r="B134" s="10" t="s">
        <v>333</v>
      </c>
      <c r="C134" s="145"/>
      <c r="D134" s="145"/>
      <c r="E134" s="78"/>
    </row>
    <row r="135" spans="1:5" ht="12" customHeight="1" thickBot="1">
      <c r="A135" s="18" t="s">
        <v>8</v>
      </c>
      <c r="B135" s="52" t="s">
        <v>325</v>
      </c>
      <c r="C135" s="144">
        <f>SUM(C136:C141)</f>
        <v>0</v>
      </c>
      <c r="D135" s="144"/>
      <c r="E135" s="77">
        <f>SUM(E136:E141)</f>
        <v>0</v>
      </c>
    </row>
    <row r="136" spans="1:5" ht="12" customHeight="1">
      <c r="A136" s="13" t="s">
        <v>49</v>
      </c>
      <c r="B136" s="7" t="s">
        <v>334</v>
      </c>
      <c r="C136" s="145"/>
      <c r="D136" s="145"/>
      <c r="E136" s="78"/>
    </row>
    <row r="137" spans="1:5" ht="12" customHeight="1">
      <c r="A137" s="13" t="s">
        <v>50</v>
      </c>
      <c r="B137" s="7" t="s">
        <v>326</v>
      </c>
      <c r="C137" s="145"/>
      <c r="D137" s="145"/>
      <c r="E137" s="78"/>
    </row>
    <row r="138" spans="1:5" ht="12" customHeight="1">
      <c r="A138" s="13" t="s">
        <v>51</v>
      </c>
      <c r="B138" s="7" t="s">
        <v>327</v>
      </c>
      <c r="C138" s="145"/>
      <c r="D138" s="145"/>
      <c r="E138" s="78"/>
    </row>
    <row r="139" spans="1:5" ht="12" customHeight="1">
      <c r="A139" s="13" t="s">
        <v>91</v>
      </c>
      <c r="B139" s="7" t="s">
        <v>328</v>
      </c>
      <c r="C139" s="145"/>
      <c r="D139" s="145"/>
      <c r="E139" s="78"/>
    </row>
    <row r="140" spans="1:5" ht="12" customHeight="1">
      <c r="A140" s="13" t="s">
        <v>92</v>
      </c>
      <c r="B140" s="7" t="s">
        <v>329</v>
      </c>
      <c r="C140" s="145"/>
      <c r="D140" s="145"/>
      <c r="E140" s="78"/>
    </row>
    <row r="141" spans="1:5" ht="12" customHeight="1" thickBot="1">
      <c r="A141" s="11" t="s">
        <v>93</v>
      </c>
      <c r="B141" s="7" t="s">
        <v>330</v>
      </c>
      <c r="C141" s="145"/>
      <c r="D141" s="145"/>
      <c r="E141" s="78"/>
    </row>
    <row r="142" spans="1:5" ht="12" customHeight="1" thickBot="1">
      <c r="A142" s="18" t="s">
        <v>9</v>
      </c>
      <c r="B142" s="52" t="s">
        <v>338</v>
      </c>
      <c r="C142" s="150">
        <f>+C143+C144+C145+C146</f>
        <v>0</v>
      </c>
      <c r="D142" s="150"/>
      <c r="E142" s="187">
        <f>+E143+E144+E145+E146</f>
        <v>0</v>
      </c>
    </row>
    <row r="143" spans="1:5" ht="12" customHeight="1">
      <c r="A143" s="13" t="s">
        <v>52</v>
      </c>
      <c r="B143" s="7" t="s">
        <v>266</v>
      </c>
      <c r="C143" s="145"/>
      <c r="D143" s="145"/>
      <c r="E143" s="78"/>
    </row>
    <row r="144" spans="1:5" ht="12" customHeight="1">
      <c r="A144" s="13" t="s">
        <v>53</v>
      </c>
      <c r="B144" s="7" t="s">
        <v>267</v>
      </c>
      <c r="C144" s="145"/>
      <c r="D144" s="145"/>
      <c r="E144" s="78"/>
    </row>
    <row r="145" spans="1:5" ht="12" customHeight="1">
      <c r="A145" s="13" t="s">
        <v>180</v>
      </c>
      <c r="B145" s="7" t="s">
        <v>339</v>
      </c>
      <c r="C145" s="145"/>
      <c r="D145" s="145"/>
      <c r="E145" s="78"/>
    </row>
    <row r="146" spans="1:5" ht="12" customHeight="1" thickBot="1">
      <c r="A146" s="11" t="s">
        <v>181</v>
      </c>
      <c r="B146" s="5" t="s">
        <v>286</v>
      </c>
      <c r="C146" s="145"/>
      <c r="D146" s="145"/>
      <c r="E146" s="78"/>
    </row>
    <row r="147" spans="1:5" ht="12" customHeight="1" thickBot="1">
      <c r="A147" s="18" t="s">
        <v>10</v>
      </c>
      <c r="B147" s="52" t="s">
        <v>340</v>
      </c>
      <c r="C147" s="217">
        <f>SUM(C148:C152)</f>
        <v>0</v>
      </c>
      <c r="D147" s="217"/>
      <c r="E147" s="211">
        <f>SUM(E148:E152)</f>
        <v>0</v>
      </c>
    </row>
    <row r="148" spans="1:5" ht="12" customHeight="1">
      <c r="A148" s="13" t="s">
        <v>54</v>
      </c>
      <c r="B148" s="7" t="s">
        <v>335</v>
      </c>
      <c r="C148" s="145"/>
      <c r="D148" s="145"/>
      <c r="E148" s="78"/>
    </row>
    <row r="149" spans="1:5" ht="12" customHeight="1">
      <c r="A149" s="13" t="s">
        <v>55</v>
      </c>
      <c r="B149" s="7" t="s">
        <v>342</v>
      </c>
      <c r="C149" s="145"/>
      <c r="D149" s="145"/>
      <c r="E149" s="78"/>
    </row>
    <row r="150" spans="1:5" ht="12" customHeight="1">
      <c r="A150" s="13" t="s">
        <v>192</v>
      </c>
      <c r="B150" s="7" t="s">
        <v>337</v>
      </c>
      <c r="C150" s="145"/>
      <c r="D150" s="145"/>
      <c r="E150" s="78"/>
    </row>
    <row r="151" spans="1:5" ht="12" customHeight="1">
      <c r="A151" s="13" t="s">
        <v>193</v>
      </c>
      <c r="B151" s="7" t="s">
        <v>343</v>
      </c>
      <c r="C151" s="145"/>
      <c r="D151" s="145"/>
      <c r="E151" s="78"/>
    </row>
    <row r="152" spans="1:5" ht="12" customHeight="1" thickBot="1">
      <c r="A152" s="13" t="s">
        <v>341</v>
      </c>
      <c r="B152" s="7" t="s">
        <v>344</v>
      </c>
      <c r="C152" s="145"/>
      <c r="D152" s="145"/>
      <c r="E152" s="78"/>
    </row>
    <row r="153" spans="1:5" ht="12" customHeight="1" thickBot="1">
      <c r="A153" s="18" t="s">
        <v>11</v>
      </c>
      <c r="B153" s="52" t="s">
        <v>345</v>
      </c>
      <c r="C153" s="218"/>
      <c r="D153" s="218"/>
      <c r="E153" s="212"/>
    </row>
    <row r="154" spans="1:5" ht="12" customHeight="1" thickBot="1">
      <c r="A154" s="18" t="s">
        <v>12</v>
      </c>
      <c r="B154" s="52" t="s">
        <v>346</v>
      </c>
      <c r="C154" s="218"/>
      <c r="D154" s="218"/>
      <c r="E154" s="212"/>
    </row>
    <row r="155" spans="1:9" ht="15" customHeight="1" thickBot="1">
      <c r="A155" s="18" t="s">
        <v>13</v>
      </c>
      <c r="B155" s="52" t="s">
        <v>348</v>
      </c>
      <c r="C155" s="219">
        <f>+C131+C135+C142+C147+C153+C154</f>
        <v>0</v>
      </c>
      <c r="D155" s="219"/>
      <c r="E155" s="213">
        <f>+E131+E135+E142+E147+E153+E154</f>
        <v>0</v>
      </c>
      <c r="F155" s="168"/>
      <c r="G155" s="169"/>
      <c r="H155" s="169"/>
      <c r="I155" s="169"/>
    </row>
    <row r="156" spans="1:5" s="157" customFormat="1" ht="12.75" customHeight="1" thickBot="1">
      <c r="A156" s="87" t="s">
        <v>14</v>
      </c>
      <c r="B156" s="131" t="s">
        <v>347</v>
      </c>
      <c r="C156" s="219">
        <f>+C130+C155</f>
        <v>315</v>
      </c>
      <c r="D156" s="219">
        <v>821</v>
      </c>
      <c r="E156" s="213">
        <f>+E130+E155</f>
        <v>821</v>
      </c>
    </row>
    <row r="157" ht="7.5" customHeight="1"/>
    <row r="158" spans="1:5" ht="15.75">
      <c r="A158" s="667" t="s">
        <v>268</v>
      </c>
      <c r="B158" s="667"/>
      <c r="C158" s="667"/>
      <c r="D158" s="667"/>
      <c r="E158" s="667"/>
    </row>
    <row r="159" spans="1:5" ht="15" customHeight="1" thickBot="1">
      <c r="A159" s="659" t="s">
        <v>81</v>
      </c>
      <c r="B159" s="659"/>
      <c r="C159" s="89"/>
      <c r="D159" s="89"/>
      <c r="E159" s="89" t="s">
        <v>119</v>
      </c>
    </row>
    <row r="160" spans="1:5" ht="25.5" customHeight="1" thickBot="1">
      <c r="A160" s="18">
        <v>1</v>
      </c>
      <c r="B160" s="23" t="s">
        <v>349</v>
      </c>
      <c r="C160" s="224">
        <f>+C63-C130</f>
        <v>0</v>
      </c>
      <c r="D160" s="144"/>
      <c r="E160" s="77">
        <f>+E63-E130</f>
        <v>0</v>
      </c>
    </row>
    <row r="161" spans="1:5" ht="32.25" customHeight="1" thickBot="1">
      <c r="A161" s="18" t="s">
        <v>5</v>
      </c>
      <c r="B161" s="23" t="s">
        <v>355</v>
      </c>
      <c r="C161" s="224">
        <f>+C87-C155</f>
        <v>0</v>
      </c>
      <c r="D161" s="144"/>
      <c r="E161" s="77">
        <f>+E87-E155</f>
        <v>0</v>
      </c>
    </row>
  </sheetData>
  <sheetProtection/>
  <mergeCells count="12">
    <mergeCell ref="A1:E1"/>
    <mergeCell ref="A2:B2"/>
    <mergeCell ref="A3:A4"/>
    <mergeCell ref="B3:B4"/>
    <mergeCell ref="C3:E3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>
    <oddHeader>&amp;R&amp;"Times New Roman CE,Dőlt"3. melléklet az 5/2016.(IV.27.) önkormányzati rendelethez</oddHeader>
  </headerFooter>
  <rowBreaks count="2" manualBreakCount="2">
    <brk id="75" max="4" man="1"/>
    <brk id="8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A1" sqref="A1:I1"/>
    </sheetView>
  </sheetViews>
  <sheetFormatPr defaultColWidth="9.00390625" defaultRowHeight="12.75"/>
  <cols>
    <col min="1" max="1" width="5.50390625" style="313" customWidth="1"/>
    <col min="2" max="2" width="36.875" style="313" customWidth="1"/>
    <col min="3" max="8" width="13.875" style="313" customWidth="1"/>
    <col min="9" max="9" width="15.125" style="313" customWidth="1"/>
    <col min="10" max="16384" width="9.375" style="313" customWidth="1"/>
  </cols>
  <sheetData>
    <row r="1" spans="1:9" ht="12.75">
      <c r="A1" s="708" t="s">
        <v>815</v>
      </c>
      <c r="B1" s="708"/>
      <c r="C1" s="708"/>
      <c r="D1" s="708"/>
      <c r="E1" s="708"/>
      <c r="F1" s="708"/>
      <c r="G1" s="708"/>
      <c r="H1" s="708"/>
      <c r="I1" s="708"/>
    </row>
    <row r="3" spans="1:9" ht="34.5" customHeight="1">
      <c r="A3" s="709" t="str">
        <f>+CONCATENATE("Adósság állomány alakulása lejárat, eszközök, bel- és külföldi hitelezők szerinti bontásban ",CHAR(10),LEFT('[2]ÖSSZEFÜGGÉSEK'!A4,4),". december 31-én")</f>
        <v>Adósság állomány alakulása lejárat, eszközök, bel- és külföldi hitelezők szerinti bontásban 
2015. december 31-én</v>
      </c>
      <c r="B3" s="710"/>
      <c r="C3" s="710"/>
      <c r="D3" s="710"/>
      <c r="E3" s="710"/>
      <c r="F3" s="710"/>
      <c r="G3" s="710"/>
      <c r="H3" s="710"/>
      <c r="I3" s="710"/>
    </row>
    <row r="4" spans="8:9" ht="14.25" thickBot="1">
      <c r="H4" s="711" t="s">
        <v>450</v>
      </c>
      <c r="I4" s="711"/>
    </row>
    <row r="5" spans="1:9" ht="13.5" thickBot="1">
      <c r="A5" s="712" t="s">
        <v>478</v>
      </c>
      <c r="B5" s="714" t="s">
        <v>542</v>
      </c>
      <c r="C5" s="716" t="s">
        <v>543</v>
      </c>
      <c r="D5" s="718" t="s">
        <v>544</v>
      </c>
      <c r="E5" s="719"/>
      <c r="F5" s="719"/>
      <c r="G5" s="719"/>
      <c r="H5" s="719"/>
      <c r="I5" s="720" t="s">
        <v>545</v>
      </c>
    </row>
    <row r="6" spans="1:9" s="439" customFormat="1" ht="42" customHeight="1" thickBot="1">
      <c r="A6" s="713"/>
      <c r="B6" s="715"/>
      <c r="C6" s="717"/>
      <c r="D6" s="437" t="s">
        <v>546</v>
      </c>
      <c r="E6" s="437" t="s">
        <v>547</v>
      </c>
      <c r="F6" s="437" t="s">
        <v>548</v>
      </c>
      <c r="G6" s="438" t="s">
        <v>549</v>
      </c>
      <c r="H6" s="438" t="s">
        <v>550</v>
      </c>
      <c r="I6" s="721"/>
    </row>
    <row r="7" spans="1:9" s="439" customFormat="1" ht="12" customHeight="1" thickBot="1">
      <c r="A7" s="440" t="s">
        <v>362</v>
      </c>
      <c r="B7" s="441" t="s">
        <v>363</v>
      </c>
      <c r="C7" s="441" t="s">
        <v>364</v>
      </c>
      <c r="D7" s="441" t="s">
        <v>366</v>
      </c>
      <c r="E7" s="441" t="s">
        <v>365</v>
      </c>
      <c r="F7" s="441" t="s">
        <v>367</v>
      </c>
      <c r="G7" s="441" t="s">
        <v>368</v>
      </c>
      <c r="H7" s="441" t="s">
        <v>551</v>
      </c>
      <c r="I7" s="442" t="s">
        <v>552</v>
      </c>
    </row>
    <row r="8" spans="1:9" s="439" customFormat="1" ht="18" customHeight="1">
      <c r="A8" s="722" t="s">
        <v>553</v>
      </c>
      <c r="B8" s="723"/>
      <c r="C8" s="723"/>
      <c r="D8" s="723"/>
      <c r="E8" s="723"/>
      <c r="F8" s="723"/>
      <c r="G8" s="723"/>
      <c r="H8" s="723"/>
      <c r="I8" s="724"/>
    </row>
    <row r="9" spans="1:9" ht="15.75" customHeight="1">
      <c r="A9" s="443" t="s">
        <v>4</v>
      </c>
      <c r="B9" s="444" t="s">
        <v>554</v>
      </c>
      <c r="C9" s="445"/>
      <c r="D9" s="445"/>
      <c r="E9" s="445"/>
      <c r="F9" s="445"/>
      <c r="G9" s="446"/>
      <c r="H9" s="447">
        <f aca="true" t="shared" si="0" ref="H9:H15">SUM(D9:G9)</f>
        <v>0</v>
      </c>
      <c r="I9" s="448">
        <f aca="true" t="shared" si="1" ref="I9:I15">C9+H9</f>
        <v>0</v>
      </c>
    </row>
    <row r="10" spans="1:9" ht="22.5">
      <c r="A10" s="443" t="s">
        <v>5</v>
      </c>
      <c r="B10" s="444" t="s">
        <v>555</v>
      </c>
      <c r="C10" s="445"/>
      <c r="D10" s="445"/>
      <c r="E10" s="445"/>
      <c r="F10" s="445"/>
      <c r="G10" s="446"/>
      <c r="H10" s="447">
        <f t="shared" si="0"/>
        <v>0</v>
      </c>
      <c r="I10" s="448">
        <f t="shared" si="1"/>
        <v>0</v>
      </c>
    </row>
    <row r="11" spans="1:9" ht="22.5">
      <c r="A11" s="443" t="s">
        <v>6</v>
      </c>
      <c r="B11" s="444" t="s">
        <v>556</v>
      </c>
      <c r="C11" s="445"/>
      <c r="D11" s="445"/>
      <c r="E11" s="445"/>
      <c r="F11" s="445"/>
      <c r="G11" s="446"/>
      <c r="H11" s="447">
        <f t="shared" si="0"/>
        <v>0</v>
      </c>
      <c r="I11" s="448">
        <f t="shared" si="1"/>
        <v>0</v>
      </c>
    </row>
    <row r="12" spans="1:9" ht="15.75" customHeight="1">
      <c r="A12" s="443" t="s">
        <v>7</v>
      </c>
      <c r="B12" s="444" t="s">
        <v>557</v>
      </c>
      <c r="C12" s="445"/>
      <c r="D12" s="445"/>
      <c r="E12" s="445"/>
      <c r="F12" s="445"/>
      <c r="G12" s="446"/>
      <c r="H12" s="447">
        <f t="shared" si="0"/>
        <v>0</v>
      </c>
      <c r="I12" s="448">
        <f t="shared" si="1"/>
        <v>0</v>
      </c>
    </row>
    <row r="13" spans="1:9" ht="22.5">
      <c r="A13" s="443" t="s">
        <v>8</v>
      </c>
      <c r="B13" s="444" t="s">
        <v>558</v>
      </c>
      <c r="C13" s="445"/>
      <c r="D13" s="445"/>
      <c r="E13" s="445"/>
      <c r="F13" s="445"/>
      <c r="G13" s="446"/>
      <c r="H13" s="447">
        <f t="shared" si="0"/>
        <v>0</v>
      </c>
      <c r="I13" s="448">
        <f t="shared" si="1"/>
        <v>0</v>
      </c>
    </row>
    <row r="14" spans="1:9" ht="15.75" customHeight="1">
      <c r="A14" s="449" t="s">
        <v>9</v>
      </c>
      <c r="B14" s="450" t="s">
        <v>559</v>
      </c>
      <c r="C14" s="451">
        <v>153</v>
      </c>
      <c r="D14" s="451"/>
      <c r="E14" s="451"/>
      <c r="F14" s="451"/>
      <c r="G14" s="452"/>
      <c r="H14" s="447">
        <f t="shared" si="0"/>
        <v>0</v>
      </c>
      <c r="I14" s="448">
        <f t="shared" si="1"/>
        <v>153</v>
      </c>
    </row>
    <row r="15" spans="1:9" ht="15.75" customHeight="1" thickBot="1">
      <c r="A15" s="453" t="s">
        <v>10</v>
      </c>
      <c r="B15" s="454" t="s">
        <v>560</v>
      </c>
      <c r="C15" s="455"/>
      <c r="D15" s="455"/>
      <c r="E15" s="455"/>
      <c r="F15" s="455"/>
      <c r="G15" s="456"/>
      <c r="H15" s="447">
        <f t="shared" si="0"/>
        <v>0</v>
      </c>
      <c r="I15" s="448">
        <f t="shared" si="1"/>
        <v>0</v>
      </c>
    </row>
    <row r="16" spans="1:9" s="460" customFormat="1" ht="18" customHeight="1" thickBot="1">
      <c r="A16" s="725" t="s">
        <v>561</v>
      </c>
      <c r="B16" s="726"/>
      <c r="C16" s="457">
        <f aca="true" t="shared" si="2" ref="C16:I16">SUM(C9:C15)</f>
        <v>153</v>
      </c>
      <c r="D16" s="457">
        <f>SUM(D9:D15)</f>
        <v>0</v>
      </c>
      <c r="E16" s="457">
        <f t="shared" si="2"/>
        <v>0</v>
      </c>
      <c r="F16" s="457">
        <f t="shared" si="2"/>
        <v>0</v>
      </c>
      <c r="G16" s="458">
        <f t="shared" si="2"/>
        <v>0</v>
      </c>
      <c r="H16" s="458">
        <f t="shared" si="2"/>
        <v>0</v>
      </c>
      <c r="I16" s="459">
        <f t="shared" si="2"/>
        <v>153</v>
      </c>
    </row>
    <row r="17" spans="1:9" s="461" customFormat="1" ht="18" customHeight="1">
      <c r="A17" s="727" t="s">
        <v>562</v>
      </c>
      <c r="B17" s="728"/>
      <c r="C17" s="728"/>
      <c r="D17" s="728"/>
      <c r="E17" s="728"/>
      <c r="F17" s="728"/>
      <c r="G17" s="728"/>
      <c r="H17" s="728"/>
      <c r="I17" s="729"/>
    </row>
    <row r="18" spans="1:9" s="461" customFormat="1" ht="12.75">
      <c r="A18" s="443" t="s">
        <v>4</v>
      </c>
      <c r="B18" s="444" t="s">
        <v>563</v>
      </c>
      <c r="C18" s="445"/>
      <c r="D18" s="445"/>
      <c r="E18" s="445"/>
      <c r="F18" s="445"/>
      <c r="G18" s="446"/>
      <c r="H18" s="447">
        <f>SUM(D18:G18)</f>
        <v>0</v>
      </c>
      <c r="I18" s="448">
        <f>C18+H18</f>
        <v>0</v>
      </c>
    </row>
    <row r="19" spans="1:9" ht="13.5" thickBot="1">
      <c r="A19" s="453" t="s">
        <v>5</v>
      </c>
      <c r="B19" s="454" t="s">
        <v>560</v>
      </c>
      <c r="C19" s="455"/>
      <c r="D19" s="455"/>
      <c r="E19" s="455"/>
      <c r="F19" s="455"/>
      <c r="G19" s="456"/>
      <c r="H19" s="447">
        <f>SUM(D19:G19)</f>
        <v>0</v>
      </c>
      <c r="I19" s="462">
        <f>C19+H19</f>
        <v>0</v>
      </c>
    </row>
    <row r="20" spans="1:9" ht="15.75" customHeight="1" thickBot="1">
      <c r="A20" s="725" t="s">
        <v>564</v>
      </c>
      <c r="B20" s="726"/>
      <c r="C20" s="457">
        <f aca="true" t="shared" si="3" ref="C20:I20">SUM(C18:C19)</f>
        <v>0</v>
      </c>
      <c r="D20" s="457">
        <f t="shared" si="3"/>
        <v>0</v>
      </c>
      <c r="E20" s="457">
        <f t="shared" si="3"/>
        <v>0</v>
      </c>
      <c r="F20" s="457">
        <f t="shared" si="3"/>
        <v>0</v>
      </c>
      <c r="G20" s="458">
        <f t="shared" si="3"/>
        <v>0</v>
      </c>
      <c r="H20" s="458">
        <f t="shared" si="3"/>
        <v>0</v>
      </c>
      <c r="I20" s="459">
        <f t="shared" si="3"/>
        <v>0</v>
      </c>
    </row>
    <row r="21" spans="1:9" ht="18" customHeight="1" thickBot="1">
      <c r="A21" s="730" t="s">
        <v>565</v>
      </c>
      <c r="B21" s="731"/>
      <c r="C21" s="463">
        <f aca="true" t="shared" si="4" ref="C21:I21">C16+C20</f>
        <v>153</v>
      </c>
      <c r="D21" s="463">
        <f t="shared" si="4"/>
        <v>0</v>
      </c>
      <c r="E21" s="463">
        <f t="shared" si="4"/>
        <v>0</v>
      </c>
      <c r="F21" s="463">
        <f t="shared" si="4"/>
        <v>0</v>
      </c>
      <c r="G21" s="463">
        <f t="shared" si="4"/>
        <v>0</v>
      </c>
      <c r="H21" s="463">
        <f t="shared" si="4"/>
        <v>0</v>
      </c>
      <c r="I21" s="459">
        <f t="shared" si="4"/>
        <v>153</v>
      </c>
    </row>
  </sheetData>
  <sheetProtection/>
  <mergeCells count="13">
    <mergeCell ref="A8:I8"/>
    <mergeCell ref="A16:B16"/>
    <mergeCell ref="A17:I17"/>
    <mergeCell ref="A20:B20"/>
    <mergeCell ref="A21:B21"/>
    <mergeCell ref="A1:I1"/>
    <mergeCell ref="A3:I3"/>
    <mergeCell ref="H4:I4"/>
    <mergeCell ref="A5:A6"/>
    <mergeCell ref="B5:B6"/>
    <mergeCell ref="C5:C6"/>
    <mergeCell ref="D5:H5"/>
    <mergeCell ref="I5:I6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5.875" style="489" customWidth="1"/>
    <col min="2" max="2" width="55.875" style="2" customWidth="1"/>
    <col min="3" max="4" width="14.875" style="2" customWidth="1"/>
    <col min="5" max="16384" width="9.375" style="2" customWidth="1"/>
  </cols>
  <sheetData>
    <row r="1" spans="1:4" s="421" customFormat="1" ht="15.75" thickBot="1">
      <c r="A1" s="420"/>
      <c r="D1" s="422" t="s">
        <v>38</v>
      </c>
    </row>
    <row r="2" spans="1:4" s="439" customFormat="1" ht="48" customHeight="1" thickBot="1">
      <c r="A2" s="464" t="s">
        <v>478</v>
      </c>
      <c r="B2" s="437" t="s">
        <v>3</v>
      </c>
      <c r="C2" s="437" t="s">
        <v>566</v>
      </c>
      <c r="D2" s="465" t="s">
        <v>567</v>
      </c>
    </row>
    <row r="3" spans="1:4" s="439" customFormat="1" ht="13.5" customHeight="1" thickBot="1">
      <c r="A3" s="466" t="s">
        <v>362</v>
      </c>
      <c r="B3" s="467" t="s">
        <v>363</v>
      </c>
      <c r="C3" s="467" t="s">
        <v>364</v>
      </c>
      <c r="D3" s="468" t="s">
        <v>366</v>
      </c>
    </row>
    <row r="4" spans="1:4" ht="18" customHeight="1">
      <c r="A4" s="469" t="s">
        <v>4</v>
      </c>
      <c r="B4" s="470" t="s">
        <v>568</v>
      </c>
      <c r="C4" s="471"/>
      <c r="D4" s="472"/>
    </row>
    <row r="5" spans="1:4" ht="18" customHeight="1">
      <c r="A5" s="473" t="s">
        <v>5</v>
      </c>
      <c r="B5" s="474" t="s">
        <v>569</v>
      </c>
      <c r="C5" s="475"/>
      <c r="D5" s="476"/>
    </row>
    <row r="6" spans="1:4" ht="18" customHeight="1">
      <c r="A6" s="473" t="s">
        <v>6</v>
      </c>
      <c r="B6" s="474" t="s">
        <v>570</v>
      </c>
      <c r="C6" s="475"/>
      <c r="D6" s="476"/>
    </row>
    <row r="7" spans="1:4" ht="18" customHeight="1">
      <c r="A7" s="473" t="s">
        <v>7</v>
      </c>
      <c r="B7" s="474" t="s">
        <v>571</v>
      </c>
      <c r="C7" s="475"/>
      <c r="D7" s="476"/>
    </row>
    <row r="8" spans="1:4" ht="18" customHeight="1">
      <c r="A8" s="477" t="s">
        <v>8</v>
      </c>
      <c r="B8" s="474" t="s">
        <v>572</v>
      </c>
      <c r="C8" s="475">
        <v>4000</v>
      </c>
      <c r="D8" s="476">
        <v>2355</v>
      </c>
    </row>
    <row r="9" spans="1:4" ht="18" customHeight="1">
      <c r="A9" s="473" t="s">
        <v>9</v>
      </c>
      <c r="B9" s="474" t="s">
        <v>573</v>
      </c>
      <c r="C9" s="475"/>
      <c r="D9" s="476"/>
    </row>
    <row r="10" spans="1:4" ht="18" customHeight="1">
      <c r="A10" s="477" t="s">
        <v>10</v>
      </c>
      <c r="B10" s="478" t="s">
        <v>574</v>
      </c>
      <c r="C10" s="475"/>
      <c r="D10" s="476"/>
    </row>
    <row r="11" spans="1:4" ht="18" customHeight="1">
      <c r="A11" s="477" t="s">
        <v>11</v>
      </c>
      <c r="B11" s="478" t="s">
        <v>575</v>
      </c>
      <c r="C11" s="475">
        <v>4000</v>
      </c>
      <c r="D11" s="476">
        <v>2355</v>
      </c>
    </row>
    <row r="12" spans="1:4" ht="18" customHeight="1">
      <c r="A12" s="473" t="s">
        <v>12</v>
      </c>
      <c r="B12" s="478" t="s">
        <v>576</v>
      </c>
      <c r="C12" s="475"/>
      <c r="D12" s="476"/>
    </row>
    <row r="13" spans="1:4" ht="18" customHeight="1">
      <c r="A13" s="477" t="s">
        <v>13</v>
      </c>
      <c r="B13" s="478" t="s">
        <v>577</v>
      </c>
      <c r="C13" s="475"/>
      <c r="D13" s="476"/>
    </row>
    <row r="14" spans="1:4" ht="22.5">
      <c r="A14" s="473" t="s">
        <v>14</v>
      </c>
      <c r="B14" s="478" t="s">
        <v>578</v>
      </c>
      <c r="C14" s="475"/>
      <c r="D14" s="476"/>
    </row>
    <row r="15" spans="1:4" ht="18" customHeight="1">
      <c r="A15" s="477" t="s">
        <v>15</v>
      </c>
      <c r="B15" s="474" t="s">
        <v>579</v>
      </c>
      <c r="C15" s="475"/>
      <c r="D15" s="476"/>
    </row>
    <row r="16" spans="1:4" ht="18" customHeight="1">
      <c r="A16" s="473" t="s">
        <v>16</v>
      </c>
      <c r="B16" s="474" t="s">
        <v>580</v>
      </c>
      <c r="C16" s="475"/>
      <c r="D16" s="476"/>
    </row>
    <row r="17" spans="1:4" ht="18" customHeight="1">
      <c r="A17" s="477" t="s">
        <v>17</v>
      </c>
      <c r="B17" s="474" t="s">
        <v>581</v>
      </c>
      <c r="C17" s="475"/>
      <c r="D17" s="476"/>
    </row>
    <row r="18" spans="1:4" ht="18" customHeight="1">
      <c r="A18" s="473" t="s">
        <v>18</v>
      </c>
      <c r="B18" s="474" t="s">
        <v>582</v>
      </c>
      <c r="C18" s="475">
        <v>900</v>
      </c>
      <c r="D18" s="476">
        <v>900</v>
      </c>
    </row>
    <row r="19" spans="1:4" ht="18" customHeight="1">
      <c r="A19" s="477" t="s">
        <v>19</v>
      </c>
      <c r="B19" s="474" t="s">
        <v>583</v>
      </c>
      <c r="C19" s="475"/>
      <c r="D19" s="476"/>
    </row>
    <row r="20" spans="1:4" ht="18" customHeight="1">
      <c r="A20" s="473" t="s">
        <v>20</v>
      </c>
      <c r="B20" s="479"/>
      <c r="C20" s="475"/>
      <c r="D20" s="476"/>
    </row>
    <row r="21" spans="1:4" ht="18" customHeight="1">
      <c r="A21" s="477" t="s">
        <v>21</v>
      </c>
      <c r="B21" s="479"/>
      <c r="C21" s="475"/>
      <c r="D21" s="476"/>
    </row>
    <row r="22" spans="1:4" ht="18" customHeight="1">
      <c r="A22" s="473" t="s">
        <v>22</v>
      </c>
      <c r="B22" s="479"/>
      <c r="C22" s="475"/>
      <c r="D22" s="476"/>
    </row>
    <row r="23" spans="1:4" ht="18" customHeight="1">
      <c r="A23" s="477" t="s">
        <v>23</v>
      </c>
      <c r="B23" s="479"/>
      <c r="C23" s="475"/>
      <c r="D23" s="476"/>
    </row>
    <row r="24" spans="1:4" ht="18" customHeight="1">
      <c r="A24" s="473" t="s">
        <v>24</v>
      </c>
      <c r="B24" s="479"/>
      <c r="C24" s="475"/>
      <c r="D24" s="476"/>
    </row>
    <row r="25" spans="1:4" ht="18" customHeight="1">
      <c r="A25" s="477" t="s">
        <v>25</v>
      </c>
      <c r="B25" s="479"/>
      <c r="C25" s="475"/>
      <c r="D25" s="476"/>
    </row>
    <row r="26" spans="1:4" ht="18" customHeight="1">
      <c r="A26" s="473" t="s">
        <v>26</v>
      </c>
      <c r="B26" s="479"/>
      <c r="C26" s="475"/>
      <c r="D26" s="476"/>
    </row>
    <row r="27" spans="1:4" ht="18" customHeight="1">
      <c r="A27" s="477" t="s">
        <v>27</v>
      </c>
      <c r="B27" s="479"/>
      <c r="C27" s="475"/>
      <c r="D27" s="476"/>
    </row>
    <row r="28" spans="1:4" ht="18" customHeight="1" thickBot="1">
      <c r="A28" s="480" t="s">
        <v>28</v>
      </c>
      <c r="B28" s="481"/>
      <c r="C28" s="482"/>
      <c r="D28" s="483"/>
    </row>
    <row r="29" spans="1:4" ht="18" customHeight="1" thickBot="1">
      <c r="A29" s="484" t="s">
        <v>29</v>
      </c>
      <c r="B29" s="485" t="s">
        <v>465</v>
      </c>
      <c r="C29" s="486">
        <f>+C4+C5+C6+C7+C8+C15+C16+C17+C18+C19+C20+C21+C22+C23+C24+C25+C26+C27+C28</f>
        <v>4900</v>
      </c>
      <c r="D29" s="487">
        <f>+D4+D5+D6+D7+D8+D15+D16+D17+D18+D19+D20+D21+D22+D23+D24+D25+D26+D27+D28</f>
        <v>3255</v>
      </c>
    </row>
    <row r="30" spans="1:4" ht="25.5" customHeight="1">
      <c r="A30" s="488"/>
      <c r="B30" s="732" t="s">
        <v>584</v>
      </c>
      <c r="C30" s="732"/>
      <c r="D30" s="732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az 5/2016. (IV.27.)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6.625" style="313" customWidth="1"/>
    <col min="2" max="2" width="32.875" style="313" customWidth="1"/>
    <col min="3" max="3" width="23.375" style="313" customWidth="1"/>
    <col min="4" max="5" width="12.875" style="313" customWidth="1"/>
    <col min="6" max="16384" width="9.375" style="313" customWidth="1"/>
  </cols>
  <sheetData>
    <row r="1" spans="3:5" ht="14.25" thickBot="1">
      <c r="C1" s="490"/>
      <c r="D1" s="490"/>
      <c r="E1" s="490" t="s">
        <v>450</v>
      </c>
    </row>
    <row r="2" spans="1:5" ht="42.75" customHeight="1" thickBot="1">
      <c r="A2" s="491" t="s">
        <v>44</v>
      </c>
      <c r="B2" s="492" t="s">
        <v>585</v>
      </c>
      <c r="C2" s="492" t="s">
        <v>586</v>
      </c>
      <c r="D2" s="493" t="s">
        <v>587</v>
      </c>
      <c r="E2" s="494" t="s">
        <v>588</v>
      </c>
    </row>
    <row r="3" spans="1:5" ht="15.75" customHeight="1" thickBot="1">
      <c r="A3" s="495" t="s">
        <v>4</v>
      </c>
      <c r="B3" s="496" t="s">
        <v>801</v>
      </c>
      <c r="C3" s="496" t="s">
        <v>804</v>
      </c>
      <c r="D3" s="497">
        <v>9521</v>
      </c>
      <c r="E3" s="498">
        <v>9521</v>
      </c>
    </row>
    <row r="4" spans="1:5" ht="15.75" customHeight="1" thickBot="1">
      <c r="A4" s="499" t="s">
        <v>5</v>
      </c>
      <c r="B4" s="496" t="s">
        <v>801</v>
      </c>
      <c r="C4" s="500" t="s">
        <v>805</v>
      </c>
      <c r="D4" s="501">
        <v>4118</v>
      </c>
      <c r="E4" s="502">
        <v>4118</v>
      </c>
    </row>
    <row r="5" spans="1:5" ht="15.75" customHeight="1" thickBot="1">
      <c r="A5" s="499" t="s">
        <v>6</v>
      </c>
      <c r="B5" s="500" t="s">
        <v>802</v>
      </c>
      <c r="C5" s="496" t="s">
        <v>804</v>
      </c>
      <c r="D5" s="501">
        <v>435</v>
      </c>
      <c r="E5" s="502">
        <v>435</v>
      </c>
    </row>
    <row r="6" spans="1:5" ht="15.75" customHeight="1">
      <c r="A6" s="499" t="s">
        <v>7</v>
      </c>
      <c r="B6" s="500" t="s">
        <v>803</v>
      </c>
      <c r="C6" s="496" t="s">
        <v>804</v>
      </c>
      <c r="D6" s="501">
        <v>886</v>
      </c>
      <c r="E6" s="502">
        <v>886</v>
      </c>
    </row>
    <row r="7" spans="1:5" ht="15.75" customHeight="1">
      <c r="A7" s="499" t="s">
        <v>8</v>
      </c>
      <c r="B7" s="500"/>
      <c r="C7" s="500"/>
      <c r="D7" s="501"/>
      <c r="E7" s="502"/>
    </row>
    <row r="8" spans="1:5" ht="15.75" customHeight="1">
      <c r="A8" s="499" t="s">
        <v>9</v>
      </c>
      <c r="B8" s="500"/>
      <c r="C8" s="500"/>
      <c r="D8" s="501"/>
      <c r="E8" s="502"/>
    </row>
    <row r="9" spans="1:5" ht="15.75" customHeight="1">
      <c r="A9" s="499" t="s">
        <v>10</v>
      </c>
      <c r="B9" s="500"/>
      <c r="C9" s="500"/>
      <c r="D9" s="501"/>
      <c r="E9" s="502"/>
    </row>
    <row r="10" spans="1:5" ht="15.75" customHeight="1">
      <c r="A10" s="499" t="s">
        <v>11</v>
      </c>
      <c r="B10" s="500"/>
      <c r="C10" s="500"/>
      <c r="D10" s="501"/>
      <c r="E10" s="502"/>
    </row>
    <row r="11" spans="1:5" ht="15.75" customHeight="1">
      <c r="A11" s="499" t="s">
        <v>12</v>
      </c>
      <c r="B11" s="500"/>
      <c r="C11" s="500"/>
      <c r="D11" s="501"/>
      <c r="E11" s="502"/>
    </row>
    <row r="12" spans="1:5" ht="15.75" customHeight="1">
      <c r="A12" s="499" t="s">
        <v>13</v>
      </c>
      <c r="B12" s="500"/>
      <c r="C12" s="500"/>
      <c r="D12" s="501"/>
      <c r="E12" s="502"/>
    </row>
    <row r="13" spans="1:5" ht="15.75" customHeight="1">
      <c r="A13" s="499" t="s">
        <v>14</v>
      </c>
      <c r="B13" s="500"/>
      <c r="C13" s="500"/>
      <c r="D13" s="501"/>
      <c r="E13" s="502"/>
    </row>
    <row r="14" spans="1:5" ht="15.75" customHeight="1">
      <c r="A14" s="499" t="s">
        <v>15</v>
      </c>
      <c r="B14" s="500"/>
      <c r="C14" s="500"/>
      <c r="D14" s="501"/>
      <c r="E14" s="502"/>
    </row>
    <row r="15" spans="1:5" ht="15.75" customHeight="1">
      <c r="A15" s="499" t="s">
        <v>16</v>
      </c>
      <c r="B15" s="500"/>
      <c r="C15" s="500"/>
      <c r="D15" s="501"/>
      <c r="E15" s="502"/>
    </row>
    <row r="16" spans="1:5" ht="15.75" customHeight="1">
      <c r="A16" s="499" t="s">
        <v>17</v>
      </c>
      <c r="B16" s="500"/>
      <c r="C16" s="500"/>
      <c r="D16" s="501"/>
      <c r="E16" s="502"/>
    </row>
    <row r="17" spans="1:5" ht="15.75" customHeight="1">
      <c r="A17" s="499" t="s">
        <v>18</v>
      </c>
      <c r="B17" s="500"/>
      <c r="C17" s="500"/>
      <c r="D17" s="501"/>
      <c r="E17" s="502"/>
    </row>
    <row r="18" spans="1:5" ht="15.75" customHeight="1">
      <c r="A18" s="499" t="s">
        <v>19</v>
      </c>
      <c r="B18" s="500"/>
      <c r="C18" s="500"/>
      <c r="D18" s="501"/>
      <c r="E18" s="502"/>
    </row>
    <row r="19" spans="1:5" ht="15.75" customHeight="1">
      <c r="A19" s="499" t="s">
        <v>20</v>
      </c>
      <c r="B19" s="500"/>
      <c r="C19" s="500"/>
      <c r="D19" s="501"/>
      <c r="E19" s="502"/>
    </row>
    <row r="20" spans="1:5" ht="15.75" customHeight="1">
      <c r="A20" s="499" t="s">
        <v>21</v>
      </c>
      <c r="B20" s="500"/>
      <c r="C20" s="500"/>
      <c r="D20" s="501"/>
      <c r="E20" s="502"/>
    </row>
    <row r="21" spans="1:5" ht="15.75" customHeight="1">
      <c r="A21" s="499" t="s">
        <v>22</v>
      </c>
      <c r="B21" s="500"/>
      <c r="C21" s="500"/>
      <c r="D21" s="501"/>
      <c r="E21" s="502"/>
    </row>
    <row r="22" spans="1:5" ht="15.75" customHeight="1">
      <c r="A22" s="499" t="s">
        <v>23</v>
      </c>
      <c r="B22" s="500"/>
      <c r="C22" s="500"/>
      <c r="D22" s="501"/>
      <c r="E22" s="502"/>
    </row>
    <row r="23" spans="1:5" ht="15.75" customHeight="1">
      <c r="A23" s="499" t="s">
        <v>24</v>
      </c>
      <c r="B23" s="500"/>
      <c r="C23" s="500"/>
      <c r="D23" s="501"/>
      <c r="E23" s="502"/>
    </row>
    <row r="24" spans="1:5" ht="15.75" customHeight="1">
      <c r="A24" s="499" t="s">
        <v>25</v>
      </c>
      <c r="B24" s="500"/>
      <c r="C24" s="500"/>
      <c r="D24" s="501"/>
      <c r="E24" s="502"/>
    </row>
    <row r="25" spans="1:5" ht="15.75" customHeight="1">
      <c r="A25" s="499" t="s">
        <v>26</v>
      </c>
      <c r="B25" s="500"/>
      <c r="C25" s="500"/>
      <c r="D25" s="501"/>
      <c r="E25" s="502"/>
    </row>
    <row r="26" spans="1:5" ht="15.75" customHeight="1">
      <c r="A26" s="499" t="s">
        <v>27</v>
      </c>
      <c r="B26" s="500"/>
      <c r="C26" s="500"/>
      <c r="D26" s="501"/>
      <c r="E26" s="502"/>
    </row>
    <row r="27" spans="1:5" ht="15.75" customHeight="1">
      <c r="A27" s="499" t="s">
        <v>28</v>
      </c>
      <c r="B27" s="500"/>
      <c r="C27" s="500"/>
      <c r="D27" s="501"/>
      <c r="E27" s="502"/>
    </row>
    <row r="28" spans="1:5" ht="15.75" customHeight="1">
      <c r="A28" s="499" t="s">
        <v>29</v>
      </c>
      <c r="B28" s="500"/>
      <c r="C28" s="500"/>
      <c r="D28" s="501"/>
      <c r="E28" s="502"/>
    </row>
    <row r="29" spans="1:5" ht="15.75" customHeight="1">
      <c r="A29" s="499" t="s">
        <v>30</v>
      </c>
      <c r="B29" s="500"/>
      <c r="C29" s="500"/>
      <c r="D29" s="501"/>
      <c r="E29" s="502"/>
    </row>
    <row r="30" spans="1:5" ht="15.75" customHeight="1">
      <c r="A30" s="499" t="s">
        <v>31</v>
      </c>
      <c r="B30" s="500"/>
      <c r="C30" s="500"/>
      <c r="D30" s="501"/>
      <c r="E30" s="502"/>
    </row>
    <row r="31" spans="1:5" ht="15.75" customHeight="1">
      <c r="A31" s="499" t="s">
        <v>479</v>
      </c>
      <c r="B31" s="500"/>
      <c r="C31" s="500"/>
      <c r="D31" s="501"/>
      <c r="E31" s="502"/>
    </row>
    <row r="32" spans="1:5" ht="15.75" customHeight="1">
      <c r="A32" s="499" t="s">
        <v>480</v>
      </c>
      <c r="B32" s="500"/>
      <c r="C32" s="500"/>
      <c r="D32" s="501"/>
      <c r="E32" s="502"/>
    </row>
    <row r="33" spans="1:5" ht="15.75" customHeight="1">
      <c r="A33" s="499" t="s">
        <v>481</v>
      </c>
      <c r="B33" s="500"/>
      <c r="C33" s="500"/>
      <c r="D33" s="501"/>
      <c r="E33" s="502"/>
    </row>
    <row r="34" spans="1:5" ht="15.75" customHeight="1">
      <c r="A34" s="499" t="s">
        <v>589</v>
      </c>
      <c r="B34" s="500"/>
      <c r="C34" s="500"/>
      <c r="D34" s="501"/>
      <c r="E34" s="502"/>
    </row>
    <row r="35" spans="1:5" ht="15.75" customHeight="1" thickBot="1">
      <c r="A35" s="503" t="s">
        <v>590</v>
      </c>
      <c r="B35" s="504"/>
      <c r="C35" s="504"/>
      <c r="D35" s="505"/>
      <c r="E35" s="506"/>
    </row>
    <row r="36" spans="1:5" ht="15.75" customHeight="1" thickBot="1">
      <c r="A36" s="733" t="s">
        <v>465</v>
      </c>
      <c r="B36" s="734"/>
      <c r="C36" s="507"/>
      <c r="D36" s="508">
        <f>SUM(D3:D35)</f>
        <v>14960</v>
      </c>
      <c r="E36" s="509">
        <f>SUM(E3:E35)</f>
        <v>14960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az 5/2016. (IV.27.)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73"/>
  <sheetViews>
    <sheetView view="pageLayout" zoomScaleSheetLayoutView="120" workbookViewId="0" topLeftCell="A1">
      <selection activeCell="C61" sqref="C61"/>
    </sheetView>
  </sheetViews>
  <sheetFormatPr defaultColWidth="12.00390625" defaultRowHeight="12.75"/>
  <cols>
    <col min="1" max="1" width="67.125" style="510" customWidth="1"/>
    <col min="2" max="2" width="7.875" style="511" customWidth="1"/>
    <col min="3" max="3" width="19.625" style="510" customWidth="1"/>
    <col min="4" max="16384" width="12.00390625" style="510" customWidth="1"/>
  </cols>
  <sheetData>
    <row r="1" spans="1:3" ht="49.5" customHeight="1">
      <c r="A1" s="736" t="str">
        <f>+CONCATENATE("VAGYONKIMUTATÁS",CHAR(10),"a könyvviteli mérlegben értékkel szereplő eszközökről",CHAR(10),LEFT('[2]ÖSSZEFÜGGÉSEK'!A4,4),".")</f>
        <v>VAGYONKIMUTATÁS
a könyvviteli mérlegben értékkel szereplő eszközökről
2015.</v>
      </c>
      <c r="B1" s="737"/>
      <c r="C1" s="737"/>
    </row>
    <row r="2" ht="16.5" thickBot="1">
      <c r="C2" s="649"/>
    </row>
    <row r="3" spans="1:3" ht="15.75" customHeight="1">
      <c r="A3" s="738" t="s">
        <v>592</v>
      </c>
      <c r="B3" s="741" t="s">
        <v>593</v>
      </c>
      <c r="C3" s="744" t="s">
        <v>594</v>
      </c>
    </row>
    <row r="4" spans="1:3" ht="11.25" customHeight="1">
      <c r="A4" s="739"/>
      <c r="B4" s="742"/>
      <c r="C4" s="745"/>
    </row>
    <row r="5" spans="1:3" ht="15.75">
      <c r="A5" s="740"/>
      <c r="B5" s="743"/>
      <c r="C5" s="650"/>
    </row>
    <row r="6" spans="1:3" s="515" customFormat="1" ht="16.5" thickBot="1">
      <c r="A6" s="513" t="s">
        <v>595</v>
      </c>
      <c r="B6" s="514" t="s">
        <v>363</v>
      </c>
      <c r="C6" s="514" t="s">
        <v>366</v>
      </c>
    </row>
    <row r="7" spans="1:3" s="519" customFormat="1" ht="15.75">
      <c r="A7" s="516" t="s">
        <v>596</v>
      </c>
      <c r="B7" s="517" t="s">
        <v>597</v>
      </c>
      <c r="C7" s="518">
        <v>965</v>
      </c>
    </row>
    <row r="8" spans="1:3" s="519" customFormat="1" ht="15.75">
      <c r="A8" s="520" t="s">
        <v>598</v>
      </c>
      <c r="B8" s="521" t="s">
        <v>599</v>
      </c>
      <c r="C8" s="522">
        <f>+C9+C14+C19+C24+C29</f>
        <v>3116025</v>
      </c>
    </row>
    <row r="9" spans="1:3" s="519" customFormat="1" ht="15.75">
      <c r="A9" s="520" t="s">
        <v>600</v>
      </c>
      <c r="B9" s="521" t="s">
        <v>601</v>
      </c>
      <c r="C9" s="522">
        <f>+C10+C11+C12+C13</f>
        <v>3051947</v>
      </c>
    </row>
    <row r="10" spans="1:3" s="519" customFormat="1" ht="15.75">
      <c r="A10" s="523" t="s">
        <v>602</v>
      </c>
      <c r="B10" s="521" t="s">
        <v>603</v>
      </c>
      <c r="C10" s="524">
        <v>1301256</v>
      </c>
    </row>
    <row r="11" spans="1:3" s="519" customFormat="1" ht="26.25" customHeight="1">
      <c r="A11" s="523" t="s">
        <v>604</v>
      </c>
      <c r="B11" s="521" t="s">
        <v>605</v>
      </c>
      <c r="C11" s="525"/>
    </row>
    <row r="12" spans="1:3" s="519" customFormat="1" ht="22.5">
      <c r="A12" s="523" t="s">
        <v>606</v>
      </c>
      <c r="B12" s="521" t="s">
        <v>607</v>
      </c>
      <c r="C12" s="525">
        <v>1416902</v>
      </c>
    </row>
    <row r="13" spans="1:3" s="519" customFormat="1" ht="15.75">
      <c r="A13" s="523" t="s">
        <v>608</v>
      </c>
      <c r="B13" s="521" t="s">
        <v>609</v>
      </c>
      <c r="C13" s="525">
        <v>333789</v>
      </c>
    </row>
    <row r="14" spans="1:3" s="519" customFormat="1" ht="15.75">
      <c r="A14" s="520" t="s">
        <v>610</v>
      </c>
      <c r="B14" s="521" t="s">
        <v>611</v>
      </c>
      <c r="C14" s="526">
        <f>+C15+C16+C17+C18</f>
        <v>61198</v>
      </c>
    </row>
    <row r="15" spans="1:3" s="519" customFormat="1" ht="15.75">
      <c r="A15" s="523" t="s">
        <v>612</v>
      </c>
      <c r="B15" s="521" t="s">
        <v>613</v>
      </c>
      <c r="C15" s="525"/>
    </row>
    <row r="16" spans="1:3" s="519" customFormat="1" ht="22.5">
      <c r="A16" s="523" t="s">
        <v>614</v>
      </c>
      <c r="B16" s="521" t="s">
        <v>13</v>
      </c>
      <c r="C16" s="525"/>
    </row>
    <row r="17" spans="1:3" s="519" customFormat="1" ht="15.75">
      <c r="A17" s="523" t="s">
        <v>615</v>
      </c>
      <c r="B17" s="521" t="s">
        <v>14</v>
      </c>
      <c r="C17" s="525"/>
    </row>
    <row r="18" spans="1:3" s="519" customFormat="1" ht="15.75">
      <c r="A18" s="523" t="s">
        <v>616</v>
      </c>
      <c r="B18" s="521" t="s">
        <v>15</v>
      </c>
      <c r="C18" s="525">
        <v>61198</v>
      </c>
    </row>
    <row r="19" spans="1:3" s="519" customFormat="1" ht="15.75">
      <c r="A19" s="520" t="s">
        <v>617</v>
      </c>
      <c r="B19" s="521" t="s">
        <v>16</v>
      </c>
      <c r="C19" s="526">
        <f>+C20+C21+C22+C23</f>
        <v>0</v>
      </c>
    </row>
    <row r="20" spans="1:3" s="519" customFormat="1" ht="15.75">
      <c r="A20" s="523" t="s">
        <v>618</v>
      </c>
      <c r="B20" s="521" t="s">
        <v>17</v>
      </c>
      <c r="C20" s="525"/>
    </row>
    <row r="21" spans="1:3" s="519" customFormat="1" ht="15.75">
      <c r="A21" s="523" t="s">
        <v>619</v>
      </c>
      <c r="B21" s="521" t="s">
        <v>18</v>
      </c>
      <c r="C21" s="525"/>
    </row>
    <row r="22" spans="1:3" s="519" customFormat="1" ht="15.75">
      <c r="A22" s="523" t="s">
        <v>620</v>
      </c>
      <c r="B22" s="521" t="s">
        <v>19</v>
      </c>
      <c r="C22" s="525"/>
    </row>
    <row r="23" spans="1:3" s="519" customFormat="1" ht="15.75">
      <c r="A23" s="523" t="s">
        <v>621</v>
      </c>
      <c r="B23" s="521" t="s">
        <v>20</v>
      </c>
      <c r="C23" s="525"/>
    </row>
    <row r="24" spans="1:3" s="519" customFormat="1" ht="15.75">
      <c r="A24" s="520" t="s">
        <v>622</v>
      </c>
      <c r="B24" s="521" t="s">
        <v>21</v>
      </c>
      <c r="C24" s="526">
        <f>+C25+C26+C27+C28</f>
        <v>2880</v>
      </c>
    </row>
    <row r="25" spans="1:3" s="519" customFormat="1" ht="15.75">
      <c r="A25" s="523" t="s">
        <v>623</v>
      </c>
      <c r="B25" s="521" t="s">
        <v>22</v>
      </c>
      <c r="C25" s="525"/>
    </row>
    <row r="26" spans="1:3" s="519" customFormat="1" ht="15.75">
      <c r="A26" s="523" t="s">
        <v>624</v>
      </c>
      <c r="B26" s="521" t="s">
        <v>23</v>
      </c>
      <c r="C26" s="525"/>
    </row>
    <row r="27" spans="1:3" s="519" customFormat="1" ht="15.75">
      <c r="A27" s="523" t="s">
        <v>625</v>
      </c>
      <c r="B27" s="521" t="s">
        <v>24</v>
      </c>
      <c r="C27" s="525"/>
    </row>
    <row r="28" spans="1:3" s="519" customFormat="1" ht="15.75">
      <c r="A28" s="523" t="s">
        <v>626</v>
      </c>
      <c r="B28" s="521" t="s">
        <v>25</v>
      </c>
      <c r="C28" s="525">
        <v>2880</v>
      </c>
    </row>
    <row r="29" spans="1:3" s="519" customFormat="1" ht="15.75">
      <c r="A29" s="520" t="s">
        <v>627</v>
      </c>
      <c r="B29" s="521" t="s">
        <v>26</v>
      </c>
      <c r="C29" s="526">
        <f>+C30+C31+C32+C33</f>
        <v>0</v>
      </c>
    </row>
    <row r="30" spans="1:3" s="519" customFormat="1" ht="15.75">
      <c r="A30" s="523" t="s">
        <v>628</v>
      </c>
      <c r="B30" s="521" t="s">
        <v>27</v>
      </c>
      <c r="C30" s="525"/>
    </row>
    <row r="31" spans="1:3" s="519" customFormat="1" ht="22.5">
      <c r="A31" s="523" t="s">
        <v>629</v>
      </c>
      <c r="B31" s="521" t="s">
        <v>28</v>
      </c>
      <c r="C31" s="525"/>
    </row>
    <row r="32" spans="1:3" s="519" customFormat="1" ht="15.75">
      <c r="A32" s="523" t="s">
        <v>630</v>
      </c>
      <c r="B32" s="521" t="s">
        <v>29</v>
      </c>
      <c r="C32" s="525"/>
    </row>
    <row r="33" spans="1:3" s="519" customFormat="1" ht="15.75">
      <c r="A33" s="523" t="s">
        <v>631</v>
      </c>
      <c r="B33" s="521" t="s">
        <v>30</v>
      </c>
      <c r="C33" s="525"/>
    </row>
    <row r="34" spans="1:3" s="519" customFormat="1" ht="15.75">
      <c r="A34" s="520" t="s">
        <v>632</v>
      </c>
      <c r="B34" s="521" t="s">
        <v>31</v>
      </c>
      <c r="C34" s="526">
        <f>+C35+C40+C45</f>
        <v>108500</v>
      </c>
    </row>
    <row r="35" spans="1:3" s="519" customFormat="1" ht="15.75">
      <c r="A35" s="520" t="s">
        <v>633</v>
      </c>
      <c r="B35" s="521" t="s">
        <v>479</v>
      </c>
      <c r="C35" s="526">
        <f>+C36+C37+C38+C39</f>
        <v>108500</v>
      </c>
    </row>
    <row r="36" spans="1:3" s="519" customFormat="1" ht="15.75">
      <c r="A36" s="523" t="s">
        <v>634</v>
      </c>
      <c r="B36" s="521" t="s">
        <v>480</v>
      </c>
      <c r="C36" s="525"/>
    </row>
    <row r="37" spans="1:3" s="519" customFormat="1" ht="15.75">
      <c r="A37" s="523" t="s">
        <v>635</v>
      </c>
      <c r="B37" s="521" t="s">
        <v>481</v>
      </c>
      <c r="C37" s="525"/>
    </row>
    <row r="38" spans="1:3" s="519" customFormat="1" ht="15.75">
      <c r="A38" s="523" t="s">
        <v>636</v>
      </c>
      <c r="B38" s="521" t="s">
        <v>589</v>
      </c>
      <c r="C38" s="525"/>
    </row>
    <row r="39" spans="1:3" s="519" customFormat="1" ht="15.75">
      <c r="A39" s="523" t="s">
        <v>637</v>
      </c>
      <c r="B39" s="521" t="s">
        <v>590</v>
      </c>
      <c r="C39" s="525">
        <v>108500</v>
      </c>
    </row>
    <row r="40" spans="1:3" s="519" customFormat="1" ht="15.75">
      <c r="A40" s="520" t="s">
        <v>638</v>
      </c>
      <c r="B40" s="521" t="s">
        <v>639</v>
      </c>
      <c r="C40" s="526">
        <f>+C41+C42+C43+C44</f>
        <v>0</v>
      </c>
    </row>
    <row r="41" spans="1:3" s="519" customFormat="1" ht="15.75">
      <c r="A41" s="523" t="s">
        <v>640</v>
      </c>
      <c r="B41" s="521" t="s">
        <v>641</v>
      </c>
      <c r="C41" s="525"/>
    </row>
    <row r="42" spans="1:3" s="519" customFormat="1" ht="22.5">
      <c r="A42" s="523" t="s">
        <v>642</v>
      </c>
      <c r="B42" s="521" t="s">
        <v>643</v>
      </c>
      <c r="C42" s="525"/>
    </row>
    <row r="43" spans="1:3" s="519" customFormat="1" ht="15.75">
      <c r="A43" s="523" t="s">
        <v>644</v>
      </c>
      <c r="B43" s="521" t="s">
        <v>645</v>
      </c>
      <c r="C43" s="525"/>
    </row>
    <row r="44" spans="1:3" s="519" customFormat="1" ht="15.75">
      <c r="A44" s="523" t="s">
        <v>646</v>
      </c>
      <c r="B44" s="521" t="s">
        <v>647</v>
      </c>
      <c r="C44" s="525"/>
    </row>
    <row r="45" spans="1:3" s="519" customFormat="1" ht="15.75">
      <c r="A45" s="520" t="s">
        <v>648</v>
      </c>
      <c r="B45" s="521" t="s">
        <v>649</v>
      </c>
      <c r="C45" s="526">
        <f>+C46+C47+C48+C49</f>
        <v>0</v>
      </c>
    </row>
    <row r="46" spans="1:3" s="519" customFormat="1" ht="15.75">
      <c r="A46" s="523" t="s">
        <v>650</v>
      </c>
      <c r="B46" s="521" t="s">
        <v>651</v>
      </c>
      <c r="C46" s="525"/>
    </row>
    <row r="47" spans="1:3" s="519" customFormat="1" ht="22.5">
      <c r="A47" s="523" t="s">
        <v>652</v>
      </c>
      <c r="B47" s="521" t="s">
        <v>653</v>
      </c>
      <c r="C47" s="525"/>
    </row>
    <row r="48" spans="1:3" s="519" customFormat="1" ht="15.75">
      <c r="A48" s="523" t="s">
        <v>654</v>
      </c>
      <c r="B48" s="521" t="s">
        <v>655</v>
      </c>
      <c r="C48" s="525"/>
    </row>
    <row r="49" spans="1:3" s="519" customFormat="1" ht="15.75">
      <c r="A49" s="523" t="s">
        <v>656</v>
      </c>
      <c r="B49" s="521" t="s">
        <v>657</v>
      </c>
      <c r="C49" s="525"/>
    </row>
    <row r="50" spans="1:3" s="519" customFormat="1" ht="15.75">
      <c r="A50" s="520" t="s">
        <v>658</v>
      </c>
      <c r="B50" s="521" t="s">
        <v>659</v>
      </c>
      <c r="C50" s="525">
        <v>393849</v>
      </c>
    </row>
    <row r="51" spans="1:3" s="519" customFormat="1" ht="21">
      <c r="A51" s="520" t="s">
        <v>660</v>
      </c>
      <c r="B51" s="521" t="s">
        <v>661</v>
      </c>
      <c r="C51" s="526">
        <f>+C7+C8+C34+C50</f>
        <v>3619339</v>
      </c>
    </row>
    <row r="52" spans="1:3" s="519" customFormat="1" ht="15.75">
      <c r="A52" s="520" t="s">
        <v>662</v>
      </c>
      <c r="B52" s="521" t="s">
        <v>663</v>
      </c>
      <c r="C52" s="525"/>
    </row>
    <row r="53" spans="1:3" s="519" customFormat="1" ht="15.75">
      <c r="A53" s="520" t="s">
        <v>664</v>
      </c>
      <c r="B53" s="521" t="s">
        <v>665</v>
      </c>
      <c r="C53" s="525"/>
    </row>
    <row r="54" spans="1:3" s="519" customFormat="1" ht="15.75">
      <c r="A54" s="520" t="s">
        <v>666</v>
      </c>
      <c r="B54" s="521" t="s">
        <v>667</v>
      </c>
      <c r="C54" s="526">
        <f>+C52+C53</f>
        <v>0</v>
      </c>
    </row>
    <row r="55" spans="1:3" s="519" customFormat="1" ht="15.75">
      <c r="A55" s="520" t="s">
        <v>668</v>
      </c>
      <c r="B55" s="521" t="s">
        <v>669</v>
      </c>
      <c r="C55" s="525"/>
    </row>
    <row r="56" spans="1:3" s="519" customFormat="1" ht="15.75">
      <c r="A56" s="520" t="s">
        <v>670</v>
      </c>
      <c r="B56" s="521" t="s">
        <v>671</v>
      </c>
      <c r="C56" s="525">
        <v>782</v>
      </c>
    </row>
    <row r="57" spans="1:3" s="519" customFormat="1" ht="15.75">
      <c r="A57" s="520" t="s">
        <v>672</v>
      </c>
      <c r="B57" s="521" t="s">
        <v>673</v>
      </c>
      <c r="C57" s="525">
        <v>87855</v>
      </c>
    </row>
    <row r="58" spans="1:3" s="519" customFormat="1" ht="15.75">
      <c r="A58" s="520" t="s">
        <v>674</v>
      </c>
      <c r="B58" s="521" t="s">
        <v>675</v>
      </c>
      <c r="C58" s="525"/>
    </row>
    <row r="59" spans="1:3" s="519" customFormat="1" ht="15.75">
      <c r="A59" s="520" t="s">
        <v>676</v>
      </c>
      <c r="B59" s="521" t="s">
        <v>677</v>
      </c>
      <c r="C59" s="526">
        <f>+C55+C56+C57+C58</f>
        <v>88637</v>
      </c>
    </row>
    <row r="60" spans="1:3" s="519" customFormat="1" ht="15.75">
      <c r="A60" s="520" t="s">
        <v>678</v>
      </c>
      <c r="B60" s="521" t="s">
        <v>679</v>
      </c>
      <c r="C60" s="525">
        <v>10336</v>
      </c>
    </row>
    <row r="61" spans="1:3" s="519" customFormat="1" ht="15.75">
      <c r="A61" s="520" t="s">
        <v>680</v>
      </c>
      <c r="B61" s="521" t="s">
        <v>681</v>
      </c>
      <c r="C61" s="525">
        <v>21</v>
      </c>
    </row>
    <row r="62" spans="1:3" s="519" customFormat="1" ht="15.75">
      <c r="A62" s="520" t="s">
        <v>682</v>
      </c>
      <c r="B62" s="521" t="s">
        <v>683</v>
      </c>
      <c r="C62" s="525">
        <v>1376</v>
      </c>
    </row>
    <row r="63" spans="1:3" s="519" customFormat="1" ht="15.75">
      <c r="A63" s="520" t="s">
        <v>684</v>
      </c>
      <c r="B63" s="521" t="s">
        <v>685</v>
      </c>
      <c r="C63" s="526">
        <f>+C60+C61+C62</f>
        <v>11733</v>
      </c>
    </row>
    <row r="64" spans="1:3" s="519" customFormat="1" ht="15.75">
      <c r="A64" s="520" t="s">
        <v>686</v>
      </c>
      <c r="B64" s="521" t="s">
        <v>687</v>
      </c>
      <c r="C64" s="525">
        <v>20469</v>
      </c>
    </row>
    <row r="65" spans="1:3" s="519" customFormat="1" ht="21">
      <c r="A65" s="520" t="s">
        <v>688</v>
      </c>
      <c r="B65" s="521" t="s">
        <v>689</v>
      </c>
      <c r="C65" s="525"/>
    </row>
    <row r="66" spans="1:3" s="519" customFormat="1" ht="15.75">
      <c r="A66" s="520" t="s">
        <v>690</v>
      </c>
      <c r="B66" s="521" t="s">
        <v>691</v>
      </c>
      <c r="C66" s="526">
        <f>+C64+C65</f>
        <v>20469</v>
      </c>
    </row>
    <row r="67" spans="1:3" s="519" customFormat="1" ht="15.75">
      <c r="A67" s="520" t="s">
        <v>692</v>
      </c>
      <c r="B67" s="521" t="s">
        <v>693</v>
      </c>
      <c r="C67" s="525"/>
    </row>
    <row r="68" spans="1:3" s="519" customFormat="1" ht="16.5" thickBot="1">
      <c r="A68" s="527" t="s">
        <v>694</v>
      </c>
      <c r="B68" s="528" t="s">
        <v>695</v>
      </c>
      <c r="C68" s="529">
        <f>+C51+C54+C59+C63+C66+C67</f>
        <v>3740178</v>
      </c>
    </row>
    <row r="69" spans="1:3" ht="15.75">
      <c r="A69" s="530"/>
      <c r="C69" s="531"/>
    </row>
    <row r="70" spans="1:3" ht="15.75">
      <c r="A70" s="530"/>
      <c r="C70" s="531"/>
    </row>
    <row r="71" spans="1:3" ht="15.75">
      <c r="A71" s="532"/>
      <c r="C71" s="531"/>
    </row>
    <row r="72" spans="1:3" ht="15.75">
      <c r="A72" s="735"/>
      <c r="B72" s="735"/>
      <c r="C72" s="735"/>
    </row>
    <row r="73" spans="1:3" ht="15.75">
      <c r="A73" s="735"/>
      <c r="B73" s="735"/>
      <c r="C73" s="735"/>
    </row>
  </sheetData>
  <sheetProtection/>
  <mergeCells count="6">
    <mergeCell ref="A72:C72"/>
    <mergeCell ref="A73:C73"/>
    <mergeCell ref="A1:C1"/>
    <mergeCell ref="A3:A5"/>
    <mergeCell ref="B3:B5"/>
    <mergeCell ref="C3:C4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dőlt"..Nagyhalász Város Önkormányzat&amp;R&amp;"Times New Roman,Félkövér dőlt"7.1. tájékoztató tábla az 5/2016. (IV.27) önkormányzati rendelethez</oddHeader>
    <oddFooter>&amp;C&amp;P</oddFooter>
  </headerFooter>
  <rowBreaks count="1" manualBreakCount="1">
    <brk id="4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Layout" workbookViewId="0" topLeftCell="A1">
      <selection activeCell="C21" sqref="C21"/>
    </sheetView>
  </sheetViews>
  <sheetFormatPr defaultColWidth="9.00390625" defaultRowHeight="12.75"/>
  <cols>
    <col min="1" max="1" width="71.125" style="534" customWidth="1"/>
    <col min="2" max="2" width="6.125" style="549" customWidth="1"/>
    <col min="3" max="3" width="18.00390625" style="533" customWidth="1"/>
    <col min="4" max="16384" width="9.375" style="533" customWidth="1"/>
  </cols>
  <sheetData>
    <row r="1" spans="1:3" ht="32.25" customHeight="1">
      <c r="A1" s="747" t="s">
        <v>696</v>
      </c>
      <c r="B1" s="747"/>
      <c r="C1" s="747"/>
    </row>
    <row r="2" spans="1:3" ht="15.75">
      <c r="A2" s="748" t="str">
        <f>+CONCATENATE(LEFT('[2]ÖSSZEFÜGGÉSEK'!A4,4),". év")</f>
        <v>2015. év</v>
      </c>
      <c r="B2" s="748"/>
      <c r="C2" s="748"/>
    </row>
    <row r="4" spans="2:3" ht="13.5" thickBot="1">
      <c r="B4" s="749" t="s">
        <v>591</v>
      </c>
      <c r="C4" s="749"/>
    </row>
    <row r="5" spans="1:3" s="535" customFormat="1" ht="31.5" customHeight="1">
      <c r="A5" s="750" t="s">
        <v>697</v>
      </c>
      <c r="B5" s="752" t="s">
        <v>593</v>
      </c>
      <c r="C5" s="754" t="s">
        <v>698</v>
      </c>
    </row>
    <row r="6" spans="1:3" s="535" customFormat="1" ht="12.75">
      <c r="A6" s="751"/>
      <c r="B6" s="753"/>
      <c r="C6" s="755"/>
    </row>
    <row r="7" spans="1:3" s="539" customFormat="1" ht="13.5" thickBot="1">
      <c r="A7" s="536" t="s">
        <v>362</v>
      </c>
      <c r="B7" s="537" t="s">
        <v>363</v>
      </c>
      <c r="C7" s="538" t="s">
        <v>364</v>
      </c>
    </row>
    <row r="8" spans="1:3" ht="15.75" customHeight="1">
      <c r="A8" s="520" t="s">
        <v>699</v>
      </c>
      <c r="B8" s="540" t="s">
        <v>597</v>
      </c>
      <c r="C8" s="541">
        <v>3650993</v>
      </c>
    </row>
    <row r="9" spans="1:3" ht="15.75" customHeight="1">
      <c r="A9" s="520" t="s">
        <v>700</v>
      </c>
      <c r="B9" s="521" t="s">
        <v>599</v>
      </c>
      <c r="C9" s="541"/>
    </row>
    <row r="10" spans="1:3" ht="15.75" customHeight="1">
      <c r="A10" s="520" t="s">
        <v>701</v>
      </c>
      <c r="B10" s="521" t="s">
        <v>601</v>
      </c>
      <c r="C10" s="541">
        <v>46083</v>
      </c>
    </row>
    <row r="11" spans="1:3" ht="15.75" customHeight="1">
      <c r="A11" s="520" t="s">
        <v>702</v>
      </c>
      <c r="B11" s="521" t="s">
        <v>603</v>
      </c>
      <c r="C11" s="542">
        <v>-367685</v>
      </c>
    </row>
    <row r="12" spans="1:3" ht="15.75" customHeight="1">
      <c r="A12" s="520" t="s">
        <v>703</v>
      </c>
      <c r="B12" s="521" t="s">
        <v>605</v>
      </c>
      <c r="C12" s="542"/>
    </row>
    <row r="13" spans="1:3" ht="15.75" customHeight="1">
      <c r="A13" s="520" t="s">
        <v>704</v>
      </c>
      <c r="B13" s="521" t="s">
        <v>607</v>
      </c>
      <c r="C13" s="542">
        <v>166168</v>
      </c>
    </row>
    <row r="14" spans="1:3" ht="15.75" customHeight="1">
      <c r="A14" s="520" t="s">
        <v>705</v>
      </c>
      <c r="B14" s="521" t="s">
        <v>609</v>
      </c>
      <c r="C14" s="543">
        <f>+C8+C9+C10+C11+C12+C13</f>
        <v>3495559</v>
      </c>
    </row>
    <row r="15" spans="1:3" ht="15.75" customHeight="1">
      <c r="A15" s="520" t="s">
        <v>706</v>
      </c>
      <c r="B15" s="521" t="s">
        <v>611</v>
      </c>
      <c r="C15" s="544">
        <v>153</v>
      </c>
    </row>
    <row r="16" spans="1:3" ht="15.75" customHeight="1">
      <c r="A16" s="520" t="s">
        <v>707</v>
      </c>
      <c r="B16" s="521" t="s">
        <v>613</v>
      </c>
      <c r="C16" s="542">
        <v>11832</v>
      </c>
    </row>
    <row r="17" spans="1:3" ht="15.75" customHeight="1">
      <c r="A17" s="520" t="s">
        <v>708</v>
      </c>
      <c r="B17" s="521" t="s">
        <v>13</v>
      </c>
      <c r="C17" s="542">
        <v>57989</v>
      </c>
    </row>
    <row r="18" spans="1:3" ht="15.75" customHeight="1">
      <c r="A18" s="520" t="s">
        <v>709</v>
      </c>
      <c r="B18" s="521" t="s">
        <v>14</v>
      </c>
      <c r="C18" s="543">
        <f>+C15+C16+C17</f>
        <v>69974</v>
      </c>
    </row>
    <row r="19" spans="1:3" s="545" customFormat="1" ht="15.75" customHeight="1">
      <c r="A19" s="520" t="s">
        <v>710</v>
      </c>
      <c r="B19" s="521" t="s">
        <v>15</v>
      </c>
      <c r="C19" s="542"/>
    </row>
    <row r="20" spans="1:3" ht="15.75" customHeight="1">
      <c r="A20" s="520" t="s">
        <v>711</v>
      </c>
      <c r="B20" s="521" t="s">
        <v>16</v>
      </c>
      <c r="C20" s="542">
        <v>174645</v>
      </c>
    </row>
    <row r="21" spans="1:3" ht="15.75" customHeight="1" thickBot="1">
      <c r="A21" s="546" t="s">
        <v>712</v>
      </c>
      <c r="B21" s="528" t="s">
        <v>17</v>
      </c>
      <c r="C21" s="547">
        <f>+C14+C18+C19+C20</f>
        <v>3740178</v>
      </c>
    </row>
    <row r="22" spans="1:5" ht="15.75">
      <c r="A22" s="530"/>
      <c r="B22" s="532"/>
      <c r="C22" s="531"/>
      <c r="D22" s="531"/>
      <c r="E22" s="531"/>
    </row>
    <row r="23" spans="1:5" ht="15.75">
      <c r="A23" s="530"/>
      <c r="B23" s="532"/>
      <c r="C23" s="531"/>
      <c r="D23" s="531"/>
      <c r="E23" s="531"/>
    </row>
    <row r="24" spans="1:5" ht="15.75">
      <c r="A24" s="532"/>
      <c r="B24" s="532"/>
      <c r="C24" s="531"/>
      <c r="D24" s="531"/>
      <c r="E24" s="531"/>
    </row>
    <row r="25" spans="1:5" ht="15.75">
      <c r="A25" s="746"/>
      <c r="B25" s="746"/>
      <c r="C25" s="746"/>
      <c r="D25" s="548"/>
      <c r="E25" s="548"/>
    </row>
    <row r="26" spans="1:5" ht="15.75">
      <c r="A26" s="746"/>
      <c r="B26" s="746"/>
      <c r="C26" s="746"/>
      <c r="D26" s="548"/>
      <c r="E26" s="548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dőlt"Nagyhalász Város Önkormányzat&amp;R&amp;"Times New Roman CE,Félkövér dőlt"7.2. tájékoztató tábla az 5/2016. (IV.27)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1">
      <selection activeCell="A9" sqref="A9"/>
    </sheetView>
  </sheetViews>
  <sheetFormatPr defaultColWidth="12.00390625" defaultRowHeight="12.75"/>
  <cols>
    <col min="1" max="1" width="58.875" style="550" customWidth="1"/>
    <col min="2" max="2" width="6.875" style="550" customWidth="1"/>
    <col min="3" max="3" width="17.125" style="550" customWidth="1"/>
    <col min="4" max="4" width="19.125" style="550" customWidth="1"/>
    <col min="5" max="16384" width="12.00390625" style="550" customWidth="1"/>
  </cols>
  <sheetData>
    <row r="1" spans="1:4" ht="48" customHeight="1">
      <c r="A1" s="756" t="str">
        <f>+CONCATENATE("VAGYONKIMUTATÁS",CHAR(10),"az érték nélkül nyilvántartott eszközökről",CHAR(10),LEFT('[2]ÖSSZEFÜGGÉSEK'!A4,4),".")</f>
        <v>VAGYONKIMUTATÁS
az érték nélkül nyilvántartott eszközökről
2015.</v>
      </c>
      <c r="B1" s="757"/>
      <c r="C1" s="757"/>
      <c r="D1" s="757"/>
    </row>
    <row r="2" ht="16.5" thickBot="1"/>
    <row r="3" spans="1:4" ht="43.5" customHeight="1" thickBot="1">
      <c r="A3" s="551" t="s">
        <v>39</v>
      </c>
      <c r="B3" s="512" t="s">
        <v>593</v>
      </c>
      <c r="C3" s="552" t="s">
        <v>713</v>
      </c>
      <c r="D3" s="553" t="s">
        <v>714</v>
      </c>
    </row>
    <row r="4" spans="1:4" ht="16.5" thickBot="1">
      <c r="A4" s="554" t="s">
        <v>362</v>
      </c>
      <c r="B4" s="555" t="s">
        <v>363</v>
      </c>
      <c r="C4" s="555" t="s">
        <v>364</v>
      </c>
      <c r="D4" s="556" t="s">
        <v>366</v>
      </c>
    </row>
    <row r="5" spans="1:4" ht="15.75" customHeight="1">
      <c r="A5" s="557" t="s">
        <v>715</v>
      </c>
      <c r="B5" s="558" t="s">
        <v>4</v>
      </c>
      <c r="C5" s="559"/>
      <c r="D5" s="560"/>
    </row>
    <row r="6" spans="1:4" ht="15.75" customHeight="1">
      <c r="A6" s="557" t="s">
        <v>716</v>
      </c>
      <c r="B6" s="561" t="s">
        <v>5</v>
      </c>
      <c r="C6" s="562"/>
      <c r="D6" s="563"/>
    </row>
    <row r="7" spans="1:4" ht="15.75" customHeight="1">
      <c r="A7" s="557" t="s">
        <v>717</v>
      </c>
      <c r="B7" s="561" t="s">
        <v>6</v>
      </c>
      <c r="C7" s="562">
        <v>2125</v>
      </c>
      <c r="D7" s="563">
        <v>8230</v>
      </c>
    </row>
    <row r="8" spans="1:4" ht="15.75" customHeight="1" thickBot="1">
      <c r="A8" s="564" t="s">
        <v>718</v>
      </c>
      <c r="B8" s="565" t="s">
        <v>7</v>
      </c>
      <c r="C8" s="566"/>
      <c r="D8" s="567"/>
    </row>
    <row r="9" spans="1:4" ht="15.75" customHeight="1" thickBot="1">
      <c r="A9" s="568" t="s">
        <v>719</v>
      </c>
      <c r="B9" s="569" t="s">
        <v>8</v>
      </c>
      <c r="C9" s="570"/>
      <c r="D9" s="571">
        <f>+D10+D11+D12+D13</f>
        <v>0</v>
      </c>
    </row>
    <row r="10" spans="1:4" ht="15.75" customHeight="1">
      <c r="A10" s="572" t="s">
        <v>720</v>
      </c>
      <c r="B10" s="558" t="s">
        <v>9</v>
      </c>
      <c r="C10" s="559"/>
      <c r="D10" s="560"/>
    </row>
    <row r="11" spans="1:4" ht="15.75" customHeight="1">
      <c r="A11" s="557" t="s">
        <v>721</v>
      </c>
      <c r="B11" s="561" t="s">
        <v>10</v>
      </c>
      <c r="C11" s="562"/>
      <c r="D11" s="563"/>
    </row>
    <row r="12" spans="1:4" ht="15.75" customHeight="1">
      <c r="A12" s="557" t="s">
        <v>722</v>
      </c>
      <c r="B12" s="561" t="s">
        <v>11</v>
      </c>
      <c r="C12" s="562"/>
      <c r="D12" s="563"/>
    </row>
    <row r="13" spans="1:4" ht="15.75" customHeight="1" thickBot="1">
      <c r="A13" s="564" t="s">
        <v>723</v>
      </c>
      <c r="B13" s="565" t="s">
        <v>12</v>
      </c>
      <c r="C13" s="566"/>
      <c r="D13" s="567"/>
    </row>
    <row r="14" spans="1:4" ht="15.75" customHeight="1" thickBot="1">
      <c r="A14" s="568" t="s">
        <v>724</v>
      </c>
      <c r="B14" s="569" t="s">
        <v>13</v>
      </c>
      <c r="C14" s="570"/>
      <c r="D14" s="571">
        <f>+D15+D16+D17</f>
        <v>0</v>
      </c>
    </row>
    <row r="15" spans="1:4" ht="15.75" customHeight="1">
      <c r="A15" s="572" t="s">
        <v>725</v>
      </c>
      <c r="B15" s="558" t="s">
        <v>14</v>
      </c>
      <c r="C15" s="559"/>
      <c r="D15" s="560"/>
    </row>
    <row r="16" spans="1:4" ht="15.75" customHeight="1">
      <c r="A16" s="557" t="s">
        <v>726</v>
      </c>
      <c r="B16" s="561" t="s">
        <v>15</v>
      </c>
      <c r="C16" s="562"/>
      <c r="D16" s="563"/>
    </row>
    <row r="17" spans="1:4" ht="15.75" customHeight="1" thickBot="1">
      <c r="A17" s="564" t="s">
        <v>727</v>
      </c>
      <c r="B17" s="565" t="s">
        <v>16</v>
      </c>
      <c r="C17" s="566"/>
      <c r="D17" s="567"/>
    </row>
    <row r="18" spans="1:4" ht="15.75" customHeight="1" thickBot="1">
      <c r="A18" s="568" t="s">
        <v>728</v>
      </c>
      <c r="B18" s="569" t="s">
        <v>17</v>
      </c>
      <c r="C18" s="570"/>
      <c r="D18" s="571">
        <f>+D19+D20+D21</f>
        <v>0</v>
      </c>
    </row>
    <row r="19" spans="1:4" ht="15.75" customHeight="1">
      <c r="A19" s="572" t="s">
        <v>729</v>
      </c>
      <c r="B19" s="558" t="s">
        <v>18</v>
      </c>
      <c r="C19" s="559"/>
      <c r="D19" s="560"/>
    </row>
    <row r="20" spans="1:4" ht="15.75" customHeight="1">
      <c r="A20" s="557" t="s">
        <v>730</v>
      </c>
      <c r="B20" s="561" t="s">
        <v>19</v>
      </c>
      <c r="C20" s="562"/>
      <c r="D20" s="563"/>
    </row>
    <row r="21" spans="1:4" ht="15.75" customHeight="1">
      <c r="A21" s="557" t="s">
        <v>731</v>
      </c>
      <c r="B21" s="561" t="s">
        <v>20</v>
      </c>
      <c r="C21" s="562"/>
      <c r="D21" s="563"/>
    </row>
    <row r="22" spans="1:4" ht="15.75" customHeight="1">
      <c r="A22" s="557" t="s">
        <v>732</v>
      </c>
      <c r="B22" s="561" t="s">
        <v>21</v>
      </c>
      <c r="C22" s="562"/>
      <c r="D22" s="563"/>
    </row>
    <row r="23" spans="1:4" ht="15.75" customHeight="1">
      <c r="A23" s="557"/>
      <c r="B23" s="561" t="s">
        <v>22</v>
      </c>
      <c r="C23" s="562"/>
      <c r="D23" s="563"/>
    </row>
    <row r="24" spans="1:4" ht="15.75" customHeight="1">
      <c r="A24" s="557"/>
      <c r="B24" s="561" t="s">
        <v>23</v>
      </c>
      <c r="C24" s="562"/>
      <c r="D24" s="563"/>
    </row>
    <row r="25" spans="1:4" ht="15.75" customHeight="1">
      <c r="A25" s="557"/>
      <c r="B25" s="561" t="s">
        <v>24</v>
      </c>
      <c r="C25" s="562"/>
      <c r="D25" s="563"/>
    </row>
    <row r="26" spans="1:4" ht="15.75" customHeight="1">
      <c r="A26" s="557"/>
      <c r="B26" s="561" t="s">
        <v>25</v>
      </c>
      <c r="C26" s="562"/>
      <c r="D26" s="563"/>
    </row>
    <row r="27" spans="1:4" ht="15.75" customHeight="1">
      <c r="A27" s="557"/>
      <c r="B27" s="561" t="s">
        <v>26</v>
      </c>
      <c r="C27" s="562"/>
      <c r="D27" s="563"/>
    </row>
    <row r="28" spans="1:4" ht="15.75" customHeight="1">
      <c r="A28" s="557"/>
      <c r="B28" s="561" t="s">
        <v>27</v>
      </c>
      <c r="C28" s="562"/>
      <c r="D28" s="563"/>
    </row>
    <row r="29" spans="1:4" ht="15.75" customHeight="1">
      <c r="A29" s="557"/>
      <c r="B29" s="561" t="s">
        <v>28</v>
      </c>
      <c r="C29" s="562"/>
      <c r="D29" s="563"/>
    </row>
    <row r="30" spans="1:4" ht="15.75" customHeight="1">
      <c r="A30" s="557"/>
      <c r="B30" s="561" t="s">
        <v>29</v>
      </c>
      <c r="C30" s="562"/>
      <c r="D30" s="563"/>
    </row>
    <row r="31" spans="1:4" ht="15.75" customHeight="1">
      <c r="A31" s="557"/>
      <c r="B31" s="561" t="s">
        <v>30</v>
      </c>
      <c r="C31" s="562"/>
      <c r="D31" s="563"/>
    </row>
    <row r="32" spans="1:4" ht="15.75" customHeight="1">
      <c r="A32" s="557"/>
      <c r="B32" s="561" t="s">
        <v>31</v>
      </c>
      <c r="C32" s="562"/>
      <c r="D32" s="563"/>
    </row>
    <row r="33" spans="1:4" ht="15.75" customHeight="1">
      <c r="A33" s="557"/>
      <c r="B33" s="561" t="s">
        <v>479</v>
      </c>
      <c r="C33" s="562"/>
      <c r="D33" s="563"/>
    </row>
    <row r="34" spans="1:4" ht="15.75" customHeight="1">
      <c r="A34" s="557"/>
      <c r="B34" s="561" t="s">
        <v>480</v>
      </c>
      <c r="C34" s="562"/>
      <c r="D34" s="563"/>
    </row>
    <row r="35" spans="1:4" ht="15.75" customHeight="1">
      <c r="A35" s="557"/>
      <c r="B35" s="561" t="s">
        <v>481</v>
      </c>
      <c r="C35" s="562"/>
      <c r="D35" s="563"/>
    </row>
    <row r="36" spans="1:4" ht="15.75" customHeight="1">
      <c r="A36" s="557"/>
      <c r="B36" s="561" t="s">
        <v>589</v>
      </c>
      <c r="C36" s="562"/>
      <c r="D36" s="563"/>
    </row>
    <row r="37" spans="1:4" ht="15.75" customHeight="1" thickBot="1">
      <c r="A37" s="564"/>
      <c r="B37" s="565" t="s">
        <v>590</v>
      </c>
      <c r="C37" s="566"/>
      <c r="D37" s="567"/>
    </row>
    <row r="38" spans="1:6" ht="15.75" customHeight="1" thickBot="1">
      <c r="A38" s="758" t="s">
        <v>733</v>
      </c>
      <c r="B38" s="759"/>
      <c r="C38" s="573"/>
      <c r="D38" s="571">
        <f>+D5+D6+D7+D8+D9+D14+D18+D22+D23+D24+D25+D26+D27+D28+D29+D30+D31+D32+D33+D34+D35+D36+D37</f>
        <v>8230</v>
      </c>
      <c r="F38" s="574"/>
    </row>
    <row r="39" ht="15.75">
      <c r="A39" s="575" t="s">
        <v>734</v>
      </c>
    </row>
    <row r="40" spans="1:4" ht="15.75">
      <c r="A40" s="576"/>
      <c r="B40" s="577"/>
      <c r="C40" s="760"/>
      <c r="D40" s="760"/>
    </row>
    <row r="41" spans="1:4" ht="15.75">
      <c r="A41" s="576"/>
      <c r="B41" s="577"/>
      <c r="C41" s="578"/>
      <c r="D41" s="578"/>
    </row>
    <row r="42" spans="1:4" ht="15.75">
      <c r="A42" s="577"/>
      <c r="B42" s="577"/>
      <c r="C42" s="760"/>
      <c r="D42" s="760"/>
    </row>
    <row r="43" spans="1:2" ht="15.75">
      <c r="A43" s="579"/>
      <c r="B43" s="579"/>
    </row>
    <row r="44" spans="1:3" ht="15.75">
      <c r="A44" s="579"/>
      <c r="B44" s="579"/>
      <c r="C44" s="579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dőlt"Nagyhalász Város Önkormányzat&amp;R&amp;"Times New Roman,Félkövér dőlt"7.3. tájékoztató tábla az 5/2016. (IV.27)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view="pageLayout" workbookViewId="0" topLeftCell="A1">
      <selection activeCell="A3" sqref="A3"/>
    </sheetView>
  </sheetViews>
  <sheetFormatPr defaultColWidth="12.00390625" defaultRowHeight="12.75"/>
  <cols>
    <col min="1" max="1" width="56.125" style="550" customWidth="1"/>
    <col min="2" max="2" width="6.875" style="550" customWidth="1"/>
    <col min="3" max="3" width="17.125" style="550" customWidth="1"/>
    <col min="4" max="4" width="19.125" style="550" customWidth="1"/>
    <col min="5" max="16384" width="12.00390625" style="550" customWidth="1"/>
  </cols>
  <sheetData>
    <row r="1" spans="1:4" ht="48.75" customHeight="1">
      <c r="A1" s="761" t="str">
        <f>+CONCATENATE("VAGYONKIMUTATÁS",CHAR(10),"a függő követelésekről éa kötelezettségekről, a biztos (jövőbeni) követelésekről",CHAR(10),LEFT('[2]ÖSSZEFÜGGÉSEK'!A4,4),".")</f>
        <v>VAGYONKIMUTATÁS
a függő követelésekről éa kötelezettségekről, a biztos (jövőbeni) követelésekről
2015.</v>
      </c>
      <c r="B1" s="762"/>
      <c r="C1" s="762"/>
      <c r="D1" s="762"/>
    </row>
    <row r="2" ht="16.5" thickBot="1"/>
    <row r="3" spans="1:4" ht="64.5" thickBot="1">
      <c r="A3" s="580" t="s">
        <v>39</v>
      </c>
      <c r="B3" s="512" t="s">
        <v>593</v>
      </c>
      <c r="C3" s="581" t="s">
        <v>735</v>
      </c>
      <c r="D3" s="582" t="s">
        <v>714</v>
      </c>
    </row>
    <row r="4" spans="1:4" ht="16.5" thickBot="1">
      <c r="A4" s="583" t="s">
        <v>362</v>
      </c>
      <c r="B4" s="584" t="s">
        <v>363</v>
      </c>
      <c r="C4" s="584" t="s">
        <v>364</v>
      </c>
      <c r="D4" s="585" t="s">
        <v>366</v>
      </c>
    </row>
    <row r="5" spans="1:4" ht="15.75" customHeight="1">
      <c r="A5" s="586" t="s">
        <v>736</v>
      </c>
      <c r="B5" s="558" t="s">
        <v>4</v>
      </c>
      <c r="C5" s="559"/>
      <c r="D5" s="560"/>
    </row>
    <row r="6" spans="1:4" ht="15.75" customHeight="1">
      <c r="A6" s="586" t="s">
        <v>737</v>
      </c>
      <c r="B6" s="561" t="s">
        <v>5</v>
      </c>
      <c r="C6" s="562"/>
      <c r="D6" s="563"/>
    </row>
    <row r="7" spans="1:4" ht="15.75" customHeight="1" thickBot="1">
      <c r="A7" s="587" t="s">
        <v>738</v>
      </c>
      <c r="B7" s="565" t="s">
        <v>6</v>
      </c>
      <c r="C7" s="566"/>
      <c r="D7" s="567"/>
    </row>
    <row r="8" spans="1:4" ht="15.75" customHeight="1" thickBot="1">
      <c r="A8" s="568" t="s">
        <v>739</v>
      </c>
      <c r="B8" s="569" t="s">
        <v>7</v>
      </c>
      <c r="C8" s="570"/>
      <c r="D8" s="571">
        <f>+D5+D6+D7</f>
        <v>0</v>
      </c>
    </row>
    <row r="9" spans="1:4" ht="15.75" customHeight="1">
      <c r="A9" s="588" t="s">
        <v>740</v>
      </c>
      <c r="B9" s="558" t="s">
        <v>8</v>
      </c>
      <c r="C9" s="559"/>
      <c r="D9" s="560"/>
    </row>
    <row r="10" spans="1:4" ht="15.75" customHeight="1">
      <c r="A10" s="586" t="s">
        <v>741</v>
      </c>
      <c r="B10" s="561" t="s">
        <v>9</v>
      </c>
      <c r="C10" s="562"/>
      <c r="D10" s="563"/>
    </row>
    <row r="11" spans="1:4" ht="15.75" customHeight="1">
      <c r="A11" s="586" t="s">
        <v>742</v>
      </c>
      <c r="B11" s="561" t="s">
        <v>10</v>
      </c>
      <c r="C11" s="562"/>
      <c r="D11" s="563"/>
    </row>
    <row r="12" spans="1:4" ht="15.75" customHeight="1">
      <c r="A12" s="586" t="s">
        <v>743</v>
      </c>
      <c r="B12" s="561" t="s">
        <v>11</v>
      </c>
      <c r="C12" s="562"/>
      <c r="D12" s="563"/>
    </row>
    <row r="13" spans="1:4" ht="15.75" customHeight="1" thickBot="1">
      <c r="A13" s="587" t="s">
        <v>744</v>
      </c>
      <c r="B13" s="565" t="s">
        <v>12</v>
      </c>
      <c r="C13" s="566"/>
      <c r="D13" s="567"/>
    </row>
    <row r="14" spans="1:4" ht="15.75" customHeight="1" thickBot="1">
      <c r="A14" s="568" t="s">
        <v>745</v>
      </c>
      <c r="B14" s="569" t="s">
        <v>13</v>
      </c>
      <c r="C14" s="589"/>
      <c r="D14" s="571">
        <f>+D9+D10+D11+D12+D13</f>
        <v>0</v>
      </c>
    </row>
    <row r="15" spans="1:4" ht="15.75" customHeight="1">
      <c r="A15" s="588"/>
      <c r="B15" s="558" t="s">
        <v>14</v>
      </c>
      <c r="C15" s="559"/>
      <c r="D15" s="560"/>
    </row>
    <row r="16" spans="1:4" ht="15.75" customHeight="1">
      <c r="A16" s="586"/>
      <c r="B16" s="561" t="s">
        <v>15</v>
      </c>
      <c r="C16" s="562"/>
      <c r="D16" s="563"/>
    </row>
    <row r="17" spans="1:4" ht="15.75" customHeight="1">
      <c r="A17" s="586"/>
      <c r="B17" s="561" t="s">
        <v>16</v>
      </c>
      <c r="C17" s="562"/>
      <c r="D17" s="563"/>
    </row>
    <row r="18" spans="1:4" ht="15.75" customHeight="1">
      <c r="A18" s="586"/>
      <c r="B18" s="561" t="s">
        <v>17</v>
      </c>
      <c r="C18" s="562"/>
      <c r="D18" s="563"/>
    </row>
    <row r="19" spans="1:4" ht="15.75" customHeight="1">
      <c r="A19" s="586"/>
      <c r="B19" s="561" t="s">
        <v>18</v>
      </c>
      <c r="C19" s="562"/>
      <c r="D19" s="563"/>
    </row>
    <row r="20" spans="1:4" ht="15.75" customHeight="1">
      <c r="A20" s="586"/>
      <c r="B20" s="561" t="s">
        <v>19</v>
      </c>
      <c r="C20" s="562"/>
      <c r="D20" s="563"/>
    </row>
    <row r="21" spans="1:4" ht="15.75" customHeight="1">
      <c r="A21" s="586"/>
      <c r="B21" s="561" t="s">
        <v>20</v>
      </c>
      <c r="C21" s="562"/>
      <c r="D21" s="563"/>
    </row>
    <row r="22" spans="1:4" ht="15.75" customHeight="1">
      <c r="A22" s="586"/>
      <c r="B22" s="561" t="s">
        <v>21</v>
      </c>
      <c r="C22" s="562"/>
      <c r="D22" s="563"/>
    </row>
    <row r="23" spans="1:4" ht="15.75" customHeight="1">
      <c r="A23" s="586"/>
      <c r="B23" s="561" t="s">
        <v>22</v>
      </c>
      <c r="C23" s="562"/>
      <c r="D23" s="563"/>
    </row>
    <row r="24" spans="1:4" ht="15.75" customHeight="1">
      <c r="A24" s="586"/>
      <c r="B24" s="561" t="s">
        <v>23</v>
      </c>
      <c r="C24" s="562"/>
      <c r="D24" s="563"/>
    </row>
    <row r="25" spans="1:4" ht="15.75" customHeight="1">
      <c r="A25" s="586"/>
      <c r="B25" s="561" t="s">
        <v>24</v>
      </c>
      <c r="C25" s="562"/>
      <c r="D25" s="563"/>
    </row>
    <row r="26" spans="1:4" ht="15.75" customHeight="1">
      <c r="A26" s="586"/>
      <c r="B26" s="561" t="s">
        <v>25</v>
      </c>
      <c r="C26" s="562"/>
      <c r="D26" s="563"/>
    </row>
    <row r="27" spans="1:4" ht="15.75" customHeight="1">
      <c r="A27" s="586"/>
      <c r="B27" s="561" t="s">
        <v>26</v>
      </c>
      <c r="C27" s="562"/>
      <c r="D27" s="563"/>
    </row>
    <row r="28" spans="1:4" ht="15.75" customHeight="1">
      <c r="A28" s="586"/>
      <c r="B28" s="561" t="s">
        <v>27</v>
      </c>
      <c r="C28" s="562"/>
      <c r="D28" s="563"/>
    </row>
    <row r="29" spans="1:4" ht="15.75" customHeight="1">
      <c r="A29" s="586"/>
      <c r="B29" s="561" t="s">
        <v>28</v>
      </c>
      <c r="C29" s="562"/>
      <c r="D29" s="563"/>
    </row>
    <row r="30" spans="1:4" ht="15.75" customHeight="1">
      <c r="A30" s="586"/>
      <c r="B30" s="561" t="s">
        <v>29</v>
      </c>
      <c r="C30" s="562"/>
      <c r="D30" s="563"/>
    </row>
    <row r="31" spans="1:4" ht="15.75" customHeight="1">
      <c r="A31" s="586"/>
      <c r="B31" s="561" t="s">
        <v>30</v>
      </c>
      <c r="C31" s="562"/>
      <c r="D31" s="563"/>
    </row>
    <row r="32" spans="1:4" ht="15.75" customHeight="1">
      <c r="A32" s="586"/>
      <c r="B32" s="561" t="s">
        <v>31</v>
      </c>
      <c r="C32" s="562"/>
      <c r="D32" s="563"/>
    </row>
    <row r="33" spans="1:4" ht="15.75" customHeight="1">
      <c r="A33" s="586"/>
      <c r="B33" s="561" t="s">
        <v>479</v>
      </c>
      <c r="C33" s="562"/>
      <c r="D33" s="563"/>
    </row>
    <row r="34" spans="1:4" ht="15.75" customHeight="1">
      <c r="A34" s="586"/>
      <c r="B34" s="561" t="s">
        <v>480</v>
      </c>
      <c r="C34" s="562"/>
      <c r="D34" s="563"/>
    </row>
    <row r="35" spans="1:4" ht="15.75" customHeight="1">
      <c r="A35" s="586"/>
      <c r="B35" s="561" t="s">
        <v>481</v>
      </c>
      <c r="C35" s="562"/>
      <c r="D35" s="563"/>
    </row>
    <row r="36" spans="1:4" ht="15.75" customHeight="1">
      <c r="A36" s="586"/>
      <c r="B36" s="561" t="s">
        <v>589</v>
      </c>
      <c r="C36" s="562"/>
      <c r="D36" s="563"/>
    </row>
    <row r="37" spans="1:4" ht="15.75" customHeight="1" thickBot="1">
      <c r="A37" s="590"/>
      <c r="B37" s="591" t="s">
        <v>590</v>
      </c>
      <c r="C37" s="592"/>
      <c r="D37" s="593"/>
    </row>
    <row r="38" spans="1:6" ht="15.75" customHeight="1" thickBot="1">
      <c r="A38" s="763" t="s">
        <v>746</v>
      </c>
      <c r="B38" s="764"/>
      <c r="C38" s="573"/>
      <c r="D38" s="571">
        <f>+D8+D14+SUM(D15:D37)</f>
        <v>0</v>
      </c>
      <c r="F38" s="594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dőlt"Nagyhalász Város Önkormányzat&amp;R&amp;"Times New Roman,Félkövér dőlt"7.4. tájékoztató tábla az 5/2016. (IV.27)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view="pageLayout" workbookViewId="0" topLeftCell="A1">
      <selection activeCell="F19" sqref="F19"/>
    </sheetView>
  </sheetViews>
  <sheetFormatPr defaultColWidth="9.00390625" defaultRowHeight="12.75"/>
  <cols>
    <col min="1" max="1" width="5.50390625" style="335" customWidth="1"/>
    <col min="2" max="2" width="32.00390625" style="276" customWidth="1"/>
    <col min="3" max="3" width="12.50390625" style="276" customWidth="1"/>
    <col min="4" max="6" width="11.875" style="276" customWidth="1"/>
    <col min="7" max="7" width="12.875" style="276" customWidth="1"/>
    <col min="8" max="16384" width="9.375" style="276" customWidth="1"/>
  </cols>
  <sheetData>
    <row r="1" ht="14.25" thickBot="1">
      <c r="G1" s="98" t="s">
        <v>38</v>
      </c>
    </row>
    <row r="2" spans="1:7" s="337" customFormat="1" ht="57.75" customHeight="1" thickBot="1">
      <c r="A2" s="273"/>
      <c r="B2" s="64" t="s">
        <v>39</v>
      </c>
      <c r="C2" s="64" t="s">
        <v>766</v>
      </c>
      <c r="D2" s="64" t="s">
        <v>767</v>
      </c>
      <c r="E2" s="64" t="s">
        <v>768</v>
      </c>
      <c r="F2" s="64" t="s">
        <v>769</v>
      </c>
      <c r="G2" s="336" t="s">
        <v>770</v>
      </c>
    </row>
    <row r="3" spans="1:7" ht="27" customHeight="1">
      <c r="A3" s="338" t="s">
        <v>4</v>
      </c>
      <c r="B3" s="339" t="s">
        <v>771</v>
      </c>
      <c r="C3" s="340">
        <v>93050</v>
      </c>
      <c r="D3" s="340">
        <v>1906</v>
      </c>
      <c r="E3" s="341">
        <v>101</v>
      </c>
      <c r="F3" s="340">
        <v>807</v>
      </c>
      <c r="G3" s="342">
        <f>SUM(C3:F3)</f>
        <v>95864</v>
      </c>
    </row>
    <row r="4" spans="1:7" ht="27" customHeight="1">
      <c r="A4" s="343" t="s">
        <v>5</v>
      </c>
      <c r="B4" s="344" t="s">
        <v>772</v>
      </c>
      <c r="C4" s="21">
        <v>0</v>
      </c>
      <c r="D4" s="21"/>
      <c r="E4" s="341"/>
      <c r="F4" s="21"/>
      <c r="G4" s="342">
        <f aca="true" t="shared" si="0" ref="G4:G18">SUM(C4:F4)</f>
        <v>0</v>
      </c>
    </row>
    <row r="5" spans="1:7" ht="27" customHeight="1">
      <c r="A5" s="343" t="s">
        <v>6</v>
      </c>
      <c r="B5" s="344" t="s">
        <v>773</v>
      </c>
      <c r="C5" s="21">
        <v>824441</v>
      </c>
      <c r="D5" s="21">
        <v>134051</v>
      </c>
      <c r="E5" s="341">
        <v>10291</v>
      </c>
      <c r="F5" s="21">
        <v>12282</v>
      </c>
      <c r="G5" s="342">
        <f t="shared" si="0"/>
        <v>981065</v>
      </c>
    </row>
    <row r="6" spans="1:7" ht="27" customHeight="1">
      <c r="A6" s="343" t="s">
        <v>7</v>
      </c>
      <c r="B6" s="344" t="s">
        <v>774</v>
      </c>
      <c r="C6" s="21">
        <v>173980</v>
      </c>
      <c r="D6" s="21">
        <v>20316</v>
      </c>
      <c r="E6" s="341">
        <v>3425</v>
      </c>
      <c r="F6" s="21">
        <v>4962</v>
      </c>
      <c r="G6" s="342">
        <f t="shared" si="0"/>
        <v>202683</v>
      </c>
    </row>
    <row r="7" spans="1:7" ht="27" customHeight="1">
      <c r="A7" s="343" t="s">
        <v>8</v>
      </c>
      <c r="B7" s="344" t="s">
        <v>775</v>
      </c>
      <c r="C7" s="21">
        <v>387171</v>
      </c>
      <c r="D7" s="21">
        <v>62691</v>
      </c>
      <c r="E7" s="341">
        <v>6476</v>
      </c>
      <c r="F7" s="21">
        <v>6993</v>
      </c>
      <c r="G7" s="342">
        <f t="shared" si="0"/>
        <v>463331</v>
      </c>
    </row>
    <row r="8" spans="1:7" ht="27" customHeight="1">
      <c r="A8" s="343" t="s">
        <v>9</v>
      </c>
      <c r="B8" s="344" t="s">
        <v>776</v>
      </c>
      <c r="C8" s="21">
        <v>108193</v>
      </c>
      <c r="D8" s="21">
        <v>2281</v>
      </c>
      <c r="E8" s="341">
        <v>2404</v>
      </c>
      <c r="F8" s="21">
        <v>1665</v>
      </c>
      <c r="G8" s="342">
        <f t="shared" si="0"/>
        <v>114543</v>
      </c>
    </row>
    <row r="9" spans="1:7" ht="27" customHeight="1">
      <c r="A9" s="343" t="s">
        <v>10</v>
      </c>
      <c r="B9" s="344" t="s">
        <v>777</v>
      </c>
      <c r="C9" s="21">
        <v>351829</v>
      </c>
      <c r="D9" s="21">
        <v>42869</v>
      </c>
      <c r="E9" s="341">
        <v>686</v>
      </c>
      <c r="F9" s="21">
        <v>1079</v>
      </c>
      <c r="G9" s="342">
        <f t="shared" si="0"/>
        <v>396463</v>
      </c>
    </row>
    <row r="10" spans="1:7" ht="27" customHeight="1">
      <c r="A10" s="343" t="s">
        <v>11</v>
      </c>
      <c r="B10" s="344" t="s">
        <v>778</v>
      </c>
      <c r="C10" s="21">
        <v>-103682</v>
      </c>
      <c r="D10" s="21">
        <v>7800</v>
      </c>
      <c r="E10" s="341">
        <v>-2599</v>
      </c>
      <c r="F10" s="21">
        <v>-1610</v>
      </c>
      <c r="G10" s="342">
        <f t="shared" si="0"/>
        <v>-100091</v>
      </c>
    </row>
    <row r="11" spans="1:7" ht="27" customHeight="1">
      <c r="A11" s="343" t="s">
        <v>12</v>
      </c>
      <c r="B11" s="344" t="s">
        <v>779</v>
      </c>
      <c r="C11" s="21">
        <v>5</v>
      </c>
      <c r="D11" s="21">
        <v>1</v>
      </c>
      <c r="E11" s="341"/>
      <c r="F11" s="21"/>
      <c r="G11" s="342">
        <f t="shared" si="0"/>
        <v>6</v>
      </c>
    </row>
    <row r="12" spans="1:7" ht="27" customHeight="1">
      <c r="A12" s="343" t="s">
        <v>13</v>
      </c>
      <c r="B12" s="344" t="s">
        <v>780</v>
      </c>
      <c r="C12" s="21">
        <v>346</v>
      </c>
      <c r="D12" s="21"/>
      <c r="E12" s="341"/>
      <c r="F12" s="21"/>
      <c r="G12" s="342">
        <f t="shared" si="0"/>
        <v>346</v>
      </c>
    </row>
    <row r="13" spans="1:7" ht="27" customHeight="1">
      <c r="A13" s="343" t="s">
        <v>14</v>
      </c>
      <c r="B13" s="344" t="s">
        <v>781</v>
      </c>
      <c r="C13" s="21">
        <v>-341</v>
      </c>
      <c r="D13" s="21"/>
      <c r="E13" s="341"/>
      <c r="F13" s="21"/>
      <c r="G13" s="342">
        <f t="shared" si="0"/>
        <v>-341</v>
      </c>
    </row>
    <row r="14" spans="1:7" ht="27" customHeight="1">
      <c r="A14" s="343" t="s">
        <v>15</v>
      </c>
      <c r="B14" s="344" t="s">
        <v>782</v>
      </c>
      <c r="C14" s="21">
        <v>-104023</v>
      </c>
      <c r="D14" s="21">
        <v>7801</v>
      </c>
      <c r="E14" s="341">
        <v>-2599</v>
      </c>
      <c r="F14" s="21">
        <v>-1610</v>
      </c>
      <c r="G14" s="342">
        <f t="shared" si="0"/>
        <v>-100431</v>
      </c>
    </row>
    <row r="15" spans="1:7" ht="27" customHeight="1">
      <c r="A15" s="343" t="s">
        <v>16</v>
      </c>
      <c r="B15" s="344" t="s">
        <v>783</v>
      </c>
      <c r="C15" s="21">
        <v>266599</v>
      </c>
      <c r="D15" s="21"/>
      <c r="E15" s="341"/>
      <c r="F15" s="21"/>
      <c r="G15" s="342">
        <f t="shared" si="0"/>
        <v>266599</v>
      </c>
    </row>
    <row r="16" spans="1:7" ht="27" customHeight="1">
      <c r="A16" s="343" t="s">
        <v>17</v>
      </c>
      <c r="B16" s="344" t="s">
        <v>784</v>
      </c>
      <c r="C16" s="21"/>
      <c r="D16" s="21"/>
      <c r="E16" s="341"/>
      <c r="F16" s="21"/>
      <c r="G16" s="342">
        <f t="shared" si="0"/>
        <v>0</v>
      </c>
    </row>
    <row r="17" spans="1:7" ht="27" customHeight="1">
      <c r="A17" s="343" t="s">
        <v>18</v>
      </c>
      <c r="B17" s="344" t="s">
        <v>785</v>
      </c>
      <c r="C17" s="21">
        <v>266599</v>
      </c>
      <c r="D17" s="21"/>
      <c r="E17" s="341"/>
      <c r="F17" s="21"/>
      <c r="G17" s="342">
        <f t="shared" si="0"/>
        <v>266599</v>
      </c>
    </row>
    <row r="18" spans="1:7" ht="27" customHeight="1">
      <c r="A18" s="343" t="s">
        <v>19</v>
      </c>
      <c r="B18" s="344" t="s">
        <v>786</v>
      </c>
      <c r="C18" s="21">
        <v>162576</v>
      </c>
      <c r="D18" s="21">
        <v>7801</v>
      </c>
      <c r="E18" s="341">
        <v>-2599</v>
      </c>
      <c r="F18" s="21">
        <v>-1610</v>
      </c>
      <c r="G18" s="342">
        <f t="shared" si="0"/>
        <v>166168</v>
      </c>
    </row>
  </sheetData>
  <sheetProtection/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EREDMÉNYKIMUTATÁSA&amp;R&amp;"Times New Roman CE,Félkövér dőlt"&amp;12 8. tájékoztató tábla az 5/2016. (IV.27.) önkormányzati rendelethez &amp;"Times New Roman CE,Dőlt"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9.375" style="596" customWidth="1"/>
    <col min="2" max="2" width="54.375" style="596" customWidth="1"/>
    <col min="3" max="3" width="22.50390625" style="596" customWidth="1"/>
    <col min="4" max="4" width="23.50390625" style="596" customWidth="1"/>
    <col min="5" max="5" width="23.00390625" style="596" customWidth="1"/>
    <col min="6" max="16384" width="9.375" style="596" customWidth="1"/>
  </cols>
  <sheetData>
    <row r="1" spans="1:5" ht="12.75" customHeight="1">
      <c r="A1" s="595"/>
      <c r="C1" s="768" t="s">
        <v>816</v>
      </c>
      <c r="D1" s="768"/>
      <c r="E1" s="768"/>
    </row>
    <row r="2" spans="1:5" ht="33" customHeight="1">
      <c r="A2" s="765" t="str">
        <f>+CONCATENATE("A Nagyhalász Város Önkormányzat tulajdonában álló gazdálkodó szervezetek működéséből származó",CHAR(10),"kötelezettségek és részesedések alakulása a ",LEFT('[2]ÖSSZEFÜGGÉSEK'!A4,4),". évben")</f>
        <v>A Nagyhalász Város Önkormányzat tulajdonában álló gazdálkodó szervezetek működéséből származó
kötelezettségek és részesedések alakulása a 2015. évben</v>
      </c>
      <c r="B2" s="765"/>
      <c r="C2" s="765"/>
      <c r="D2" s="765"/>
      <c r="E2" s="765"/>
    </row>
    <row r="3" ht="16.5" thickBot="1">
      <c r="A3" s="597"/>
    </row>
    <row r="4" spans="1:5" ht="79.5" thickBot="1">
      <c r="A4" s="598" t="s">
        <v>593</v>
      </c>
      <c r="B4" s="599" t="s">
        <v>747</v>
      </c>
      <c r="C4" s="599" t="s">
        <v>748</v>
      </c>
      <c r="D4" s="599" t="s">
        <v>749</v>
      </c>
      <c r="E4" s="600" t="s">
        <v>750</v>
      </c>
    </row>
    <row r="5" spans="1:5" ht="15.75">
      <c r="A5" s="601" t="s">
        <v>4</v>
      </c>
      <c r="B5" s="602" t="s">
        <v>798</v>
      </c>
      <c r="C5" s="651">
        <v>0.0479</v>
      </c>
      <c r="D5" s="603">
        <v>86700000</v>
      </c>
      <c r="E5" s="604"/>
    </row>
    <row r="6" spans="1:5" ht="15.75">
      <c r="A6" s="605" t="s">
        <v>5</v>
      </c>
      <c r="B6" s="606" t="s">
        <v>799</v>
      </c>
      <c r="C6" s="652">
        <v>0.49065</v>
      </c>
      <c r="D6" s="608">
        <v>18800000</v>
      </c>
      <c r="E6" s="609"/>
    </row>
    <row r="7" spans="1:5" ht="15.75">
      <c r="A7" s="605" t="s">
        <v>6</v>
      </c>
      <c r="B7" s="606" t="s">
        <v>800</v>
      </c>
      <c r="C7" s="607">
        <v>1</v>
      </c>
      <c r="D7" s="608">
        <v>3000000</v>
      </c>
      <c r="E7" s="609"/>
    </row>
    <row r="8" spans="1:5" ht="15.75">
      <c r="A8" s="605" t="s">
        <v>7</v>
      </c>
      <c r="B8" s="606"/>
      <c r="C8" s="607"/>
      <c r="D8" s="608"/>
      <c r="E8" s="609"/>
    </row>
    <row r="9" spans="1:5" ht="15.75">
      <c r="A9" s="605" t="s">
        <v>8</v>
      </c>
      <c r="B9" s="606"/>
      <c r="C9" s="607"/>
      <c r="D9" s="608"/>
      <c r="E9" s="609"/>
    </row>
    <row r="10" spans="1:5" ht="15.75">
      <c r="A10" s="605" t="s">
        <v>9</v>
      </c>
      <c r="B10" s="606"/>
      <c r="C10" s="607"/>
      <c r="D10" s="608"/>
      <c r="E10" s="609"/>
    </row>
    <row r="11" spans="1:5" ht="15.75">
      <c r="A11" s="605" t="s">
        <v>10</v>
      </c>
      <c r="B11" s="606"/>
      <c r="C11" s="607"/>
      <c r="D11" s="608"/>
      <c r="E11" s="609"/>
    </row>
    <row r="12" spans="1:5" ht="15.75">
      <c r="A12" s="605" t="s">
        <v>11</v>
      </c>
      <c r="B12" s="606"/>
      <c r="C12" s="607"/>
      <c r="D12" s="608"/>
      <c r="E12" s="609"/>
    </row>
    <row r="13" spans="1:5" ht="15.75">
      <c r="A13" s="605" t="s">
        <v>12</v>
      </c>
      <c r="B13" s="606"/>
      <c r="C13" s="607"/>
      <c r="D13" s="608"/>
      <c r="E13" s="609"/>
    </row>
    <row r="14" spans="1:5" ht="15.75">
      <c r="A14" s="605" t="s">
        <v>13</v>
      </c>
      <c r="B14" s="606"/>
      <c r="C14" s="607"/>
      <c r="D14" s="608"/>
      <c r="E14" s="609"/>
    </row>
    <row r="15" spans="1:5" ht="15.75">
      <c r="A15" s="605" t="s">
        <v>14</v>
      </c>
      <c r="B15" s="606"/>
      <c r="C15" s="607"/>
      <c r="D15" s="608"/>
      <c r="E15" s="609"/>
    </row>
    <row r="16" spans="1:5" ht="15.75">
      <c r="A16" s="605" t="s">
        <v>15</v>
      </c>
      <c r="B16" s="606"/>
      <c r="C16" s="607"/>
      <c r="D16" s="608"/>
      <c r="E16" s="609"/>
    </row>
    <row r="17" spans="1:5" ht="15.75">
      <c r="A17" s="605" t="s">
        <v>16</v>
      </c>
      <c r="B17" s="606"/>
      <c r="C17" s="607"/>
      <c r="D17" s="608"/>
      <c r="E17" s="609"/>
    </row>
    <row r="18" spans="1:5" ht="15.75">
      <c r="A18" s="605" t="s">
        <v>17</v>
      </c>
      <c r="B18" s="606"/>
      <c r="C18" s="607"/>
      <c r="D18" s="608"/>
      <c r="E18" s="609"/>
    </row>
    <row r="19" spans="1:5" ht="15.75">
      <c r="A19" s="605" t="s">
        <v>18</v>
      </c>
      <c r="B19" s="606"/>
      <c r="C19" s="607"/>
      <c r="D19" s="608"/>
      <c r="E19" s="609"/>
    </row>
    <row r="20" spans="1:5" ht="15.75">
      <c r="A20" s="605" t="s">
        <v>19</v>
      </c>
      <c r="B20" s="606"/>
      <c r="C20" s="607"/>
      <c r="D20" s="608"/>
      <c r="E20" s="609"/>
    </row>
    <row r="21" spans="1:5" ht="16.5" thickBot="1">
      <c r="A21" s="610" t="s">
        <v>20</v>
      </c>
      <c r="B21" s="611"/>
      <c r="C21" s="612"/>
      <c r="D21" s="613"/>
      <c r="E21" s="614"/>
    </row>
    <row r="22" spans="1:5" ht="16.5" thickBot="1">
      <c r="A22" s="766" t="s">
        <v>751</v>
      </c>
      <c r="B22" s="767"/>
      <c r="C22" s="615"/>
      <c r="D22" s="616">
        <f>IF(SUM(D5:D21)=0,"",SUM(D5:D21))</f>
        <v>108500000</v>
      </c>
      <c r="E22" s="617">
        <f>IF(SUM(E5:E21)=0,"",SUM(E5:E21))</f>
      </c>
    </row>
    <row r="23" ht="15.75">
      <c r="A23" s="597"/>
    </row>
  </sheetData>
  <sheetProtection/>
  <mergeCells count="3">
    <mergeCell ref="A2:E2"/>
    <mergeCell ref="A22:B22"/>
    <mergeCell ref="C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6.00390625" style="313" customWidth="1"/>
    <col min="2" max="2" width="45.625" style="313" customWidth="1"/>
    <col min="3" max="7" width="18.875" style="313" customWidth="1"/>
    <col min="8" max="16384" width="9.375" style="313" customWidth="1"/>
  </cols>
  <sheetData>
    <row r="1" ht="15">
      <c r="G1" s="618" t="s">
        <v>817</v>
      </c>
    </row>
    <row r="2" spans="1:7" ht="14.25">
      <c r="A2" s="619"/>
      <c r="B2" s="619"/>
      <c r="C2" s="619"/>
      <c r="D2" s="619"/>
      <c r="E2" s="619"/>
      <c r="F2" s="619"/>
      <c r="G2" s="619"/>
    </row>
    <row r="3" spans="1:7" ht="33.75" customHeight="1">
      <c r="A3" s="769" t="s">
        <v>752</v>
      </c>
      <c r="B3" s="769"/>
      <c r="C3" s="769"/>
      <c r="D3" s="769"/>
      <c r="E3" s="769"/>
      <c r="F3" s="769"/>
      <c r="G3" s="769"/>
    </row>
    <row r="4" ht="13.5" thickBot="1">
      <c r="G4" s="620"/>
    </row>
    <row r="5" spans="1:7" s="625" customFormat="1" ht="43.5" customHeight="1" thickBot="1">
      <c r="A5" s="621" t="s">
        <v>478</v>
      </c>
      <c r="B5" s="622" t="s">
        <v>39</v>
      </c>
      <c r="C5" s="623" t="s">
        <v>761</v>
      </c>
      <c r="D5" s="646" t="s">
        <v>762</v>
      </c>
      <c r="E5" s="623" t="s">
        <v>763</v>
      </c>
      <c r="F5" s="623" t="s">
        <v>764</v>
      </c>
      <c r="G5" s="624" t="s">
        <v>765</v>
      </c>
    </row>
    <row r="6" spans="1:7" ht="28.5" customHeight="1">
      <c r="A6" s="626" t="s">
        <v>4</v>
      </c>
      <c r="B6" s="627" t="str">
        <f>+CONCATENATE("Pénzkészlet ",LEFT('[2]ÖSSZEFÜGGÉSEK'!A4,4),". január 1-jén",CHAR(10),"ebből:")</f>
        <v>Pénzkészlet 2015. január 1-jén
ebből:</v>
      </c>
      <c r="C6" s="628">
        <v>30920</v>
      </c>
      <c r="D6" s="628">
        <v>558</v>
      </c>
      <c r="E6" s="628">
        <v>410</v>
      </c>
      <c r="F6" s="628">
        <v>65</v>
      </c>
      <c r="G6" s="629">
        <f>SUM(C6:F6)</f>
        <v>31953</v>
      </c>
    </row>
    <row r="7" spans="1:7" ht="18" customHeight="1">
      <c r="A7" s="630" t="s">
        <v>5</v>
      </c>
      <c r="B7" s="631" t="s">
        <v>753</v>
      </c>
      <c r="C7" s="657">
        <v>29976</v>
      </c>
      <c r="D7" s="656">
        <v>210</v>
      </c>
      <c r="E7" s="656">
        <v>308</v>
      </c>
      <c r="F7" s="656">
        <v>29</v>
      </c>
      <c r="G7" s="629">
        <f aca="true" t="shared" si="0" ref="G7:G14">SUM(C7:F7)</f>
        <v>30523</v>
      </c>
    </row>
    <row r="8" spans="1:7" ht="18" customHeight="1">
      <c r="A8" s="630" t="s">
        <v>6</v>
      </c>
      <c r="B8" s="631" t="s">
        <v>754</v>
      </c>
      <c r="C8" s="656">
        <v>944</v>
      </c>
      <c r="D8" s="656">
        <v>348</v>
      </c>
      <c r="E8" s="656">
        <v>102</v>
      </c>
      <c r="F8" s="656">
        <v>36</v>
      </c>
      <c r="G8" s="629">
        <f t="shared" si="0"/>
        <v>1430</v>
      </c>
    </row>
    <row r="9" spans="1:7" ht="18" customHeight="1">
      <c r="A9" s="630" t="s">
        <v>7</v>
      </c>
      <c r="B9" s="632" t="s">
        <v>755</v>
      </c>
      <c r="C9" s="633">
        <v>1232663</v>
      </c>
      <c r="D9" s="633">
        <v>136462</v>
      </c>
      <c r="E9" s="633">
        <v>10802</v>
      </c>
      <c r="F9" s="633">
        <v>13154</v>
      </c>
      <c r="G9" s="629">
        <f t="shared" si="0"/>
        <v>1393081</v>
      </c>
    </row>
    <row r="10" spans="1:7" ht="18" customHeight="1">
      <c r="A10" s="634" t="s">
        <v>8</v>
      </c>
      <c r="B10" s="635" t="s">
        <v>756</v>
      </c>
      <c r="C10" s="636">
        <v>1184021</v>
      </c>
      <c r="D10" s="636">
        <v>129339</v>
      </c>
      <c r="E10" s="636">
        <v>10654</v>
      </c>
      <c r="F10" s="636">
        <v>12933</v>
      </c>
      <c r="G10" s="629">
        <f t="shared" si="0"/>
        <v>1336947</v>
      </c>
    </row>
    <row r="11" spans="1:7" ht="18" customHeight="1" thickBot="1">
      <c r="A11" s="637" t="s">
        <v>9</v>
      </c>
      <c r="B11" s="638" t="s">
        <v>757</v>
      </c>
      <c r="C11" s="639">
        <v>1579</v>
      </c>
      <c r="D11" s="639">
        <v>-555</v>
      </c>
      <c r="E11" s="639">
        <v>-409</v>
      </c>
      <c r="F11" s="639">
        <v>-65</v>
      </c>
      <c r="G11" s="647">
        <f t="shared" si="0"/>
        <v>550</v>
      </c>
    </row>
    <row r="12" spans="1:7" ht="25.5" customHeight="1">
      <c r="A12" s="640" t="s">
        <v>10</v>
      </c>
      <c r="B12" s="641" t="str">
        <f>+CONCATENATE("Záró pénzkészlet ",LEFT('[2]ÖSSZEFÜGGÉSEK'!A4,4),". december 31-én",CHAR(10),"ebből:")</f>
        <v>Záró pénzkészlet 2015. december 31-én
ebből:</v>
      </c>
      <c r="C12" s="642">
        <v>81141</v>
      </c>
      <c r="D12" s="642">
        <v>7126</v>
      </c>
      <c r="E12" s="642">
        <v>149</v>
      </c>
      <c r="F12" s="642">
        <v>221</v>
      </c>
      <c r="G12" s="643">
        <f t="shared" si="0"/>
        <v>88637</v>
      </c>
    </row>
    <row r="13" spans="1:7" ht="18" customHeight="1">
      <c r="A13" s="630" t="s">
        <v>11</v>
      </c>
      <c r="B13" s="631" t="s">
        <v>753</v>
      </c>
      <c r="C13" s="656">
        <v>80681</v>
      </c>
      <c r="D13" s="656">
        <v>7051</v>
      </c>
      <c r="E13" s="656">
        <v>86</v>
      </c>
      <c r="F13" s="656">
        <v>37</v>
      </c>
      <c r="G13" s="629">
        <f t="shared" si="0"/>
        <v>87855</v>
      </c>
    </row>
    <row r="14" spans="1:7" ht="18" customHeight="1" thickBot="1">
      <c r="A14" s="637" t="s">
        <v>12</v>
      </c>
      <c r="B14" s="644" t="s">
        <v>754</v>
      </c>
      <c r="C14" s="658">
        <v>460</v>
      </c>
      <c r="D14" s="658">
        <v>75</v>
      </c>
      <c r="E14" s="658">
        <v>63</v>
      </c>
      <c r="F14" s="658">
        <v>184</v>
      </c>
      <c r="G14" s="648">
        <f t="shared" si="0"/>
        <v>782</v>
      </c>
    </row>
    <row r="17" spans="1:7" ht="12.75">
      <c r="A17" s="770" t="s">
        <v>810</v>
      </c>
      <c r="B17" s="770"/>
      <c r="C17" s="770"/>
      <c r="D17" s="770"/>
      <c r="E17" s="770"/>
      <c r="F17" s="770"/>
      <c r="G17" s="770"/>
    </row>
  </sheetData>
  <sheetProtection/>
  <mergeCells count="2">
    <mergeCell ref="A3:G3"/>
    <mergeCell ref="A17:G1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152" sqref="E152"/>
    </sheetView>
  </sheetViews>
  <sheetFormatPr defaultColWidth="9.00390625" defaultRowHeight="12.75"/>
  <cols>
    <col min="1" max="1" width="9.50390625" style="132" customWidth="1"/>
    <col min="2" max="2" width="59.625" style="132" customWidth="1"/>
    <col min="3" max="4" width="17.375" style="133" customWidth="1"/>
    <col min="5" max="5" width="17.375" style="155" customWidth="1"/>
    <col min="6" max="16384" width="9.375" style="155" customWidth="1"/>
  </cols>
  <sheetData>
    <row r="1" spans="1:5" ht="15.75" customHeight="1">
      <c r="A1" s="668" t="s">
        <v>411</v>
      </c>
      <c r="B1" s="668"/>
      <c r="C1" s="668"/>
      <c r="D1" s="668"/>
      <c r="E1" s="668"/>
    </row>
    <row r="2" spans="1:5" ht="15.75" customHeight="1" thickBot="1">
      <c r="A2" s="659" t="s">
        <v>79</v>
      </c>
      <c r="B2" s="659"/>
      <c r="C2" s="220"/>
      <c r="D2" s="220"/>
      <c r="E2" s="220" t="s">
        <v>119</v>
      </c>
    </row>
    <row r="3" spans="1:5" ht="15.75">
      <c r="A3" s="660" t="s">
        <v>44</v>
      </c>
      <c r="B3" s="662" t="s">
        <v>3</v>
      </c>
      <c r="C3" s="664" t="s">
        <v>36</v>
      </c>
      <c r="D3" s="665"/>
      <c r="E3" s="666"/>
    </row>
    <row r="4" spans="1:5" ht="24.75" thickBot="1">
      <c r="A4" s="661"/>
      <c r="B4" s="663"/>
      <c r="C4" s="222" t="s">
        <v>386</v>
      </c>
      <c r="D4" s="264" t="s">
        <v>408</v>
      </c>
      <c r="E4" s="263" t="s">
        <v>483</v>
      </c>
    </row>
    <row r="5" spans="1:5" s="156" customFormat="1" ht="12" customHeight="1" thickBot="1">
      <c r="A5" s="152" t="s">
        <v>362</v>
      </c>
      <c r="B5" s="153" t="s">
        <v>363</v>
      </c>
      <c r="C5" s="153" t="s">
        <v>364</v>
      </c>
      <c r="D5" s="265" t="s">
        <v>366</v>
      </c>
      <c r="E5" s="223" t="s">
        <v>365</v>
      </c>
    </row>
    <row r="6" spans="1:5" s="157" customFormat="1" ht="12" customHeight="1" thickBot="1">
      <c r="A6" s="18" t="s">
        <v>4</v>
      </c>
      <c r="B6" s="19" t="s">
        <v>140</v>
      </c>
      <c r="C6" s="144">
        <f>+C7+C8+C9+C10+C11+C12</f>
        <v>0</v>
      </c>
      <c r="D6" s="144"/>
      <c r="E6" s="77">
        <f>+E7+E8+E9+E10+E11+E12</f>
        <v>0</v>
      </c>
    </row>
    <row r="7" spans="1:5" s="157" customFormat="1" ht="12" customHeight="1">
      <c r="A7" s="13" t="s">
        <v>56</v>
      </c>
      <c r="B7" s="158" t="s">
        <v>141</v>
      </c>
      <c r="C7" s="146"/>
      <c r="D7" s="146"/>
      <c r="E7" s="79"/>
    </row>
    <row r="8" spans="1:5" s="157" customFormat="1" ht="12" customHeight="1">
      <c r="A8" s="12" t="s">
        <v>57</v>
      </c>
      <c r="B8" s="159" t="s">
        <v>142</v>
      </c>
      <c r="C8" s="145"/>
      <c r="D8" s="145"/>
      <c r="E8" s="78"/>
    </row>
    <row r="9" spans="1:5" s="157" customFormat="1" ht="12" customHeight="1">
      <c r="A9" s="12" t="s">
        <v>58</v>
      </c>
      <c r="B9" s="159" t="s">
        <v>143</v>
      </c>
      <c r="C9" s="145"/>
      <c r="D9" s="145"/>
      <c r="E9" s="78"/>
    </row>
    <row r="10" spans="1:5" s="157" customFormat="1" ht="12" customHeight="1">
      <c r="A10" s="12" t="s">
        <v>59</v>
      </c>
      <c r="B10" s="159" t="s">
        <v>144</v>
      </c>
      <c r="C10" s="145"/>
      <c r="D10" s="145"/>
      <c r="E10" s="78"/>
    </row>
    <row r="11" spans="1:5" s="157" customFormat="1" ht="12" customHeight="1">
      <c r="A11" s="12" t="s">
        <v>76</v>
      </c>
      <c r="B11" s="85" t="s">
        <v>304</v>
      </c>
      <c r="C11" s="145"/>
      <c r="D11" s="145"/>
      <c r="E11" s="78"/>
    </row>
    <row r="12" spans="1:5" s="157" customFormat="1" ht="12" customHeight="1" thickBot="1">
      <c r="A12" s="14" t="s">
        <v>60</v>
      </c>
      <c r="B12" s="86" t="s">
        <v>305</v>
      </c>
      <c r="C12" s="145"/>
      <c r="D12" s="145"/>
      <c r="E12" s="78"/>
    </row>
    <row r="13" spans="1:5" s="157" customFormat="1" ht="12" customHeight="1" thickBot="1">
      <c r="A13" s="18" t="s">
        <v>5</v>
      </c>
      <c r="B13" s="84" t="s">
        <v>145</v>
      </c>
      <c r="C13" s="144">
        <f>+C14+C15+C16+C17+C18</f>
        <v>0</v>
      </c>
      <c r="D13" s="144"/>
      <c r="E13" s="77">
        <f>+E14+E15+E16+E17+E18</f>
        <v>0</v>
      </c>
    </row>
    <row r="14" spans="1:5" s="157" customFormat="1" ht="12" customHeight="1">
      <c r="A14" s="13" t="s">
        <v>62</v>
      </c>
      <c r="B14" s="158" t="s">
        <v>146</v>
      </c>
      <c r="C14" s="146"/>
      <c r="D14" s="146"/>
      <c r="E14" s="79"/>
    </row>
    <row r="15" spans="1:5" s="157" customFormat="1" ht="12" customHeight="1">
      <c r="A15" s="12" t="s">
        <v>63</v>
      </c>
      <c r="B15" s="159" t="s">
        <v>147</v>
      </c>
      <c r="C15" s="145"/>
      <c r="D15" s="145"/>
      <c r="E15" s="78"/>
    </row>
    <row r="16" spans="1:5" s="157" customFormat="1" ht="12" customHeight="1">
      <c r="A16" s="12" t="s">
        <v>64</v>
      </c>
      <c r="B16" s="159" t="s">
        <v>297</v>
      </c>
      <c r="C16" s="145"/>
      <c r="D16" s="145"/>
      <c r="E16" s="78"/>
    </row>
    <row r="17" spans="1:5" s="157" customFormat="1" ht="12" customHeight="1">
      <c r="A17" s="12" t="s">
        <v>65</v>
      </c>
      <c r="B17" s="159" t="s">
        <v>298</v>
      </c>
      <c r="C17" s="145"/>
      <c r="D17" s="145"/>
      <c r="E17" s="78"/>
    </row>
    <row r="18" spans="1:5" s="157" customFormat="1" ht="12" customHeight="1">
      <c r="A18" s="12" t="s">
        <v>66</v>
      </c>
      <c r="B18" s="159" t="s">
        <v>148</v>
      </c>
      <c r="C18" s="145"/>
      <c r="D18" s="145"/>
      <c r="E18" s="78"/>
    </row>
    <row r="19" spans="1:5" s="157" customFormat="1" ht="12" customHeight="1" thickBot="1">
      <c r="A19" s="14" t="s">
        <v>72</v>
      </c>
      <c r="B19" s="86" t="s">
        <v>149</v>
      </c>
      <c r="C19" s="147"/>
      <c r="D19" s="147"/>
      <c r="E19" s="80"/>
    </row>
    <row r="20" spans="1:5" s="157" customFormat="1" ht="12" customHeight="1" thickBot="1">
      <c r="A20" s="18" t="s">
        <v>6</v>
      </c>
      <c r="B20" s="19" t="s">
        <v>150</v>
      </c>
      <c r="C20" s="144">
        <f>+C21+C22+C23+C24+C25</f>
        <v>0</v>
      </c>
      <c r="D20" s="144"/>
      <c r="E20" s="77">
        <f>+E21+E22+E23+E24+E25</f>
        <v>0</v>
      </c>
    </row>
    <row r="21" spans="1:5" s="157" customFormat="1" ht="12" customHeight="1">
      <c r="A21" s="13" t="s">
        <v>45</v>
      </c>
      <c r="B21" s="158" t="s">
        <v>151</v>
      </c>
      <c r="C21" s="146"/>
      <c r="D21" s="146"/>
      <c r="E21" s="79"/>
    </row>
    <row r="22" spans="1:5" s="157" customFormat="1" ht="12" customHeight="1">
      <c r="A22" s="12" t="s">
        <v>46</v>
      </c>
      <c r="B22" s="159" t="s">
        <v>152</v>
      </c>
      <c r="C22" s="145"/>
      <c r="D22" s="145"/>
      <c r="E22" s="78"/>
    </row>
    <row r="23" spans="1:5" s="157" customFormat="1" ht="12" customHeight="1">
      <c r="A23" s="12" t="s">
        <v>47</v>
      </c>
      <c r="B23" s="159" t="s">
        <v>299</v>
      </c>
      <c r="C23" s="145"/>
      <c r="D23" s="145"/>
      <c r="E23" s="78"/>
    </row>
    <row r="24" spans="1:5" s="157" customFormat="1" ht="12" customHeight="1">
      <c r="A24" s="12" t="s">
        <v>48</v>
      </c>
      <c r="B24" s="159" t="s">
        <v>300</v>
      </c>
      <c r="C24" s="145"/>
      <c r="D24" s="145"/>
      <c r="E24" s="78"/>
    </row>
    <row r="25" spans="1:5" s="157" customFormat="1" ht="12" customHeight="1">
      <c r="A25" s="12" t="s">
        <v>87</v>
      </c>
      <c r="B25" s="159" t="s">
        <v>153</v>
      </c>
      <c r="C25" s="145"/>
      <c r="D25" s="145"/>
      <c r="E25" s="78"/>
    </row>
    <row r="26" spans="1:5" s="157" customFormat="1" ht="12" customHeight="1" thickBot="1">
      <c r="A26" s="14" t="s">
        <v>88</v>
      </c>
      <c r="B26" s="160" t="s">
        <v>154</v>
      </c>
      <c r="C26" s="147"/>
      <c r="D26" s="147"/>
      <c r="E26" s="80"/>
    </row>
    <row r="27" spans="1:5" s="157" customFormat="1" ht="12" customHeight="1" thickBot="1">
      <c r="A27" s="18" t="s">
        <v>89</v>
      </c>
      <c r="B27" s="19" t="s">
        <v>155</v>
      </c>
      <c r="C27" s="150">
        <f>+C28+C32+C33+C34</f>
        <v>0</v>
      </c>
      <c r="D27" s="150"/>
      <c r="E27" s="187">
        <f>+E28+E32+E33+E34</f>
        <v>0</v>
      </c>
    </row>
    <row r="28" spans="1:5" s="157" customFormat="1" ht="12" customHeight="1">
      <c r="A28" s="13" t="s">
        <v>156</v>
      </c>
      <c r="B28" s="158" t="s">
        <v>311</v>
      </c>
      <c r="C28" s="189">
        <f>+C29+C30+C31</f>
        <v>0</v>
      </c>
      <c r="D28" s="189"/>
      <c r="E28" s="188">
        <f>+E29+E30+E31</f>
        <v>0</v>
      </c>
    </row>
    <row r="29" spans="1:5" s="157" customFormat="1" ht="12" customHeight="1">
      <c r="A29" s="12" t="s">
        <v>157</v>
      </c>
      <c r="B29" s="159" t="s">
        <v>162</v>
      </c>
      <c r="C29" s="145"/>
      <c r="D29" s="145"/>
      <c r="E29" s="78"/>
    </row>
    <row r="30" spans="1:5" s="157" customFormat="1" ht="12" customHeight="1">
      <c r="A30" s="12" t="s">
        <v>158</v>
      </c>
      <c r="B30" s="159" t="s">
        <v>163</v>
      </c>
      <c r="C30" s="145"/>
      <c r="D30" s="145"/>
      <c r="E30" s="78"/>
    </row>
    <row r="31" spans="1:5" s="157" customFormat="1" ht="12" customHeight="1">
      <c r="A31" s="12" t="s">
        <v>309</v>
      </c>
      <c r="B31" s="199" t="s">
        <v>310</v>
      </c>
      <c r="C31" s="145"/>
      <c r="D31" s="145"/>
      <c r="E31" s="78"/>
    </row>
    <row r="32" spans="1:5" s="157" customFormat="1" ht="12" customHeight="1">
      <c r="A32" s="12" t="s">
        <v>159</v>
      </c>
      <c r="B32" s="159" t="s">
        <v>164</v>
      </c>
      <c r="C32" s="145"/>
      <c r="D32" s="145"/>
      <c r="E32" s="78"/>
    </row>
    <row r="33" spans="1:5" s="157" customFormat="1" ht="12" customHeight="1">
      <c r="A33" s="12" t="s">
        <v>160</v>
      </c>
      <c r="B33" s="159" t="s">
        <v>165</v>
      </c>
      <c r="C33" s="145"/>
      <c r="D33" s="145"/>
      <c r="E33" s="78"/>
    </row>
    <row r="34" spans="1:5" s="157" customFormat="1" ht="12" customHeight="1" thickBot="1">
      <c r="A34" s="14" t="s">
        <v>161</v>
      </c>
      <c r="B34" s="160" t="s">
        <v>166</v>
      </c>
      <c r="C34" s="147"/>
      <c r="D34" s="147"/>
      <c r="E34" s="80"/>
    </row>
    <row r="35" spans="1:5" s="157" customFormat="1" ht="12" customHeight="1" thickBot="1">
      <c r="A35" s="18" t="s">
        <v>8</v>
      </c>
      <c r="B35" s="19" t="s">
        <v>306</v>
      </c>
      <c r="C35" s="144">
        <f>SUM(C36:C46)</f>
        <v>1435</v>
      </c>
      <c r="D35" s="144">
        <v>1435</v>
      </c>
      <c r="E35" s="77">
        <f>SUM(E36:E46)</f>
        <v>1918</v>
      </c>
    </row>
    <row r="36" spans="1:5" s="157" customFormat="1" ht="12" customHeight="1">
      <c r="A36" s="13" t="s">
        <v>49</v>
      </c>
      <c r="B36" s="158" t="s">
        <v>169</v>
      </c>
      <c r="C36" s="146"/>
      <c r="D36" s="146"/>
      <c r="E36" s="79"/>
    </row>
    <row r="37" spans="1:5" s="157" customFormat="1" ht="12" customHeight="1">
      <c r="A37" s="12" t="s">
        <v>50</v>
      </c>
      <c r="B37" s="159" t="s">
        <v>170</v>
      </c>
      <c r="C37" s="145">
        <v>229</v>
      </c>
      <c r="D37" s="145">
        <v>229</v>
      </c>
      <c r="E37" s="78">
        <v>208</v>
      </c>
    </row>
    <row r="38" spans="1:5" s="157" customFormat="1" ht="12" customHeight="1">
      <c r="A38" s="12" t="s">
        <v>51</v>
      </c>
      <c r="B38" s="159" t="s">
        <v>171</v>
      </c>
      <c r="C38" s="145">
        <v>950</v>
      </c>
      <c r="D38" s="145">
        <v>950</v>
      </c>
      <c r="E38" s="78">
        <v>1389</v>
      </c>
    </row>
    <row r="39" spans="1:5" s="157" customFormat="1" ht="12" customHeight="1">
      <c r="A39" s="12" t="s">
        <v>91</v>
      </c>
      <c r="B39" s="159" t="s">
        <v>172</v>
      </c>
      <c r="C39" s="145"/>
      <c r="D39" s="145"/>
      <c r="E39" s="78"/>
    </row>
    <row r="40" spans="1:5" s="157" customFormat="1" ht="12" customHeight="1">
      <c r="A40" s="12" t="s">
        <v>92</v>
      </c>
      <c r="B40" s="159" t="s">
        <v>173</v>
      </c>
      <c r="C40" s="145"/>
      <c r="D40" s="145"/>
      <c r="E40" s="78"/>
    </row>
    <row r="41" spans="1:5" s="157" customFormat="1" ht="12" customHeight="1">
      <c r="A41" s="12" t="s">
        <v>93</v>
      </c>
      <c r="B41" s="159" t="s">
        <v>174</v>
      </c>
      <c r="C41" s="145">
        <v>256</v>
      </c>
      <c r="D41" s="145">
        <v>256</v>
      </c>
      <c r="E41" s="78">
        <v>257</v>
      </c>
    </row>
    <row r="42" spans="1:5" s="157" customFormat="1" ht="12" customHeight="1">
      <c r="A42" s="12" t="s">
        <v>94</v>
      </c>
      <c r="B42" s="159" t="s">
        <v>175</v>
      </c>
      <c r="C42" s="145"/>
      <c r="D42" s="145"/>
      <c r="E42" s="78"/>
    </row>
    <row r="43" spans="1:5" s="157" customFormat="1" ht="12" customHeight="1">
      <c r="A43" s="12" t="s">
        <v>95</v>
      </c>
      <c r="B43" s="159" t="s">
        <v>176</v>
      </c>
      <c r="C43" s="145"/>
      <c r="D43" s="145"/>
      <c r="E43" s="78">
        <v>1</v>
      </c>
    </row>
    <row r="44" spans="1:5" s="157" customFormat="1" ht="12" customHeight="1">
      <c r="A44" s="12" t="s">
        <v>167</v>
      </c>
      <c r="B44" s="159" t="s">
        <v>177</v>
      </c>
      <c r="C44" s="148"/>
      <c r="D44" s="148"/>
      <c r="E44" s="81"/>
    </row>
    <row r="45" spans="1:5" s="157" customFormat="1" ht="12" customHeight="1">
      <c r="A45" s="14" t="s">
        <v>168</v>
      </c>
      <c r="B45" s="160" t="s">
        <v>308</v>
      </c>
      <c r="C45" s="149"/>
      <c r="D45" s="149"/>
      <c r="E45" s="82"/>
    </row>
    <row r="46" spans="1:5" s="157" customFormat="1" ht="12" customHeight="1" thickBot="1">
      <c r="A46" s="14" t="s">
        <v>307</v>
      </c>
      <c r="B46" s="86" t="s">
        <v>178</v>
      </c>
      <c r="C46" s="149"/>
      <c r="D46" s="149"/>
      <c r="E46" s="82">
        <v>63</v>
      </c>
    </row>
    <row r="47" spans="1:5" s="157" customFormat="1" ht="12" customHeight="1" thickBot="1">
      <c r="A47" s="18" t="s">
        <v>9</v>
      </c>
      <c r="B47" s="19" t="s">
        <v>179</v>
      </c>
      <c r="C47" s="144">
        <f>SUM(C48:C52)</f>
        <v>0</v>
      </c>
      <c r="D47" s="144"/>
      <c r="E47" s="77">
        <f>SUM(E48:E52)</f>
        <v>0</v>
      </c>
    </row>
    <row r="48" spans="1:5" s="157" customFormat="1" ht="12" customHeight="1">
      <c r="A48" s="13" t="s">
        <v>52</v>
      </c>
      <c r="B48" s="158" t="s">
        <v>183</v>
      </c>
      <c r="C48" s="190"/>
      <c r="D48" s="190"/>
      <c r="E48" s="83"/>
    </row>
    <row r="49" spans="1:5" s="157" customFormat="1" ht="12" customHeight="1">
      <c r="A49" s="12" t="s">
        <v>53</v>
      </c>
      <c r="B49" s="159" t="s">
        <v>184</v>
      </c>
      <c r="C49" s="148"/>
      <c r="D49" s="148"/>
      <c r="E49" s="81"/>
    </row>
    <row r="50" spans="1:5" s="157" customFormat="1" ht="12" customHeight="1">
      <c r="A50" s="12" t="s">
        <v>180</v>
      </c>
      <c r="B50" s="159" t="s">
        <v>185</v>
      </c>
      <c r="C50" s="148"/>
      <c r="D50" s="148"/>
      <c r="E50" s="81"/>
    </row>
    <row r="51" spans="1:5" s="157" customFormat="1" ht="12" customHeight="1">
      <c r="A51" s="12" t="s">
        <v>181</v>
      </c>
      <c r="B51" s="159" t="s">
        <v>186</v>
      </c>
      <c r="C51" s="148"/>
      <c r="D51" s="148"/>
      <c r="E51" s="81"/>
    </row>
    <row r="52" spans="1:5" s="157" customFormat="1" ht="12" customHeight="1" thickBot="1">
      <c r="A52" s="14" t="s">
        <v>182</v>
      </c>
      <c r="B52" s="86" t="s">
        <v>187</v>
      </c>
      <c r="C52" s="149"/>
      <c r="D52" s="149"/>
      <c r="E52" s="82"/>
    </row>
    <row r="53" spans="1:5" s="157" customFormat="1" ht="12" customHeight="1" thickBot="1">
      <c r="A53" s="18" t="s">
        <v>96</v>
      </c>
      <c r="B53" s="19" t="s">
        <v>188</v>
      </c>
      <c r="C53" s="144">
        <f>SUM(C54:C56)</f>
        <v>0</v>
      </c>
      <c r="D53" s="144"/>
      <c r="E53" s="77">
        <f>SUM(E54:E56)</f>
        <v>0</v>
      </c>
    </row>
    <row r="54" spans="1:5" s="157" customFormat="1" ht="12" customHeight="1">
      <c r="A54" s="13" t="s">
        <v>54</v>
      </c>
      <c r="B54" s="158" t="s">
        <v>189</v>
      </c>
      <c r="C54" s="146"/>
      <c r="D54" s="146"/>
      <c r="E54" s="79"/>
    </row>
    <row r="55" spans="1:5" s="157" customFormat="1" ht="12" customHeight="1">
      <c r="A55" s="12" t="s">
        <v>55</v>
      </c>
      <c r="B55" s="159" t="s">
        <v>301</v>
      </c>
      <c r="C55" s="145"/>
      <c r="D55" s="145"/>
      <c r="E55" s="78"/>
    </row>
    <row r="56" spans="1:5" s="157" customFormat="1" ht="12" customHeight="1">
      <c r="A56" s="12" t="s">
        <v>192</v>
      </c>
      <c r="B56" s="159" t="s">
        <v>190</v>
      </c>
      <c r="C56" s="145"/>
      <c r="D56" s="145"/>
      <c r="E56" s="78"/>
    </row>
    <row r="57" spans="1:5" s="157" customFormat="1" ht="12" customHeight="1" thickBot="1">
      <c r="A57" s="14" t="s">
        <v>193</v>
      </c>
      <c r="B57" s="86" t="s">
        <v>191</v>
      </c>
      <c r="C57" s="147"/>
      <c r="D57" s="147"/>
      <c r="E57" s="80"/>
    </row>
    <row r="58" spans="1:5" s="157" customFormat="1" ht="12" customHeight="1" thickBot="1">
      <c r="A58" s="18" t="s">
        <v>11</v>
      </c>
      <c r="B58" s="84" t="s">
        <v>194</v>
      </c>
      <c r="C58" s="144">
        <f>SUM(C59:C61)</f>
        <v>0</v>
      </c>
      <c r="D58" s="144"/>
      <c r="E58" s="77">
        <f>SUM(E59:E61)</f>
        <v>0</v>
      </c>
    </row>
    <row r="59" spans="1:5" s="157" customFormat="1" ht="12" customHeight="1">
      <c r="A59" s="13" t="s">
        <v>97</v>
      </c>
      <c r="B59" s="158" t="s">
        <v>196</v>
      </c>
      <c r="C59" s="148"/>
      <c r="D59" s="148"/>
      <c r="E59" s="81"/>
    </row>
    <row r="60" spans="1:5" s="157" customFormat="1" ht="12" customHeight="1">
      <c r="A60" s="12" t="s">
        <v>98</v>
      </c>
      <c r="B60" s="159" t="s">
        <v>302</v>
      </c>
      <c r="C60" s="148"/>
      <c r="D60" s="148"/>
      <c r="E60" s="81"/>
    </row>
    <row r="61" spans="1:5" s="157" customFormat="1" ht="12" customHeight="1">
      <c r="A61" s="12" t="s">
        <v>120</v>
      </c>
      <c r="B61" s="159" t="s">
        <v>197</v>
      </c>
      <c r="C61" s="148"/>
      <c r="D61" s="148"/>
      <c r="E61" s="81"/>
    </row>
    <row r="62" spans="1:5" s="157" customFormat="1" ht="12" customHeight="1" thickBot="1">
      <c r="A62" s="14" t="s">
        <v>195</v>
      </c>
      <c r="B62" s="86" t="s">
        <v>198</v>
      </c>
      <c r="C62" s="148"/>
      <c r="D62" s="148"/>
      <c r="E62" s="81"/>
    </row>
    <row r="63" spans="1:5" s="157" customFormat="1" ht="12" customHeight="1" thickBot="1">
      <c r="A63" s="204" t="s">
        <v>351</v>
      </c>
      <c r="B63" s="19" t="s">
        <v>199</v>
      </c>
      <c r="C63" s="150">
        <f>+C6+C13+C20+C27+C35+C47+C53+C58</f>
        <v>1435</v>
      </c>
      <c r="D63" s="150">
        <v>1435</v>
      </c>
      <c r="E63" s="187">
        <f>+E6+E13+E20+E27+E35+E47+E53+E58</f>
        <v>1918</v>
      </c>
    </row>
    <row r="64" spans="1:5" s="157" customFormat="1" ht="12" customHeight="1" thickBot="1">
      <c r="A64" s="191" t="s">
        <v>200</v>
      </c>
      <c r="B64" s="84" t="s">
        <v>201</v>
      </c>
      <c r="C64" s="144">
        <f>SUM(C65:C67)</f>
        <v>0</v>
      </c>
      <c r="D64" s="144"/>
      <c r="E64" s="77">
        <f>SUM(E65:E67)</f>
        <v>0</v>
      </c>
    </row>
    <row r="65" spans="1:5" s="157" customFormat="1" ht="12" customHeight="1">
      <c r="A65" s="13" t="s">
        <v>232</v>
      </c>
      <c r="B65" s="158" t="s">
        <v>202</v>
      </c>
      <c r="C65" s="148"/>
      <c r="D65" s="148"/>
      <c r="E65" s="81"/>
    </row>
    <row r="66" spans="1:5" s="157" customFormat="1" ht="12" customHeight="1">
      <c r="A66" s="12" t="s">
        <v>241</v>
      </c>
      <c r="B66" s="159" t="s">
        <v>203</v>
      </c>
      <c r="C66" s="148"/>
      <c r="D66" s="148"/>
      <c r="E66" s="81"/>
    </row>
    <row r="67" spans="1:5" s="157" customFormat="1" ht="12" customHeight="1" thickBot="1">
      <c r="A67" s="14" t="s">
        <v>242</v>
      </c>
      <c r="B67" s="200" t="s">
        <v>336</v>
      </c>
      <c r="C67" s="148"/>
      <c r="D67" s="148"/>
      <c r="E67" s="81"/>
    </row>
    <row r="68" spans="1:5" s="157" customFormat="1" ht="12" customHeight="1" thickBot="1">
      <c r="A68" s="191" t="s">
        <v>205</v>
      </c>
      <c r="B68" s="84" t="s">
        <v>206</v>
      </c>
      <c r="C68" s="144">
        <f>SUM(C69:C72)</f>
        <v>0</v>
      </c>
      <c r="D68" s="144"/>
      <c r="E68" s="77">
        <f>SUM(E69:E72)</f>
        <v>0</v>
      </c>
    </row>
    <row r="69" spans="1:5" s="157" customFormat="1" ht="12" customHeight="1">
      <c r="A69" s="13" t="s">
        <v>77</v>
      </c>
      <c r="B69" s="158" t="s">
        <v>207</v>
      </c>
      <c r="C69" s="148"/>
      <c r="D69" s="148"/>
      <c r="E69" s="81"/>
    </row>
    <row r="70" spans="1:5" s="157" customFormat="1" ht="12" customHeight="1">
      <c r="A70" s="12" t="s">
        <v>78</v>
      </c>
      <c r="B70" s="159" t="s">
        <v>208</v>
      </c>
      <c r="C70" s="148"/>
      <c r="D70" s="148"/>
      <c r="E70" s="81"/>
    </row>
    <row r="71" spans="1:5" s="157" customFormat="1" ht="12" customHeight="1">
      <c r="A71" s="12" t="s">
        <v>233</v>
      </c>
      <c r="B71" s="159" t="s">
        <v>209</v>
      </c>
      <c r="C71" s="148"/>
      <c r="D71" s="148"/>
      <c r="E71" s="81"/>
    </row>
    <row r="72" spans="1:5" s="157" customFormat="1" ht="12" customHeight="1" thickBot="1">
      <c r="A72" s="14" t="s">
        <v>234</v>
      </c>
      <c r="B72" s="86" t="s">
        <v>210</v>
      </c>
      <c r="C72" s="148"/>
      <c r="D72" s="148"/>
      <c r="E72" s="81"/>
    </row>
    <row r="73" spans="1:5" s="157" customFormat="1" ht="12" customHeight="1" thickBot="1">
      <c r="A73" s="191" t="s">
        <v>211</v>
      </c>
      <c r="B73" s="84" t="s">
        <v>212</v>
      </c>
      <c r="C73" s="144">
        <f>SUM(C74:C75)</f>
        <v>557</v>
      </c>
      <c r="D73" s="144">
        <v>557</v>
      </c>
      <c r="E73" s="77">
        <f>SUM(E74:E75)</f>
        <v>557</v>
      </c>
    </row>
    <row r="74" spans="1:5" s="157" customFormat="1" ht="12" customHeight="1">
      <c r="A74" s="13" t="s">
        <v>235</v>
      </c>
      <c r="B74" s="158" t="s">
        <v>213</v>
      </c>
      <c r="C74" s="148">
        <v>557</v>
      </c>
      <c r="D74" s="148">
        <v>557</v>
      </c>
      <c r="E74" s="81">
        <v>557</v>
      </c>
    </row>
    <row r="75" spans="1:5" s="157" customFormat="1" ht="12" customHeight="1" thickBot="1">
      <c r="A75" s="14" t="s">
        <v>236</v>
      </c>
      <c r="B75" s="86" t="s">
        <v>214</v>
      </c>
      <c r="C75" s="148"/>
      <c r="D75" s="148"/>
      <c r="E75" s="81"/>
    </row>
    <row r="76" spans="1:5" s="157" customFormat="1" ht="12" customHeight="1" thickBot="1">
      <c r="A76" s="191" t="s">
        <v>215</v>
      </c>
      <c r="B76" s="84" t="s">
        <v>216</v>
      </c>
      <c r="C76" s="144">
        <f>SUM(C77:C79)</f>
        <v>0</v>
      </c>
      <c r="D76" s="144"/>
      <c r="E76" s="77">
        <f>SUM(E77:E79)</f>
        <v>0</v>
      </c>
    </row>
    <row r="77" spans="1:5" s="157" customFormat="1" ht="12" customHeight="1">
      <c r="A77" s="13" t="s">
        <v>237</v>
      </c>
      <c r="B77" s="158" t="s">
        <v>217</v>
      </c>
      <c r="C77" s="148"/>
      <c r="D77" s="148"/>
      <c r="E77" s="81"/>
    </row>
    <row r="78" spans="1:5" s="157" customFormat="1" ht="12" customHeight="1">
      <c r="A78" s="12" t="s">
        <v>238</v>
      </c>
      <c r="B78" s="159" t="s">
        <v>218</v>
      </c>
      <c r="C78" s="148"/>
      <c r="D78" s="148"/>
      <c r="E78" s="81"/>
    </row>
    <row r="79" spans="1:5" s="157" customFormat="1" ht="12" customHeight="1" thickBot="1">
      <c r="A79" s="14" t="s">
        <v>239</v>
      </c>
      <c r="B79" s="86" t="s">
        <v>219</v>
      </c>
      <c r="C79" s="148"/>
      <c r="D79" s="148"/>
      <c r="E79" s="81"/>
    </row>
    <row r="80" spans="1:5" s="157" customFormat="1" ht="12" customHeight="1" thickBot="1">
      <c r="A80" s="191" t="s">
        <v>220</v>
      </c>
      <c r="B80" s="84" t="s">
        <v>240</v>
      </c>
      <c r="C80" s="144">
        <f>SUM(C81:C84)</f>
        <v>0</v>
      </c>
      <c r="D80" s="144"/>
      <c r="E80" s="77">
        <f>SUM(E81:E84)</f>
        <v>0</v>
      </c>
    </row>
    <row r="81" spans="1:5" s="157" customFormat="1" ht="12" customHeight="1">
      <c r="A81" s="162" t="s">
        <v>221</v>
      </c>
      <c r="B81" s="158" t="s">
        <v>222</v>
      </c>
      <c r="C81" s="148"/>
      <c r="D81" s="148"/>
      <c r="E81" s="81"/>
    </row>
    <row r="82" spans="1:5" s="157" customFormat="1" ht="12" customHeight="1">
      <c r="A82" s="163" t="s">
        <v>223</v>
      </c>
      <c r="B82" s="159" t="s">
        <v>224</v>
      </c>
      <c r="C82" s="148"/>
      <c r="D82" s="148"/>
      <c r="E82" s="81"/>
    </row>
    <row r="83" spans="1:5" s="157" customFormat="1" ht="12" customHeight="1">
      <c r="A83" s="163" t="s">
        <v>225</v>
      </c>
      <c r="B83" s="159" t="s">
        <v>226</v>
      </c>
      <c r="C83" s="148"/>
      <c r="D83" s="148"/>
      <c r="E83" s="81"/>
    </row>
    <row r="84" spans="1:5" s="157" customFormat="1" ht="12" customHeight="1" thickBot="1">
      <c r="A84" s="164" t="s">
        <v>227</v>
      </c>
      <c r="B84" s="86" t="s">
        <v>228</v>
      </c>
      <c r="C84" s="148"/>
      <c r="D84" s="148"/>
      <c r="E84" s="81"/>
    </row>
    <row r="85" spans="1:5" s="157" customFormat="1" ht="12" customHeight="1" thickBot="1">
      <c r="A85" s="191" t="s">
        <v>229</v>
      </c>
      <c r="B85" s="84" t="s">
        <v>350</v>
      </c>
      <c r="C85" s="193"/>
      <c r="D85" s="193"/>
      <c r="E85" s="194"/>
    </row>
    <row r="86" spans="1:5" s="157" customFormat="1" ht="13.5" customHeight="1" thickBot="1">
      <c r="A86" s="191" t="s">
        <v>231</v>
      </c>
      <c r="B86" s="84" t="s">
        <v>230</v>
      </c>
      <c r="C86" s="193"/>
      <c r="D86" s="193"/>
      <c r="E86" s="194"/>
    </row>
    <row r="87" spans="1:5" s="157" customFormat="1" ht="15.75" customHeight="1" thickBot="1">
      <c r="A87" s="191" t="s">
        <v>243</v>
      </c>
      <c r="B87" s="165" t="s">
        <v>353</v>
      </c>
      <c r="C87" s="150">
        <f>+C64+C68+C73+C76+C80+C86+C85</f>
        <v>557</v>
      </c>
      <c r="D87" s="150">
        <v>557</v>
      </c>
      <c r="E87" s="187">
        <f>+E64+E68+E73+E76+E80+E86+E85</f>
        <v>557</v>
      </c>
    </row>
    <row r="88" spans="1:5" s="157" customFormat="1" ht="25.5" customHeight="1" thickBot="1">
      <c r="A88" s="192" t="s">
        <v>352</v>
      </c>
      <c r="B88" s="166" t="s">
        <v>354</v>
      </c>
      <c r="C88" s="150">
        <f>+C63+C87</f>
        <v>1992</v>
      </c>
      <c r="D88" s="150">
        <v>1992</v>
      </c>
      <c r="E88" s="187">
        <f>+E63+E87</f>
        <v>2475</v>
      </c>
    </row>
    <row r="89" spans="1:4" s="157" customFormat="1" ht="83.25" customHeight="1">
      <c r="A89" s="3"/>
      <c r="B89" s="4"/>
      <c r="C89" s="88"/>
      <c r="D89" s="88"/>
    </row>
    <row r="90" spans="1:5" ht="16.5" customHeight="1">
      <c r="A90" s="668" t="s">
        <v>32</v>
      </c>
      <c r="B90" s="668"/>
      <c r="C90" s="668"/>
      <c r="D90" s="668"/>
      <c r="E90" s="668"/>
    </row>
    <row r="91" spans="1:5" s="167" customFormat="1" ht="16.5" customHeight="1" thickBot="1">
      <c r="A91" s="669" t="s">
        <v>80</v>
      </c>
      <c r="B91" s="669"/>
      <c r="C91" s="55"/>
      <c r="D91" s="55"/>
      <c r="E91" s="55" t="s">
        <v>119</v>
      </c>
    </row>
    <row r="92" spans="1:5" ht="15.75">
      <c r="A92" s="660" t="s">
        <v>44</v>
      </c>
      <c r="B92" s="662" t="s">
        <v>387</v>
      </c>
      <c r="C92" s="664" t="s">
        <v>37</v>
      </c>
      <c r="D92" s="665"/>
      <c r="E92" s="666"/>
    </row>
    <row r="93" spans="1:5" ht="24.75" thickBot="1">
      <c r="A93" s="661"/>
      <c r="B93" s="663"/>
      <c r="C93" s="222" t="s">
        <v>386</v>
      </c>
      <c r="D93" s="264" t="s">
        <v>408</v>
      </c>
      <c r="E93" s="263" t="s">
        <v>483</v>
      </c>
    </row>
    <row r="94" spans="1:5" s="156" customFormat="1" ht="12" customHeight="1" thickBot="1">
      <c r="A94" s="25" t="s">
        <v>362</v>
      </c>
      <c r="B94" s="26" t="s">
        <v>363</v>
      </c>
      <c r="C94" s="26" t="s">
        <v>364</v>
      </c>
      <c r="D94" s="26" t="s">
        <v>366</v>
      </c>
      <c r="E94" s="232" t="s">
        <v>365</v>
      </c>
    </row>
    <row r="95" spans="1:5" ht="12" customHeight="1" thickBot="1">
      <c r="A95" s="20" t="s">
        <v>4</v>
      </c>
      <c r="B95" s="24" t="s">
        <v>312</v>
      </c>
      <c r="C95" s="143">
        <f>C96+C97+C98+C99+C100+C113</f>
        <v>137165</v>
      </c>
      <c r="D95" s="143">
        <v>138503</v>
      </c>
      <c r="E95" s="207">
        <f>E96+E97+E98+E99+E100+E113</f>
        <v>128165</v>
      </c>
    </row>
    <row r="96" spans="1:5" ht="12" customHeight="1">
      <c r="A96" s="15" t="s">
        <v>56</v>
      </c>
      <c r="B96" s="8" t="s">
        <v>33</v>
      </c>
      <c r="C96" s="214">
        <v>51241</v>
      </c>
      <c r="D96" s="214">
        <v>52514</v>
      </c>
      <c r="E96" s="208">
        <v>50846</v>
      </c>
    </row>
    <row r="97" spans="1:5" ht="12" customHeight="1">
      <c r="A97" s="12" t="s">
        <v>57</v>
      </c>
      <c r="B97" s="6" t="s">
        <v>99</v>
      </c>
      <c r="C97" s="145">
        <v>14046</v>
      </c>
      <c r="D97" s="145">
        <v>14390</v>
      </c>
      <c r="E97" s="78">
        <v>13934</v>
      </c>
    </row>
    <row r="98" spans="1:5" ht="12" customHeight="1">
      <c r="A98" s="12" t="s">
        <v>58</v>
      </c>
      <c r="B98" s="6" t="s">
        <v>75</v>
      </c>
      <c r="C98" s="147">
        <v>27408</v>
      </c>
      <c r="D98" s="147">
        <v>27408</v>
      </c>
      <c r="E98" s="80">
        <v>24684</v>
      </c>
    </row>
    <row r="99" spans="1:5" ht="12" customHeight="1">
      <c r="A99" s="12" t="s">
        <v>59</v>
      </c>
      <c r="B99" s="9" t="s">
        <v>100</v>
      </c>
      <c r="C99" s="147">
        <v>44470</v>
      </c>
      <c r="D99" s="147">
        <v>44191</v>
      </c>
      <c r="E99" s="80">
        <v>38701</v>
      </c>
    </row>
    <row r="100" spans="1:5" ht="12" customHeight="1">
      <c r="A100" s="12" t="s">
        <v>67</v>
      </c>
      <c r="B100" s="17" t="s">
        <v>101</v>
      </c>
      <c r="C100" s="147"/>
      <c r="D100" s="147"/>
      <c r="E100" s="80"/>
    </row>
    <row r="101" spans="1:5" ht="12" customHeight="1">
      <c r="A101" s="12" t="s">
        <v>60</v>
      </c>
      <c r="B101" s="6" t="s">
        <v>317</v>
      </c>
      <c r="C101" s="147"/>
      <c r="D101" s="147"/>
      <c r="E101" s="80"/>
    </row>
    <row r="102" spans="1:5" ht="12" customHeight="1">
      <c r="A102" s="12" t="s">
        <v>61</v>
      </c>
      <c r="B102" s="58" t="s">
        <v>316</v>
      </c>
      <c r="C102" s="147"/>
      <c r="D102" s="147"/>
      <c r="E102" s="80"/>
    </row>
    <row r="103" spans="1:5" ht="12" customHeight="1">
      <c r="A103" s="12" t="s">
        <v>68</v>
      </c>
      <c r="B103" s="58" t="s">
        <v>315</v>
      </c>
      <c r="C103" s="147"/>
      <c r="D103" s="147"/>
      <c r="E103" s="80"/>
    </row>
    <row r="104" spans="1:5" ht="12" customHeight="1">
      <c r="A104" s="12" t="s">
        <v>69</v>
      </c>
      <c r="B104" s="56" t="s">
        <v>246</v>
      </c>
      <c r="C104" s="147"/>
      <c r="D104" s="147"/>
      <c r="E104" s="80"/>
    </row>
    <row r="105" spans="1:5" ht="12" customHeight="1">
      <c r="A105" s="12" t="s">
        <v>70</v>
      </c>
      <c r="B105" s="57" t="s">
        <v>247</v>
      </c>
      <c r="C105" s="147"/>
      <c r="D105" s="147"/>
      <c r="E105" s="80"/>
    </row>
    <row r="106" spans="1:5" ht="12" customHeight="1">
      <c r="A106" s="12" t="s">
        <v>71</v>
      </c>
      <c r="B106" s="57" t="s">
        <v>248</v>
      </c>
      <c r="C106" s="147"/>
      <c r="D106" s="147"/>
      <c r="E106" s="80"/>
    </row>
    <row r="107" spans="1:5" ht="12" customHeight="1">
      <c r="A107" s="12" t="s">
        <v>73</v>
      </c>
      <c r="B107" s="56" t="s">
        <v>249</v>
      </c>
      <c r="C107" s="147"/>
      <c r="D107" s="147"/>
      <c r="E107" s="80"/>
    </row>
    <row r="108" spans="1:5" ht="12" customHeight="1">
      <c r="A108" s="12" t="s">
        <v>102</v>
      </c>
      <c r="B108" s="56" t="s">
        <v>250</v>
      </c>
      <c r="C108" s="147"/>
      <c r="D108" s="147"/>
      <c r="E108" s="80"/>
    </row>
    <row r="109" spans="1:5" ht="12" customHeight="1">
      <c r="A109" s="12" t="s">
        <v>244</v>
      </c>
      <c r="B109" s="57" t="s">
        <v>251</v>
      </c>
      <c r="C109" s="147"/>
      <c r="D109" s="147"/>
      <c r="E109" s="80"/>
    </row>
    <row r="110" spans="1:5" ht="12" customHeight="1">
      <c r="A110" s="11" t="s">
        <v>245</v>
      </c>
      <c r="B110" s="58" t="s">
        <v>252</v>
      </c>
      <c r="C110" s="147"/>
      <c r="D110" s="147"/>
      <c r="E110" s="80"/>
    </row>
    <row r="111" spans="1:5" ht="12" customHeight="1">
      <c r="A111" s="12" t="s">
        <v>313</v>
      </c>
      <c r="B111" s="58" t="s">
        <v>253</v>
      </c>
      <c r="C111" s="147"/>
      <c r="D111" s="147"/>
      <c r="E111" s="80"/>
    </row>
    <row r="112" spans="1:5" ht="12" customHeight="1">
      <c r="A112" s="14" t="s">
        <v>314</v>
      </c>
      <c r="B112" s="58" t="s">
        <v>254</v>
      </c>
      <c r="C112" s="147"/>
      <c r="D112" s="147"/>
      <c r="E112" s="80"/>
    </row>
    <row r="113" spans="1:5" ht="12" customHeight="1">
      <c r="A113" s="12" t="s">
        <v>318</v>
      </c>
      <c r="B113" s="9" t="s">
        <v>34</v>
      </c>
      <c r="C113" s="145"/>
      <c r="D113" s="145"/>
      <c r="E113" s="78"/>
    </row>
    <row r="114" spans="1:5" ht="12" customHeight="1">
      <c r="A114" s="12" t="s">
        <v>319</v>
      </c>
      <c r="B114" s="6" t="s">
        <v>321</v>
      </c>
      <c r="C114" s="145"/>
      <c r="D114" s="145"/>
      <c r="E114" s="78"/>
    </row>
    <row r="115" spans="1:5" ht="12" customHeight="1" thickBot="1">
      <c r="A115" s="16" t="s">
        <v>320</v>
      </c>
      <c r="B115" s="203" t="s">
        <v>322</v>
      </c>
      <c r="C115" s="215"/>
      <c r="D115" s="215"/>
      <c r="E115" s="209"/>
    </row>
    <row r="116" spans="1:5" ht="12" customHeight="1" thickBot="1">
      <c r="A116" s="201" t="s">
        <v>5</v>
      </c>
      <c r="B116" s="202" t="s">
        <v>255</v>
      </c>
      <c r="C116" s="216">
        <f>+C117+C119+C121</f>
        <v>1905</v>
      </c>
      <c r="D116" s="216">
        <v>1905</v>
      </c>
      <c r="E116" s="210">
        <f>+E117+E119+E121</f>
        <v>353</v>
      </c>
    </row>
    <row r="117" spans="1:5" ht="12" customHeight="1">
      <c r="A117" s="13" t="s">
        <v>62</v>
      </c>
      <c r="B117" s="6" t="s">
        <v>118</v>
      </c>
      <c r="C117" s="146">
        <v>1905</v>
      </c>
      <c r="D117" s="146">
        <v>1905</v>
      </c>
      <c r="E117" s="79">
        <v>353</v>
      </c>
    </row>
    <row r="118" spans="1:5" ht="12" customHeight="1">
      <c r="A118" s="13" t="s">
        <v>63</v>
      </c>
      <c r="B118" s="10" t="s">
        <v>259</v>
      </c>
      <c r="C118" s="146"/>
      <c r="D118" s="146"/>
      <c r="E118" s="79"/>
    </row>
    <row r="119" spans="1:5" ht="12" customHeight="1">
      <c r="A119" s="13" t="s">
        <v>64</v>
      </c>
      <c r="B119" s="10" t="s">
        <v>103</v>
      </c>
      <c r="C119" s="145"/>
      <c r="D119" s="145"/>
      <c r="E119" s="78"/>
    </row>
    <row r="120" spans="1:5" ht="12" customHeight="1">
      <c r="A120" s="13" t="s">
        <v>65</v>
      </c>
      <c r="B120" s="10" t="s">
        <v>260</v>
      </c>
      <c r="C120" s="145"/>
      <c r="D120" s="145"/>
      <c r="E120" s="78"/>
    </row>
    <row r="121" spans="1:5" ht="12" customHeight="1">
      <c r="A121" s="13" t="s">
        <v>66</v>
      </c>
      <c r="B121" s="86" t="s">
        <v>121</v>
      </c>
      <c r="C121" s="145"/>
      <c r="D121" s="145"/>
      <c r="E121" s="78"/>
    </row>
    <row r="122" spans="1:5" ht="12" customHeight="1">
      <c r="A122" s="13" t="s">
        <v>72</v>
      </c>
      <c r="B122" s="85" t="s">
        <v>303</v>
      </c>
      <c r="C122" s="145"/>
      <c r="D122" s="145"/>
      <c r="E122" s="78"/>
    </row>
    <row r="123" spans="1:5" ht="12" customHeight="1">
      <c r="A123" s="13" t="s">
        <v>74</v>
      </c>
      <c r="B123" s="154" t="s">
        <v>265</v>
      </c>
      <c r="C123" s="145"/>
      <c r="D123" s="145"/>
      <c r="E123" s="78"/>
    </row>
    <row r="124" spans="1:5" ht="22.5">
      <c r="A124" s="13" t="s">
        <v>104</v>
      </c>
      <c r="B124" s="57" t="s">
        <v>248</v>
      </c>
      <c r="C124" s="145"/>
      <c r="D124" s="145"/>
      <c r="E124" s="78"/>
    </row>
    <row r="125" spans="1:5" ht="12" customHeight="1">
      <c r="A125" s="13" t="s">
        <v>105</v>
      </c>
      <c r="B125" s="57" t="s">
        <v>264</v>
      </c>
      <c r="C125" s="145"/>
      <c r="D125" s="145"/>
      <c r="E125" s="78"/>
    </row>
    <row r="126" spans="1:5" ht="12" customHeight="1">
      <c r="A126" s="13" t="s">
        <v>106</v>
      </c>
      <c r="B126" s="57" t="s">
        <v>263</v>
      </c>
      <c r="C126" s="145"/>
      <c r="D126" s="145"/>
      <c r="E126" s="78"/>
    </row>
    <row r="127" spans="1:5" ht="12" customHeight="1">
      <c r="A127" s="13" t="s">
        <v>256</v>
      </c>
      <c r="B127" s="57" t="s">
        <v>251</v>
      </c>
      <c r="C127" s="145"/>
      <c r="D127" s="145"/>
      <c r="E127" s="78"/>
    </row>
    <row r="128" spans="1:5" ht="12" customHeight="1">
      <c r="A128" s="13" t="s">
        <v>257</v>
      </c>
      <c r="B128" s="57" t="s">
        <v>262</v>
      </c>
      <c r="C128" s="145"/>
      <c r="D128" s="145"/>
      <c r="E128" s="78"/>
    </row>
    <row r="129" spans="1:5" ht="23.25" thickBot="1">
      <c r="A129" s="11" t="s">
        <v>258</v>
      </c>
      <c r="B129" s="57" t="s">
        <v>261</v>
      </c>
      <c r="C129" s="147"/>
      <c r="D129" s="147"/>
      <c r="E129" s="80"/>
    </row>
    <row r="130" spans="1:5" ht="12" customHeight="1" thickBot="1">
      <c r="A130" s="18" t="s">
        <v>6</v>
      </c>
      <c r="B130" s="52" t="s">
        <v>323</v>
      </c>
      <c r="C130" s="144">
        <f>+C95+C116</f>
        <v>139070</v>
      </c>
      <c r="D130" s="144">
        <v>140408</v>
      </c>
      <c r="E130" s="77">
        <f>+E95+E116</f>
        <v>128518</v>
      </c>
    </row>
    <row r="131" spans="1:5" ht="12" customHeight="1" thickBot="1">
      <c r="A131" s="18" t="s">
        <v>7</v>
      </c>
      <c r="B131" s="52" t="s">
        <v>388</v>
      </c>
      <c r="C131" s="144">
        <f>+C132+C133+C134</f>
        <v>0</v>
      </c>
      <c r="D131" s="144"/>
      <c r="E131" s="77">
        <f>+E132+E133+E134</f>
        <v>0</v>
      </c>
    </row>
    <row r="132" spans="1:5" ht="12" customHeight="1">
      <c r="A132" s="13" t="s">
        <v>156</v>
      </c>
      <c r="B132" s="10" t="s">
        <v>331</v>
      </c>
      <c r="C132" s="145"/>
      <c r="D132" s="145"/>
      <c r="E132" s="78"/>
    </row>
    <row r="133" spans="1:5" ht="12" customHeight="1">
      <c r="A133" s="13" t="s">
        <v>159</v>
      </c>
      <c r="B133" s="10" t="s">
        <v>332</v>
      </c>
      <c r="C133" s="145"/>
      <c r="D133" s="145"/>
      <c r="E133" s="78"/>
    </row>
    <row r="134" spans="1:5" ht="12" customHeight="1" thickBot="1">
      <c r="A134" s="11" t="s">
        <v>160</v>
      </c>
      <c r="B134" s="10" t="s">
        <v>333</v>
      </c>
      <c r="C134" s="145"/>
      <c r="D134" s="145"/>
      <c r="E134" s="78"/>
    </row>
    <row r="135" spans="1:5" ht="12" customHeight="1" thickBot="1">
      <c r="A135" s="18" t="s">
        <v>8</v>
      </c>
      <c r="B135" s="52" t="s">
        <v>325</v>
      </c>
      <c r="C135" s="144">
        <f>SUM(C136:C141)</f>
        <v>0</v>
      </c>
      <c r="D135" s="144"/>
      <c r="E135" s="77">
        <f>SUM(E136:E141)</f>
        <v>0</v>
      </c>
    </row>
    <row r="136" spans="1:5" ht="12" customHeight="1">
      <c r="A136" s="13" t="s">
        <v>49</v>
      </c>
      <c r="B136" s="7" t="s">
        <v>334</v>
      </c>
      <c r="C136" s="145"/>
      <c r="D136" s="145"/>
      <c r="E136" s="78"/>
    </row>
    <row r="137" spans="1:5" ht="12" customHeight="1">
      <c r="A137" s="13" t="s">
        <v>50</v>
      </c>
      <c r="B137" s="7" t="s">
        <v>326</v>
      </c>
      <c r="C137" s="145"/>
      <c r="D137" s="145"/>
      <c r="E137" s="78"/>
    </row>
    <row r="138" spans="1:5" ht="12" customHeight="1">
      <c r="A138" s="13" t="s">
        <v>51</v>
      </c>
      <c r="B138" s="7" t="s">
        <v>327</v>
      </c>
      <c r="C138" s="145"/>
      <c r="D138" s="145"/>
      <c r="E138" s="78"/>
    </row>
    <row r="139" spans="1:5" ht="12" customHeight="1">
      <c r="A139" s="13" t="s">
        <v>91</v>
      </c>
      <c r="B139" s="7" t="s">
        <v>328</v>
      </c>
      <c r="C139" s="145"/>
      <c r="D139" s="145"/>
      <c r="E139" s="78"/>
    </row>
    <row r="140" spans="1:5" ht="12" customHeight="1">
      <c r="A140" s="13" t="s">
        <v>92</v>
      </c>
      <c r="B140" s="7" t="s">
        <v>329</v>
      </c>
      <c r="C140" s="145"/>
      <c r="D140" s="145"/>
      <c r="E140" s="78"/>
    </row>
    <row r="141" spans="1:5" ht="12" customHeight="1" thickBot="1">
      <c r="A141" s="11" t="s">
        <v>93</v>
      </c>
      <c r="B141" s="7" t="s">
        <v>330</v>
      </c>
      <c r="C141" s="145"/>
      <c r="D141" s="145"/>
      <c r="E141" s="78"/>
    </row>
    <row r="142" spans="1:5" ht="12" customHeight="1" thickBot="1">
      <c r="A142" s="18" t="s">
        <v>9</v>
      </c>
      <c r="B142" s="52" t="s">
        <v>338</v>
      </c>
      <c r="C142" s="150">
        <f>+C143+C144+C145+C146</f>
        <v>0</v>
      </c>
      <c r="D142" s="150"/>
      <c r="E142" s="187">
        <f>+E143+E144+E145+E146</f>
        <v>0</v>
      </c>
    </row>
    <row r="143" spans="1:5" ht="12" customHeight="1">
      <c r="A143" s="13" t="s">
        <v>52</v>
      </c>
      <c r="B143" s="7" t="s">
        <v>266</v>
      </c>
      <c r="C143" s="145"/>
      <c r="D143" s="145"/>
      <c r="E143" s="78"/>
    </row>
    <row r="144" spans="1:5" ht="12" customHeight="1">
      <c r="A144" s="13" t="s">
        <v>53</v>
      </c>
      <c r="B144" s="7" t="s">
        <v>267</v>
      </c>
      <c r="C144" s="145"/>
      <c r="D144" s="145"/>
      <c r="E144" s="78"/>
    </row>
    <row r="145" spans="1:5" ht="12" customHeight="1">
      <c r="A145" s="13" t="s">
        <v>180</v>
      </c>
      <c r="B145" s="7" t="s">
        <v>339</v>
      </c>
      <c r="C145" s="145"/>
      <c r="D145" s="145"/>
      <c r="E145" s="78"/>
    </row>
    <row r="146" spans="1:5" ht="12" customHeight="1" thickBot="1">
      <c r="A146" s="11" t="s">
        <v>181</v>
      </c>
      <c r="B146" s="5" t="s">
        <v>286</v>
      </c>
      <c r="C146" s="145"/>
      <c r="D146" s="145"/>
      <c r="E146" s="78"/>
    </row>
    <row r="147" spans="1:5" ht="12" customHeight="1" thickBot="1">
      <c r="A147" s="18" t="s">
        <v>10</v>
      </c>
      <c r="B147" s="52" t="s">
        <v>340</v>
      </c>
      <c r="C147" s="217">
        <f>SUM(C148:C152)</f>
        <v>0</v>
      </c>
      <c r="D147" s="217"/>
      <c r="E147" s="211">
        <f>SUM(E148:E152)</f>
        <v>0</v>
      </c>
    </row>
    <row r="148" spans="1:5" ht="12" customHeight="1">
      <c r="A148" s="13" t="s">
        <v>54</v>
      </c>
      <c r="B148" s="7" t="s">
        <v>335</v>
      </c>
      <c r="C148" s="145"/>
      <c r="D148" s="145"/>
      <c r="E148" s="78"/>
    </row>
    <row r="149" spans="1:5" ht="12" customHeight="1">
      <c r="A149" s="13" t="s">
        <v>55</v>
      </c>
      <c r="B149" s="7" t="s">
        <v>342</v>
      </c>
      <c r="C149" s="145"/>
      <c r="D149" s="145"/>
      <c r="E149" s="78"/>
    </row>
    <row r="150" spans="1:5" ht="12" customHeight="1">
      <c r="A150" s="13" t="s">
        <v>192</v>
      </c>
      <c r="B150" s="7" t="s">
        <v>337</v>
      </c>
      <c r="C150" s="145"/>
      <c r="D150" s="145"/>
      <c r="E150" s="78"/>
    </row>
    <row r="151" spans="1:5" ht="12" customHeight="1">
      <c r="A151" s="13" t="s">
        <v>193</v>
      </c>
      <c r="B151" s="7" t="s">
        <v>343</v>
      </c>
      <c r="C151" s="145"/>
      <c r="D151" s="145"/>
      <c r="E151" s="78"/>
    </row>
    <row r="152" spans="1:5" ht="12" customHeight="1" thickBot="1">
      <c r="A152" s="13" t="s">
        <v>341</v>
      </c>
      <c r="B152" s="7" t="s">
        <v>344</v>
      </c>
      <c r="C152" s="145"/>
      <c r="D152" s="145"/>
      <c r="E152" s="78"/>
    </row>
    <row r="153" spans="1:5" ht="12" customHeight="1" thickBot="1">
      <c r="A153" s="18" t="s">
        <v>11</v>
      </c>
      <c r="B153" s="52" t="s">
        <v>345</v>
      </c>
      <c r="C153" s="218"/>
      <c r="D153" s="218"/>
      <c r="E153" s="212"/>
    </row>
    <row r="154" spans="1:5" ht="12" customHeight="1" thickBot="1">
      <c r="A154" s="18" t="s">
        <v>12</v>
      </c>
      <c r="B154" s="52" t="s">
        <v>346</v>
      </c>
      <c r="C154" s="218"/>
      <c r="D154" s="218"/>
      <c r="E154" s="212"/>
    </row>
    <row r="155" spans="1:9" ht="15" customHeight="1" thickBot="1">
      <c r="A155" s="18" t="s">
        <v>13</v>
      </c>
      <c r="B155" s="52" t="s">
        <v>348</v>
      </c>
      <c r="C155" s="219">
        <f>+C131+C135+C142+C147+C153+C154</f>
        <v>0</v>
      </c>
      <c r="D155" s="219"/>
      <c r="E155" s="213">
        <f>+E131+E135+E142+E147+E153+E154</f>
        <v>0</v>
      </c>
      <c r="F155" s="168"/>
      <c r="G155" s="169"/>
      <c r="H155" s="169"/>
      <c r="I155" s="169"/>
    </row>
    <row r="156" spans="1:5" s="157" customFormat="1" ht="12.75" customHeight="1" thickBot="1">
      <c r="A156" s="87" t="s">
        <v>14</v>
      </c>
      <c r="B156" s="131" t="s">
        <v>347</v>
      </c>
      <c r="C156" s="219">
        <f>+C130+C155</f>
        <v>139070</v>
      </c>
      <c r="D156" s="219">
        <v>140408</v>
      </c>
      <c r="E156" s="213">
        <f>+E130+E155</f>
        <v>128518</v>
      </c>
    </row>
    <row r="157" ht="7.5" customHeight="1"/>
    <row r="158" spans="1:5" ht="15.75">
      <c r="A158" s="667" t="s">
        <v>268</v>
      </c>
      <c r="B158" s="667"/>
      <c r="C158" s="667"/>
      <c r="D158" s="667"/>
      <c r="E158" s="667"/>
    </row>
    <row r="159" spans="1:5" ht="15" customHeight="1" thickBot="1">
      <c r="A159" s="659" t="s">
        <v>81</v>
      </c>
      <c r="B159" s="659"/>
      <c r="C159" s="89"/>
      <c r="D159" s="89"/>
      <c r="E159" s="89" t="s">
        <v>119</v>
      </c>
    </row>
    <row r="160" spans="1:5" ht="25.5" customHeight="1" thickBot="1">
      <c r="A160" s="18">
        <v>1</v>
      </c>
      <c r="B160" s="23" t="s">
        <v>349</v>
      </c>
      <c r="C160" s="224">
        <f>+C63-C130</f>
        <v>-137635</v>
      </c>
      <c r="D160" s="144">
        <v>-138973</v>
      </c>
      <c r="E160" s="77">
        <f>+E63-E130</f>
        <v>-126600</v>
      </c>
    </row>
    <row r="161" spans="1:5" ht="32.25" customHeight="1" thickBot="1">
      <c r="A161" s="18" t="s">
        <v>5</v>
      </c>
      <c r="B161" s="23" t="s">
        <v>355</v>
      </c>
      <c r="C161" s="224">
        <f>+C87-C155</f>
        <v>557</v>
      </c>
      <c r="D161" s="144">
        <v>557</v>
      </c>
      <c r="E161" s="77">
        <f>+E87-E155</f>
        <v>557</v>
      </c>
    </row>
  </sheetData>
  <sheetProtection/>
  <mergeCells count="12">
    <mergeCell ref="A1:E1"/>
    <mergeCell ref="A2:B2"/>
    <mergeCell ref="A3:A4"/>
    <mergeCell ref="B3:B4"/>
    <mergeCell ref="C3:E3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>
    <oddHeader>&amp;R&amp;"Times New Roman CE,Dőlt"4. melléklet az 5/2016.(IV.27.) önkormányzati rendelethez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Normal="115" zoomScaleSheetLayoutView="100" workbookViewId="0" topLeftCell="D1">
      <selection activeCell="J1" sqref="J1:J32"/>
    </sheetView>
  </sheetViews>
  <sheetFormatPr defaultColWidth="9.00390625" defaultRowHeight="12.75"/>
  <cols>
    <col min="1" max="1" width="6.875" style="36" customWidth="1"/>
    <col min="2" max="2" width="48.00390625" style="60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96" t="s">
        <v>84</v>
      </c>
      <c r="C1" s="97"/>
      <c r="D1" s="97"/>
      <c r="E1" s="97"/>
      <c r="F1" s="97"/>
      <c r="G1" s="97"/>
      <c r="H1" s="97"/>
      <c r="I1" s="97"/>
      <c r="J1" s="672" t="s">
        <v>811</v>
      </c>
    </row>
    <row r="2" spans="7:10" ht="14.25" thickBot="1">
      <c r="G2" s="98"/>
      <c r="H2" s="98"/>
      <c r="I2" s="98" t="s">
        <v>38</v>
      </c>
      <c r="J2" s="672"/>
    </row>
    <row r="3" spans="1:10" ht="18" customHeight="1" thickBot="1">
      <c r="A3" s="670" t="s">
        <v>44</v>
      </c>
      <c r="B3" s="99" t="s">
        <v>36</v>
      </c>
      <c r="C3" s="100"/>
      <c r="D3" s="233"/>
      <c r="E3" s="233"/>
      <c r="F3" s="99" t="s">
        <v>37</v>
      </c>
      <c r="G3" s="101"/>
      <c r="H3" s="238"/>
      <c r="I3" s="238"/>
      <c r="J3" s="672"/>
    </row>
    <row r="4" spans="1:10" s="102" customFormat="1" ht="35.25" customHeight="1" thickBot="1">
      <c r="A4" s="671"/>
      <c r="B4" s="61" t="s">
        <v>39</v>
      </c>
      <c r="C4" s="62" t="str">
        <f>+CONCATENATE('1.mell.'!C3," eredeti előirányzat")</f>
        <v>Bevételek eredeti előirányzat</v>
      </c>
      <c r="D4" s="234" t="s">
        <v>408</v>
      </c>
      <c r="E4" s="234" t="s">
        <v>483</v>
      </c>
      <c r="F4" s="61" t="s">
        <v>39</v>
      </c>
      <c r="G4" s="62" t="str">
        <f>+C4</f>
        <v>Bevételek eredeti előirányzat</v>
      </c>
      <c r="H4" s="62" t="s">
        <v>408</v>
      </c>
      <c r="I4" s="241" t="str">
        <f>+E4</f>
        <v>2015. évi telj.</v>
      </c>
      <c r="J4" s="672"/>
    </row>
    <row r="5" spans="1:10" s="106" customFormat="1" ht="12" customHeight="1" thickBot="1">
      <c r="A5" s="103" t="s">
        <v>362</v>
      </c>
      <c r="B5" s="104" t="s">
        <v>363</v>
      </c>
      <c r="C5" s="105" t="s">
        <v>364</v>
      </c>
      <c r="D5" s="235" t="s">
        <v>366</v>
      </c>
      <c r="E5" s="235" t="s">
        <v>365</v>
      </c>
      <c r="F5" s="104" t="s">
        <v>367</v>
      </c>
      <c r="G5" s="105" t="s">
        <v>368</v>
      </c>
      <c r="H5" s="105" t="s">
        <v>403</v>
      </c>
      <c r="I5" s="239" t="s">
        <v>404</v>
      </c>
      <c r="J5" s="672"/>
    </row>
    <row r="6" spans="1:10" ht="12.75" customHeight="1">
      <c r="A6" s="107" t="s">
        <v>4</v>
      </c>
      <c r="B6" s="108" t="s">
        <v>269</v>
      </c>
      <c r="C6" s="90">
        <v>367938</v>
      </c>
      <c r="D6" s="90">
        <v>383190</v>
      </c>
      <c r="E6" s="90">
        <v>383190</v>
      </c>
      <c r="F6" s="108" t="s">
        <v>40</v>
      </c>
      <c r="G6" s="90">
        <v>310260</v>
      </c>
      <c r="H6" s="90">
        <v>405154</v>
      </c>
      <c r="I6" s="242">
        <v>403329</v>
      </c>
      <c r="J6" s="672"/>
    </row>
    <row r="7" spans="1:10" ht="12.75" customHeight="1">
      <c r="A7" s="109" t="s">
        <v>5</v>
      </c>
      <c r="B7" s="110" t="s">
        <v>270</v>
      </c>
      <c r="C7" s="91">
        <v>302589</v>
      </c>
      <c r="D7" s="91">
        <v>426239</v>
      </c>
      <c r="E7" s="91">
        <v>426239</v>
      </c>
      <c r="F7" s="110" t="s">
        <v>99</v>
      </c>
      <c r="G7" s="91">
        <v>53939</v>
      </c>
      <c r="H7" s="91">
        <v>68754</v>
      </c>
      <c r="I7" s="243">
        <v>68286</v>
      </c>
      <c r="J7" s="672"/>
    </row>
    <row r="8" spans="1:10" ht="12.75" customHeight="1">
      <c r="A8" s="109" t="s">
        <v>6</v>
      </c>
      <c r="B8" s="110" t="s">
        <v>291</v>
      </c>
      <c r="C8" s="91"/>
      <c r="D8" s="91">
        <v>10677</v>
      </c>
      <c r="E8" s="91">
        <v>10677</v>
      </c>
      <c r="F8" s="110" t="s">
        <v>124</v>
      </c>
      <c r="G8" s="91">
        <v>200030</v>
      </c>
      <c r="H8" s="91">
        <v>286517</v>
      </c>
      <c r="I8" s="243">
        <v>282873</v>
      </c>
      <c r="J8" s="672"/>
    </row>
    <row r="9" spans="1:10" ht="12.75" customHeight="1">
      <c r="A9" s="109" t="s">
        <v>7</v>
      </c>
      <c r="B9" s="110" t="s">
        <v>90</v>
      </c>
      <c r="C9" s="91">
        <v>68650</v>
      </c>
      <c r="D9" s="91">
        <v>90561</v>
      </c>
      <c r="E9" s="91">
        <v>83125</v>
      </c>
      <c r="F9" s="110" t="s">
        <v>100</v>
      </c>
      <c r="G9" s="91">
        <v>78711</v>
      </c>
      <c r="H9" s="91">
        <v>67931</v>
      </c>
      <c r="I9" s="243">
        <v>62441</v>
      </c>
      <c r="J9" s="672"/>
    </row>
    <row r="10" spans="1:10" ht="12.75" customHeight="1">
      <c r="A10" s="109" t="s">
        <v>8</v>
      </c>
      <c r="B10" s="111" t="s">
        <v>296</v>
      </c>
      <c r="C10" s="91">
        <v>9851</v>
      </c>
      <c r="D10" s="91">
        <v>27407</v>
      </c>
      <c r="E10" s="91">
        <v>27547</v>
      </c>
      <c r="F10" s="110" t="s">
        <v>101</v>
      </c>
      <c r="G10" s="91">
        <v>94735</v>
      </c>
      <c r="H10" s="91">
        <v>123198</v>
      </c>
      <c r="I10" s="243">
        <v>119718</v>
      </c>
      <c r="J10" s="672"/>
    </row>
    <row r="11" spans="1:10" ht="12.75" customHeight="1">
      <c r="A11" s="109" t="s">
        <v>9</v>
      </c>
      <c r="B11" s="110" t="s">
        <v>271</v>
      </c>
      <c r="C11" s="92">
        <v>2000</v>
      </c>
      <c r="D11" s="92">
        <v>24190</v>
      </c>
      <c r="E11" s="92">
        <v>24190</v>
      </c>
      <c r="F11" s="110" t="s">
        <v>34</v>
      </c>
      <c r="G11" s="91">
        <v>4000</v>
      </c>
      <c r="H11" s="91"/>
      <c r="I11" s="243"/>
      <c r="J11" s="672"/>
    </row>
    <row r="12" spans="1:10" ht="12.75" customHeight="1">
      <c r="A12" s="109" t="s">
        <v>10</v>
      </c>
      <c r="B12" s="110" t="s">
        <v>356</v>
      </c>
      <c r="C12" s="91"/>
      <c r="D12" s="91"/>
      <c r="E12" s="91"/>
      <c r="F12" s="30"/>
      <c r="G12" s="91"/>
      <c r="H12" s="91"/>
      <c r="I12" s="243"/>
      <c r="J12" s="672"/>
    </row>
    <row r="13" spans="1:10" ht="12.75" customHeight="1">
      <c r="A13" s="109" t="s">
        <v>11</v>
      </c>
      <c r="B13" s="30"/>
      <c r="C13" s="91"/>
      <c r="D13" s="91"/>
      <c r="E13" s="91"/>
      <c r="F13" s="30" t="s">
        <v>407</v>
      </c>
      <c r="G13" s="91"/>
      <c r="H13" s="91"/>
      <c r="I13" s="243"/>
      <c r="J13" s="672"/>
    </row>
    <row r="14" spans="1:10" ht="12.75" customHeight="1">
      <c r="A14" s="109" t="s">
        <v>12</v>
      </c>
      <c r="B14" s="170"/>
      <c r="C14" s="92"/>
      <c r="D14" s="92"/>
      <c r="E14" s="92"/>
      <c r="F14" s="30"/>
      <c r="G14" s="91"/>
      <c r="H14" s="91"/>
      <c r="I14" s="243"/>
      <c r="J14" s="672"/>
    </row>
    <row r="15" spans="1:10" ht="12.75" customHeight="1">
      <c r="A15" s="109" t="s">
        <v>13</v>
      </c>
      <c r="B15" s="30"/>
      <c r="C15" s="91"/>
      <c r="D15" s="91"/>
      <c r="E15" s="91"/>
      <c r="F15" s="30"/>
      <c r="G15" s="91"/>
      <c r="H15" s="91"/>
      <c r="I15" s="243"/>
      <c r="J15" s="672"/>
    </row>
    <row r="16" spans="1:10" ht="12.75" customHeight="1">
      <c r="A16" s="109" t="s">
        <v>14</v>
      </c>
      <c r="B16" s="30"/>
      <c r="C16" s="91"/>
      <c r="D16" s="91"/>
      <c r="E16" s="91"/>
      <c r="F16" s="30"/>
      <c r="G16" s="91"/>
      <c r="H16" s="91"/>
      <c r="I16" s="243"/>
      <c r="J16" s="672"/>
    </row>
    <row r="17" spans="1:10" ht="12.75" customHeight="1" thickBot="1">
      <c r="A17" s="109" t="s">
        <v>15</v>
      </c>
      <c r="B17" s="38"/>
      <c r="C17" s="93"/>
      <c r="D17" s="93"/>
      <c r="E17" s="93"/>
      <c r="F17" s="30"/>
      <c r="G17" s="93"/>
      <c r="H17" s="93"/>
      <c r="I17" s="244"/>
      <c r="J17" s="672"/>
    </row>
    <row r="18" spans="1:10" ht="21.75" thickBot="1">
      <c r="A18" s="112" t="s">
        <v>16</v>
      </c>
      <c r="B18" s="53" t="s">
        <v>357</v>
      </c>
      <c r="C18" s="94">
        <f>SUM(C6:C17)</f>
        <v>751028</v>
      </c>
      <c r="D18" s="94">
        <v>892934</v>
      </c>
      <c r="E18" s="94">
        <v>944291</v>
      </c>
      <c r="F18" s="53" t="s">
        <v>277</v>
      </c>
      <c r="G18" s="94">
        <f>SUM(G6:G17)</f>
        <v>741675</v>
      </c>
      <c r="H18" s="94">
        <v>951554</v>
      </c>
      <c r="I18" s="129">
        <f>SUM(I6:I17)</f>
        <v>936647</v>
      </c>
      <c r="J18" s="672"/>
    </row>
    <row r="19" spans="1:10" ht="12.75" customHeight="1">
      <c r="A19" s="113" t="s">
        <v>17</v>
      </c>
      <c r="B19" s="114" t="s">
        <v>274</v>
      </c>
      <c r="C19" s="205">
        <f>+C20+C21+C22+C23</f>
        <v>2797</v>
      </c>
      <c r="D19" s="205">
        <v>12117</v>
      </c>
      <c r="E19" s="205">
        <f>+E20+E21+E22+E23</f>
        <v>40875</v>
      </c>
      <c r="F19" s="115" t="s">
        <v>107</v>
      </c>
      <c r="G19" s="95"/>
      <c r="H19" s="95"/>
      <c r="I19" s="245"/>
      <c r="J19" s="672"/>
    </row>
    <row r="20" spans="1:10" ht="12.75" customHeight="1">
      <c r="A20" s="116" t="s">
        <v>18</v>
      </c>
      <c r="B20" s="115" t="s">
        <v>116</v>
      </c>
      <c r="C20" s="44">
        <v>2797</v>
      </c>
      <c r="D20" s="44">
        <v>285</v>
      </c>
      <c r="E20" s="44">
        <v>29043</v>
      </c>
      <c r="F20" s="115" t="s">
        <v>276</v>
      </c>
      <c r="G20" s="44"/>
      <c r="H20" s="44"/>
      <c r="I20" s="246"/>
      <c r="J20" s="672"/>
    </row>
    <row r="21" spans="1:10" ht="12.75" customHeight="1">
      <c r="A21" s="116" t="s">
        <v>19</v>
      </c>
      <c r="B21" s="115" t="s">
        <v>117</v>
      </c>
      <c r="C21" s="44"/>
      <c r="D21" s="44"/>
      <c r="E21" s="44"/>
      <c r="F21" s="115" t="s">
        <v>82</v>
      </c>
      <c r="G21" s="44"/>
      <c r="H21" s="44"/>
      <c r="I21" s="246"/>
      <c r="J21" s="672"/>
    </row>
    <row r="22" spans="1:10" ht="12.75" customHeight="1">
      <c r="A22" s="116" t="s">
        <v>20</v>
      </c>
      <c r="B22" s="115" t="s">
        <v>122</v>
      </c>
      <c r="C22" s="44"/>
      <c r="D22" s="44"/>
      <c r="E22" s="44"/>
      <c r="F22" s="115" t="s">
        <v>83</v>
      </c>
      <c r="G22" s="44"/>
      <c r="H22" s="44"/>
      <c r="I22" s="246"/>
      <c r="J22" s="672"/>
    </row>
    <row r="23" spans="1:10" ht="12.75" customHeight="1">
      <c r="A23" s="116" t="s">
        <v>21</v>
      </c>
      <c r="B23" s="115" t="s">
        <v>123</v>
      </c>
      <c r="C23" s="44"/>
      <c r="D23" s="44">
        <v>11832</v>
      </c>
      <c r="E23" s="44">
        <v>11832</v>
      </c>
      <c r="F23" s="114" t="s">
        <v>125</v>
      </c>
      <c r="G23" s="44"/>
      <c r="H23" s="44"/>
      <c r="I23" s="246"/>
      <c r="J23" s="672"/>
    </row>
    <row r="24" spans="1:10" ht="12.75" customHeight="1">
      <c r="A24" s="116" t="s">
        <v>22</v>
      </c>
      <c r="B24" s="115" t="s">
        <v>275</v>
      </c>
      <c r="C24" s="117">
        <f>+C25+C26</f>
        <v>0</v>
      </c>
      <c r="D24" s="117"/>
      <c r="E24" s="117">
        <f>+E25+E26</f>
        <v>0</v>
      </c>
      <c r="F24" s="115" t="s">
        <v>108</v>
      </c>
      <c r="G24" s="44"/>
      <c r="H24" s="44"/>
      <c r="I24" s="246"/>
      <c r="J24" s="672"/>
    </row>
    <row r="25" spans="1:10" ht="12.75" customHeight="1">
      <c r="A25" s="113" t="s">
        <v>23</v>
      </c>
      <c r="B25" s="114" t="s">
        <v>272</v>
      </c>
      <c r="C25" s="95"/>
      <c r="D25" s="95"/>
      <c r="E25" s="95"/>
      <c r="F25" s="108" t="s">
        <v>339</v>
      </c>
      <c r="G25" s="95"/>
      <c r="H25" s="95"/>
      <c r="I25" s="245"/>
      <c r="J25" s="672"/>
    </row>
    <row r="26" spans="1:10" ht="12.75" customHeight="1">
      <c r="A26" s="116" t="s">
        <v>24</v>
      </c>
      <c r="B26" s="115" t="s">
        <v>273</v>
      </c>
      <c r="C26" s="44"/>
      <c r="D26" s="44"/>
      <c r="E26" s="44"/>
      <c r="F26" s="110" t="s">
        <v>345</v>
      </c>
      <c r="G26" s="44">
        <v>12150</v>
      </c>
      <c r="H26" s="44">
        <v>12150</v>
      </c>
      <c r="I26" s="246">
        <v>12150</v>
      </c>
      <c r="J26" s="672"/>
    </row>
    <row r="27" spans="1:10" ht="12.75" customHeight="1">
      <c r="A27" s="109" t="s">
        <v>25</v>
      </c>
      <c r="B27" s="115" t="s">
        <v>350</v>
      </c>
      <c r="C27" s="44"/>
      <c r="D27" s="44"/>
      <c r="E27" s="44"/>
      <c r="F27" s="110" t="s">
        <v>346</v>
      </c>
      <c r="G27" s="44"/>
      <c r="H27" s="44"/>
      <c r="I27" s="246"/>
      <c r="J27" s="672"/>
    </row>
    <row r="28" spans="1:10" ht="12.75" customHeight="1" thickBot="1">
      <c r="A28" s="140" t="s">
        <v>26</v>
      </c>
      <c r="B28" s="114" t="s">
        <v>230</v>
      </c>
      <c r="C28" s="95"/>
      <c r="D28" s="95"/>
      <c r="E28" s="95"/>
      <c r="F28" s="172"/>
      <c r="G28" s="95"/>
      <c r="H28" s="95"/>
      <c r="I28" s="245"/>
      <c r="J28" s="672"/>
    </row>
    <row r="29" spans="1:10" ht="24" customHeight="1" thickBot="1">
      <c r="A29" s="112" t="s">
        <v>27</v>
      </c>
      <c r="B29" s="53" t="s">
        <v>358</v>
      </c>
      <c r="C29" s="94">
        <f>+C19+C24+C27+C28</f>
        <v>2797</v>
      </c>
      <c r="D29" s="237">
        <v>12117</v>
      </c>
      <c r="E29" s="237">
        <f>+E19+E24+E27+E28</f>
        <v>40875</v>
      </c>
      <c r="F29" s="53" t="s">
        <v>360</v>
      </c>
      <c r="G29" s="94">
        <f>SUM(G19:G28)</f>
        <v>12150</v>
      </c>
      <c r="H29" s="94">
        <v>12150</v>
      </c>
      <c r="I29" s="129">
        <f>SUM(I19:I28)</f>
        <v>12150</v>
      </c>
      <c r="J29" s="672"/>
    </row>
    <row r="30" spans="1:10" ht="13.5" thickBot="1">
      <c r="A30" s="112" t="s">
        <v>28</v>
      </c>
      <c r="B30" s="118" t="s">
        <v>359</v>
      </c>
      <c r="C30" s="240">
        <f>+C18+C29</f>
        <v>753825</v>
      </c>
      <c r="D30" s="240">
        <v>963704</v>
      </c>
      <c r="E30" s="119">
        <f>+E18+E29</f>
        <v>985166</v>
      </c>
      <c r="F30" s="118" t="s">
        <v>361</v>
      </c>
      <c r="G30" s="240">
        <f>+G18+G29</f>
        <v>753825</v>
      </c>
      <c r="H30" s="240">
        <v>963704</v>
      </c>
      <c r="I30" s="119">
        <f>+I18+I29</f>
        <v>948797</v>
      </c>
      <c r="J30" s="672"/>
    </row>
    <row r="31" spans="1:10" ht="13.5" thickBot="1">
      <c r="A31" s="112" t="s">
        <v>29</v>
      </c>
      <c r="B31" s="118" t="s">
        <v>85</v>
      </c>
      <c r="C31" s="240" t="str">
        <f>IF(C18-G18&lt;0,G18-C18,"-")</f>
        <v>-</v>
      </c>
      <c r="D31" s="240" t="s">
        <v>405</v>
      </c>
      <c r="E31" s="119" t="str">
        <f>IF(E18-I18&lt;0,I18-E18,"-")</f>
        <v>-</v>
      </c>
      <c r="F31" s="118" t="s">
        <v>86</v>
      </c>
      <c r="G31" s="240">
        <f>IF(C18-G18&gt;0,C18-G18,"-")</f>
        <v>9353</v>
      </c>
      <c r="H31" s="240">
        <v>33</v>
      </c>
      <c r="I31" s="119">
        <f>IF(E18-I18&gt;0,E18-I18,"-")</f>
        <v>7644</v>
      </c>
      <c r="J31" s="672"/>
    </row>
    <row r="32" spans="1:10" ht="13.5" thickBot="1">
      <c r="A32" s="112" t="s">
        <v>30</v>
      </c>
      <c r="B32" s="118" t="s">
        <v>126</v>
      </c>
      <c r="C32" s="240" t="str">
        <f>IF(C18+C29-G30&lt;0,G30-(C18+C29),"-")</f>
        <v>-</v>
      </c>
      <c r="D32" s="240" t="s">
        <v>405</v>
      </c>
      <c r="E32" s="119" t="str">
        <f>IF(E18+E29-I30&lt;0,I30-(E18+E29),"-")</f>
        <v>-</v>
      </c>
      <c r="F32" s="118" t="s">
        <v>127</v>
      </c>
      <c r="G32" s="240" t="str">
        <f>IF(C18+C29-G30&gt;0,C18+C29-G30,"-")</f>
        <v>-</v>
      </c>
      <c r="H32" s="240"/>
      <c r="I32" s="119">
        <f>IF(E18+E29-I30&gt;0,E18+E29-I30,"-")</f>
        <v>36369</v>
      </c>
      <c r="J32" s="672"/>
    </row>
    <row r="33" spans="2:6" ht="18.75">
      <c r="B33" s="673"/>
      <c r="C33" s="673"/>
      <c r="D33" s="673"/>
      <c r="E33" s="673"/>
      <c r="F33" s="673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="115" zoomScaleSheetLayoutView="115" workbookViewId="0" topLeftCell="C1">
      <selection activeCell="J1" sqref="J1:J32"/>
    </sheetView>
  </sheetViews>
  <sheetFormatPr defaultColWidth="9.00390625" defaultRowHeight="12.75"/>
  <cols>
    <col min="1" max="1" width="6.875" style="36" customWidth="1"/>
    <col min="2" max="2" width="49.875" style="60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6.75" customHeight="1" thickBot="1">
      <c r="B1" s="96" t="s">
        <v>758</v>
      </c>
      <c r="C1" s="97"/>
      <c r="D1" s="97"/>
      <c r="E1" s="645"/>
      <c r="F1" s="97"/>
      <c r="G1" s="97"/>
      <c r="H1" s="97"/>
      <c r="I1" s="97"/>
      <c r="J1" s="672" t="s">
        <v>812</v>
      </c>
    </row>
    <row r="2" spans="1:10" ht="13.5" customHeight="1" thickBot="1">
      <c r="A2" s="670" t="s">
        <v>44</v>
      </c>
      <c r="B2" s="99" t="s">
        <v>36</v>
      </c>
      <c r="C2" s="100"/>
      <c r="D2" s="233"/>
      <c r="E2" s="233"/>
      <c r="F2" s="99" t="s">
        <v>37</v>
      </c>
      <c r="G2" s="101"/>
      <c r="H2" s="238"/>
      <c r="I2" s="238"/>
      <c r="J2" s="672"/>
    </row>
    <row r="3" spans="1:10" s="102" customFormat="1" ht="36.75" thickBot="1">
      <c r="A3" s="671"/>
      <c r="B3" s="61" t="s">
        <v>39</v>
      </c>
      <c r="C3" s="62" t="str">
        <f>+CONCATENATE('1.mell.'!C3," eredeti előirányzat")</f>
        <v>Bevételek eredeti előirányzat</v>
      </c>
      <c r="D3" s="62" t="s">
        <v>408</v>
      </c>
      <c r="E3" s="234" t="s">
        <v>483</v>
      </c>
      <c r="F3" s="61" t="s">
        <v>39</v>
      </c>
      <c r="G3" s="62" t="str">
        <f>+C3</f>
        <v>Bevételek eredeti előirányzat</v>
      </c>
      <c r="H3" s="62" t="s">
        <v>408</v>
      </c>
      <c r="I3" s="241" t="str">
        <f>+E3</f>
        <v>2015. évi telj.</v>
      </c>
      <c r="J3" s="672"/>
    </row>
    <row r="4" spans="1:10" s="102" customFormat="1" ht="13.5" thickBot="1">
      <c r="A4" s="103" t="s">
        <v>362</v>
      </c>
      <c r="B4" s="104" t="s">
        <v>363</v>
      </c>
      <c r="C4" s="105" t="s">
        <v>364</v>
      </c>
      <c r="D4" s="105" t="s">
        <v>366</v>
      </c>
      <c r="E4" s="235" t="s">
        <v>365</v>
      </c>
      <c r="F4" s="104" t="s">
        <v>367</v>
      </c>
      <c r="G4" s="105" t="s">
        <v>368</v>
      </c>
      <c r="H4" s="105" t="s">
        <v>403</v>
      </c>
      <c r="I4" s="247" t="s">
        <v>404</v>
      </c>
      <c r="J4" s="672"/>
    </row>
    <row r="5" spans="1:10" ht="12.75" customHeight="1">
      <c r="A5" s="107" t="s">
        <v>4</v>
      </c>
      <c r="B5" s="108" t="s">
        <v>278</v>
      </c>
      <c r="C5" s="90">
        <v>175547</v>
      </c>
      <c r="D5" s="90">
        <v>250854</v>
      </c>
      <c r="E5" s="268">
        <v>250854</v>
      </c>
      <c r="F5" s="108" t="s">
        <v>118</v>
      </c>
      <c r="G5" s="90">
        <v>196657</v>
      </c>
      <c r="H5" s="90">
        <v>126949</v>
      </c>
      <c r="I5" s="271">
        <v>76130</v>
      </c>
      <c r="J5" s="672"/>
    </row>
    <row r="6" spans="1:10" ht="12.75">
      <c r="A6" s="109" t="s">
        <v>5</v>
      </c>
      <c r="B6" s="110" t="s">
        <v>279</v>
      </c>
      <c r="C6" s="91">
        <v>150652</v>
      </c>
      <c r="D6" s="91">
        <v>221001</v>
      </c>
      <c r="E6" s="236">
        <v>221001</v>
      </c>
      <c r="F6" s="110" t="s">
        <v>284</v>
      </c>
      <c r="G6" s="91">
        <v>165652</v>
      </c>
      <c r="H6" s="91">
        <v>32132</v>
      </c>
      <c r="I6" s="243">
        <v>32132</v>
      </c>
      <c r="J6" s="672"/>
    </row>
    <row r="7" spans="1:10" ht="12.75" customHeight="1">
      <c r="A7" s="109" t="s">
        <v>6</v>
      </c>
      <c r="B7" s="110" t="s">
        <v>1</v>
      </c>
      <c r="C7" s="91">
        <v>17579</v>
      </c>
      <c r="D7" s="91">
        <v>1294</v>
      </c>
      <c r="E7" s="236">
        <v>1294</v>
      </c>
      <c r="F7" s="110" t="s">
        <v>103</v>
      </c>
      <c r="G7" s="91"/>
      <c r="H7" s="91">
        <v>131426</v>
      </c>
      <c r="I7" s="243">
        <v>131426</v>
      </c>
      <c r="J7" s="672"/>
    </row>
    <row r="8" spans="1:10" ht="12.75" customHeight="1">
      <c r="A8" s="109" t="s">
        <v>7</v>
      </c>
      <c r="B8" s="110" t="s">
        <v>280</v>
      </c>
      <c r="C8" s="91"/>
      <c r="D8" s="91">
        <v>2364</v>
      </c>
      <c r="E8" s="236">
        <v>68</v>
      </c>
      <c r="F8" s="110" t="s">
        <v>285</v>
      </c>
      <c r="G8" s="91"/>
      <c r="H8" s="91">
        <v>127768</v>
      </c>
      <c r="I8" s="243">
        <v>127768</v>
      </c>
      <c r="J8" s="672"/>
    </row>
    <row r="9" spans="1:10" ht="12.75" customHeight="1">
      <c r="A9" s="109" t="s">
        <v>8</v>
      </c>
      <c r="B9" s="110" t="s">
        <v>281</v>
      </c>
      <c r="C9" s="91"/>
      <c r="D9" s="91"/>
      <c r="E9" s="236"/>
      <c r="F9" s="110" t="s">
        <v>121</v>
      </c>
      <c r="G9" s="91"/>
      <c r="H9" s="91"/>
      <c r="I9" s="243"/>
      <c r="J9" s="672"/>
    </row>
    <row r="10" spans="1:10" ht="12.75" customHeight="1">
      <c r="A10" s="109" t="s">
        <v>9</v>
      </c>
      <c r="B10" s="110" t="s">
        <v>282</v>
      </c>
      <c r="C10" s="92"/>
      <c r="D10" s="91"/>
      <c r="E10" s="266"/>
      <c r="F10" s="173"/>
      <c r="G10" s="91"/>
      <c r="H10" s="91"/>
      <c r="I10" s="243"/>
      <c r="J10" s="672"/>
    </row>
    <row r="11" spans="1:10" ht="12.75" customHeight="1">
      <c r="A11" s="109" t="s">
        <v>10</v>
      </c>
      <c r="B11" s="30"/>
      <c r="C11" s="91"/>
      <c r="D11" s="91"/>
      <c r="E11" s="236"/>
      <c r="F11" s="173"/>
      <c r="G11" s="91"/>
      <c r="H11" s="91"/>
      <c r="I11" s="243"/>
      <c r="J11" s="672"/>
    </row>
    <row r="12" spans="1:10" ht="12.75" customHeight="1">
      <c r="A12" s="109" t="s">
        <v>11</v>
      </c>
      <c r="B12" s="30"/>
      <c r="C12" s="91"/>
      <c r="D12" s="91"/>
      <c r="E12" s="236"/>
      <c r="F12" s="174"/>
      <c r="G12" s="91"/>
      <c r="H12" s="91"/>
      <c r="I12" s="243"/>
      <c r="J12" s="672"/>
    </row>
    <row r="13" spans="1:10" ht="12.75" customHeight="1">
      <c r="A13" s="109" t="s">
        <v>12</v>
      </c>
      <c r="B13" s="171"/>
      <c r="C13" s="92"/>
      <c r="D13" s="91"/>
      <c r="E13" s="266"/>
      <c r="F13" s="173"/>
      <c r="G13" s="91"/>
      <c r="H13" s="91"/>
      <c r="I13" s="243"/>
      <c r="J13" s="672"/>
    </row>
    <row r="14" spans="1:10" ht="12.75">
      <c r="A14" s="109" t="s">
        <v>13</v>
      </c>
      <c r="B14" s="30"/>
      <c r="C14" s="92"/>
      <c r="D14" s="91"/>
      <c r="E14" s="266"/>
      <c r="F14" s="173"/>
      <c r="G14" s="91"/>
      <c r="H14" s="91"/>
      <c r="I14" s="243"/>
      <c r="J14" s="672"/>
    </row>
    <row r="15" spans="1:10" ht="12.75" customHeight="1" thickBot="1">
      <c r="A15" s="140" t="s">
        <v>14</v>
      </c>
      <c r="B15" s="172"/>
      <c r="C15" s="142"/>
      <c r="D15" s="250"/>
      <c r="E15" s="267"/>
      <c r="F15" s="141" t="s">
        <v>34</v>
      </c>
      <c r="G15" s="250"/>
      <c r="H15" s="250"/>
      <c r="I15" s="248"/>
      <c r="J15" s="672"/>
    </row>
    <row r="16" spans="1:10" ht="15.75" customHeight="1" thickBot="1">
      <c r="A16" s="112" t="s">
        <v>15</v>
      </c>
      <c r="B16" s="53" t="s">
        <v>292</v>
      </c>
      <c r="C16" s="94">
        <f>+C5+C7+C8+C10+C11+C12+C13+C14+C15</f>
        <v>193126</v>
      </c>
      <c r="D16" s="94">
        <v>254512</v>
      </c>
      <c r="E16" s="237">
        <f>+E5+E7+E8+E10+E11+E12+E13+E14+E15</f>
        <v>252216</v>
      </c>
      <c r="F16" s="53" t="s">
        <v>293</v>
      </c>
      <c r="G16" s="94">
        <f>+G5+G7+G9+G10+G11+G12+G13+G14+G15</f>
        <v>196657</v>
      </c>
      <c r="H16" s="94">
        <v>258375</v>
      </c>
      <c r="I16" s="129">
        <f>+I5+I7+I9+I10+I11+I12+I13+I14+I15</f>
        <v>207556</v>
      </c>
      <c r="J16" s="672"/>
    </row>
    <row r="17" spans="1:10" ht="12.75" customHeight="1">
      <c r="A17" s="107" t="s">
        <v>16</v>
      </c>
      <c r="B17" s="121" t="s">
        <v>139</v>
      </c>
      <c r="C17" s="128">
        <f>+C18+C19+C20+C21+C22</f>
        <v>28426</v>
      </c>
      <c r="D17" s="128">
        <v>28758</v>
      </c>
      <c r="E17" s="269">
        <f>+E18+E19+E20+E21+E22</f>
        <v>0</v>
      </c>
      <c r="F17" s="115" t="s">
        <v>107</v>
      </c>
      <c r="G17" s="251"/>
      <c r="H17" s="251"/>
      <c r="I17" s="249"/>
      <c r="J17" s="672"/>
    </row>
    <row r="18" spans="1:10" ht="12.75" customHeight="1">
      <c r="A18" s="109" t="s">
        <v>17</v>
      </c>
      <c r="B18" s="122" t="s">
        <v>128</v>
      </c>
      <c r="C18" s="44">
        <v>28426</v>
      </c>
      <c r="D18" s="44">
        <v>28758</v>
      </c>
      <c r="E18" s="54"/>
      <c r="F18" s="115" t="s">
        <v>110</v>
      </c>
      <c r="G18" s="44"/>
      <c r="H18" s="44"/>
      <c r="I18" s="246"/>
      <c r="J18" s="672"/>
    </row>
    <row r="19" spans="1:10" ht="12.75" customHeight="1">
      <c r="A19" s="107" t="s">
        <v>18</v>
      </c>
      <c r="B19" s="122" t="s">
        <v>129</v>
      </c>
      <c r="C19" s="44"/>
      <c r="D19" s="44"/>
      <c r="E19" s="54"/>
      <c r="F19" s="115" t="s">
        <v>82</v>
      </c>
      <c r="G19" s="44">
        <v>24895</v>
      </c>
      <c r="H19" s="44">
        <v>24895</v>
      </c>
      <c r="I19" s="246">
        <v>24895</v>
      </c>
      <c r="J19" s="672"/>
    </row>
    <row r="20" spans="1:10" ht="12.75" customHeight="1">
      <c r="A20" s="109" t="s">
        <v>19</v>
      </c>
      <c r="B20" s="122" t="s">
        <v>130</v>
      </c>
      <c r="C20" s="44"/>
      <c r="D20" s="44"/>
      <c r="E20" s="54"/>
      <c r="F20" s="115" t="s">
        <v>83</v>
      </c>
      <c r="G20" s="44"/>
      <c r="H20" s="44"/>
      <c r="I20" s="246"/>
      <c r="J20" s="672"/>
    </row>
    <row r="21" spans="1:10" ht="12.75" customHeight="1">
      <c r="A21" s="107" t="s">
        <v>20</v>
      </c>
      <c r="B21" s="122" t="s">
        <v>131</v>
      </c>
      <c r="C21" s="44"/>
      <c r="D21" s="44"/>
      <c r="E21" s="54"/>
      <c r="F21" s="114" t="s">
        <v>125</v>
      </c>
      <c r="G21" s="44"/>
      <c r="H21" s="44"/>
      <c r="I21" s="246"/>
      <c r="J21" s="672"/>
    </row>
    <row r="22" spans="1:10" ht="12.75" customHeight="1">
      <c r="A22" s="109" t="s">
        <v>21</v>
      </c>
      <c r="B22" s="123" t="s">
        <v>132</v>
      </c>
      <c r="C22" s="44"/>
      <c r="D22" s="44"/>
      <c r="E22" s="54"/>
      <c r="F22" s="115" t="s">
        <v>111</v>
      </c>
      <c r="G22" s="44"/>
      <c r="H22" s="44"/>
      <c r="I22" s="246"/>
      <c r="J22" s="672"/>
    </row>
    <row r="23" spans="1:10" ht="12.75" customHeight="1">
      <c r="A23" s="107" t="s">
        <v>22</v>
      </c>
      <c r="B23" s="124" t="s">
        <v>133</v>
      </c>
      <c r="C23" s="117">
        <f>+C24+C25+C26+C27+C28</f>
        <v>0</v>
      </c>
      <c r="D23" s="117"/>
      <c r="E23" s="270">
        <f>+E24+E25+E26+E27+E28</f>
        <v>0</v>
      </c>
      <c r="F23" s="125" t="s">
        <v>109</v>
      </c>
      <c r="G23" s="44"/>
      <c r="H23" s="44"/>
      <c r="I23" s="246"/>
      <c r="J23" s="672"/>
    </row>
    <row r="24" spans="1:10" ht="12.75" customHeight="1">
      <c r="A24" s="109" t="s">
        <v>23</v>
      </c>
      <c r="B24" s="123" t="s">
        <v>134</v>
      </c>
      <c r="C24" s="44"/>
      <c r="D24" s="44"/>
      <c r="E24" s="54"/>
      <c r="F24" s="125" t="s">
        <v>286</v>
      </c>
      <c r="G24" s="44"/>
      <c r="H24" s="44"/>
      <c r="I24" s="246"/>
      <c r="J24" s="672"/>
    </row>
    <row r="25" spans="1:10" ht="12.75" customHeight="1">
      <c r="A25" s="107" t="s">
        <v>24</v>
      </c>
      <c r="B25" s="123" t="s">
        <v>135</v>
      </c>
      <c r="C25" s="44"/>
      <c r="D25" s="44"/>
      <c r="E25" s="54"/>
      <c r="F25" s="120"/>
      <c r="G25" s="44"/>
      <c r="H25" s="44"/>
      <c r="I25" s="246"/>
      <c r="J25" s="672"/>
    </row>
    <row r="26" spans="1:10" ht="12.75" customHeight="1">
      <c r="A26" s="109" t="s">
        <v>25</v>
      </c>
      <c r="B26" s="122" t="s">
        <v>136</v>
      </c>
      <c r="C26" s="44"/>
      <c r="D26" s="44"/>
      <c r="E26" s="54"/>
      <c r="F26" s="51"/>
      <c r="G26" s="44"/>
      <c r="H26" s="44"/>
      <c r="I26" s="246"/>
      <c r="J26" s="672"/>
    </row>
    <row r="27" spans="1:10" ht="12.75" customHeight="1">
      <c r="A27" s="107" t="s">
        <v>26</v>
      </c>
      <c r="B27" s="126" t="s">
        <v>137</v>
      </c>
      <c r="C27" s="44"/>
      <c r="D27" s="44"/>
      <c r="E27" s="54"/>
      <c r="F27" s="30"/>
      <c r="G27" s="44"/>
      <c r="H27" s="44"/>
      <c r="I27" s="246"/>
      <c r="J27" s="672"/>
    </row>
    <row r="28" spans="1:10" ht="12.75" customHeight="1" thickBot="1">
      <c r="A28" s="109" t="s">
        <v>27</v>
      </c>
      <c r="B28" s="127" t="s">
        <v>138</v>
      </c>
      <c r="C28" s="44"/>
      <c r="D28" s="44"/>
      <c r="E28" s="54"/>
      <c r="F28" s="51"/>
      <c r="G28" s="44"/>
      <c r="H28" s="44"/>
      <c r="I28" s="246"/>
      <c r="J28" s="672"/>
    </row>
    <row r="29" spans="1:10" ht="21.75" customHeight="1" thickBot="1">
      <c r="A29" s="112" t="s">
        <v>28</v>
      </c>
      <c r="B29" s="53" t="s">
        <v>283</v>
      </c>
      <c r="C29" s="94">
        <f>+C17+C23</f>
        <v>28426</v>
      </c>
      <c r="D29" s="94">
        <v>28758</v>
      </c>
      <c r="E29" s="237">
        <f>+E17+E23</f>
        <v>0</v>
      </c>
      <c r="F29" s="53" t="s">
        <v>287</v>
      </c>
      <c r="G29" s="94">
        <f>SUM(G17:G28)</f>
        <v>24895</v>
      </c>
      <c r="H29" s="94">
        <v>24895</v>
      </c>
      <c r="I29" s="129">
        <f>SUM(I17:I28)</f>
        <v>24895</v>
      </c>
      <c r="J29" s="672"/>
    </row>
    <row r="30" spans="1:10" ht="13.5" thickBot="1">
      <c r="A30" s="112" t="s">
        <v>29</v>
      </c>
      <c r="B30" s="118" t="s">
        <v>288</v>
      </c>
      <c r="C30" s="240">
        <f>+C16+C29</f>
        <v>221552</v>
      </c>
      <c r="D30" s="240">
        <v>283270</v>
      </c>
      <c r="E30" s="119">
        <f>+E16+E29</f>
        <v>252216</v>
      </c>
      <c r="F30" s="118" t="s">
        <v>289</v>
      </c>
      <c r="G30" s="240">
        <f>+G16+G29</f>
        <v>221552</v>
      </c>
      <c r="H30" s="240">
        <v>283270</v>
      </c>
      <c r="I30" s="119">
        <f>+I16+I29</f>
        <v>232451</v>
      </c>
      <c r="J30" s="672"/>
    </row>
    <row r="31" spans="1:10" ht="13.5" thickBot="1">
      <c r="A31" s="112" t="s">
        <v>30</v>
      </c>
      <c r="B31" s="118" t="s">
        <v>85</v>
      </c>
      <c r="C31" s="240">
        <f>IF(C16-G16&lt;0,G16-C16,"-")</f>
        <v>3531</v>
      </c>
      <c r="D31" s="240">
        <v>3863</v>
      </c>
      <c r="E31" s="119" t="str">
        <f>IF(E16-I16&lt;0,I16-E16,"-")</f>
        <v>-</v>
      </c>
      <c r="F31" s="118" t="s">
        <v>86</v>
      </c>
      <c r="G31" s="240" t="str">
        <f>IF(C16-G16&gt;0,C16-G16,"-")</f>
        <v>-</v>
      </c>
      <c r="H31" s="240" t="s">
        <v>405</v>
      </c>
      <c r="I31" s="119">
        <f>IF(E16-I16&gt;0,E16-I16,"-")</f>
        <v>44660</v>
      </c>
      <c r="J31" s="672"/>
    </row>
    <row r="32" spans="1:10" ht="13.5" thickBot="1">
      <c r="A32" s="112" t="s">
        <v>31</v>
      </c>
      <c r="B32" s="118" t="s">
        <v>126</v>
      </c>
      <c r="C32" s="240" t="str">
        <f>IF(C16+C29-G25&lt;0,G25-(C16+C29),"-")</f>
        <v>-</v>
      </c>
      <c r="D32" s="240"/>
      <c r="E32" s="119"/>
      <c r="F32" s="118" t="s">
        <v>127</v>
      </c>
      <c r="G32" s="240"/>
      <c r="H32" s="240"/>
      <c r="I32" s="119">
        <v>19765</v>
      </c>
      <c r="J32" s="672"/>
    </row>
  </sheetData>
  <sheetProtection/>
  <mergeCells count="2">
    <mergeCell ref="A2:A3"/>
    <mergeCell ref="J1:J32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23"/>
  <sheetViews>
    <sheetView view="pageLayout" workbookViewId="0" topLeftCell="A1">
      <selection activeCell="E12" sqref="E12"/>
    </sheetView>
  </sheetViews>
  <sheetFormatPr defaultColWidth="9.00390625" defaultRowHeight="12.75"/>
  <cols>
    <col min="1" max="1" width="47.125" style="28" customWidth="1"/>
    <col min="2" max="2" width="16.375" style="27" customWidth="1"/>
    <col min="3" max="4" width="18.00390625" style="27" customWidth="1"/>
    <col min="5" max="5" width="18.875" style="36" customWidth="1"/>
    <col min="6" max="7" width="12.875" style="27" customWidth="1"/>
    <col min="8" max="8" width="13.875" style="27" customWidth="1"/>
    <col min="9" max="16384" width="9.375" style="27" customWidth="1"/>
  </cols>
  <sheetData>
    <row r="1" spans="1:5" ht="25.5" customHeight="1">
      <c r="A1" s="674" t="s">
        <v>0</v>
      </c>
      <c r="B1" s="674"/>
      <c r="C1" s="674"/>
      <c r="D1" s="674"/>
      <c r="E1" s="674"/>
    </row>
    <row r="2" spans="1:5" ht="22.5" customHeight="1" thickBot="1">
      <c r="A2" s="60"/>
      <c r="B2" s="36"/>
      <c r="C2" s="36"/>
      <c r="D2" s="36"/>
      <c r="E2" s="31" t="s">
        <v>38</v>
      </c>
    </row>
    <row r="3" spans="1:5" s="29" customFormat="1" ht="44.25" customHeight="1" thickBot="1">
      <c r="A3" s="61" t="s">
        <v>42</v>
      </c>
      <c r="B3" s="62" t="s">
        <v>43</v>
      </c>
      <c r="C3" s="62" t="s">
        <v>389</v>
      </c>
      <c r="D3" s="62" t="s">
        <v>412</v>
      </c>
      <c r="E3" s="32" t="s">
        <v>759</v>
      </c>
    </row>
    <row r="4" spans="1:5" s="36" customFormat="1" ht="12" customHeight="1" thickBot="1">
      <c r="A4" s="33" t="s">
        <v>362</v>
      </c>
      <c r="B4" s="34" t="s">
        <v>363</v>
      </c>
      <c r="C4" s="34" t="s">
        <v>364</v>
      </c>
      <c r="D4" s="34" t="s">
        <v>366</v>
      </c>
      <c r="E4" s="35" t="s">
        <v>367</v>
      </c>
    </row>
    <row r="5" spans="1:5" ht="15.75" customHeight="1">
      <c r="A5" s="195" t="s">
        <v>391</v>
      </c>
      <c r="B5" s="197" t="s">
        <v>398</v>
      </c>
      <c r="C5" s="21">
        <v>133520</v>
      </c>
      <c r="D5" s="21"/>
      <c r="E5" s="37"/>
    </row>
    <row r="6" spans="1:5" ht="15.75" customHeight="1">
      <c r="A6" s="195" t="s">
        <v>392</v>
      </c>
      <c r="B6" s="197" t="s">
        <v>397</v>
      </c>
      <c r="C6" s="21">
        <v>32132</v>
      </c>
      <c r="D6" s="21">
        <v>32132</v>
      </c>
      <c r="E6" s="37">
        <v>32132</v>
      </c>
    </row>
    <row r="7" spans="1:5" ht="15.75" customHeight="1">
      <c r="A7" s="195" t="s">
        <v>393</v>
      </c>
      <c r="B7" s="197" t="s">
        <v>397</v>
      </c>
      <c r="C7" s="21">
        <v>4064</v>
      </c>
      <c r="D7" s="21"/>
      <c r="E7" s="37"/>
    </row>
    <row r="8" spans="1:5" ht="15.75" customHeight="1">
      <c r="A8" s="196" t="s">
        <v>394</v>
      </c>
      <c r="B8" s="197" t="s">
        <v>397</v>
      </c>
      <c r="C8" s="21">
        <v>7100</v>
      </c>
      <c r="D8" s="21">
        <v>16218</v>
      </c>
      <c r="E8" s="37">
        <v>16218</v>
      </c>
    </row>
    <row r="9" spans="1:5" ht="15.75" customHeight="1">
      <c r="A9" s="195" t="s">
        <v>395</v>
      </c>
      <c r="B9" s="197" t="s">
        <v>398</v>
      </c>
      <c r="C9" s="21">
        <v>7776</v>
      </c>
      <c r="D9" s="21">
        <v>7776</v>
      </c>
      <c r="E9" s="37"/>
    </row>
    <row r="10" spans="1:5" ht="15.75" customHeight="1">
      <c r="A10" s="196" t="s">
        <v>396</v>
      </c>
      <c r="B10" s="197" t="s">
        <v>397</v>
      </c>
      <c r="C10" s="21">
        <v>10160</v>
      </c>
      <c r="D10" s="21"/>
      <c r="E10" s="37"/>
    </row>
    <row r="11" spans="1:5" ht="15.75" customHeight="1">
      <c r="A11" s="195" t="s">
        <v>471</v>
      </c>
      <c r="B11" s="197" t="s">
        <v>397</v>
      </c>
      <c r="C11" s="21">
        <v>1905</v>
      </c>
      <c r="D11" s="21">
        <v>1905</v>
      </c>
      <c r="E11" s="37">
        <v>353</v>
      </c>
    </row>
    <row r="12" spans="1:5" ht="15.75" customHeight="1">
      <c r="A12" s="195" t="s">
        <v>399</v>
      </c>
      <c r="B12" s="197" t="s">
        <v>397</v>
      </c>
      <c r="C12" s="21"/>
      <c r="D12" s="21">
        <v>950</v>
      </c>
      <c r="E12" s="37"/>
    </row>
    <row r="13" spans="1:5" ht="15.75" customHeight="1">
      <c r="A13" s="195" t="s">
        <v>400</v>
      </c>
      <c r="B13" s="197" t="s">
        <v>397</v>
      </c>
      <c r="C13" s="21"/>
      <c r="D13" s="21">
        <v>7619</v>
      </c>
      <c r="E13" s="37">
        <v>7619</v>
      </c>
    </row>
    <row r="14" spans="1:5" ht="15.75" customHeight="1">
      <c r="A14" s="195" t="s">
        <v>401</v>
      </c>
      <c r="B14" s="197" t="s">
        <v>397</v>
      </c>
      <c r="C14" s="21"/>
      <c r="D14" s="21">
        <v>500</v>
      </c>
      <c r="E14" s="37">
        <v>500</v>
      </c>
    </row>
    <row r="15" spans="1:5" ht="15.75" customHeight="1">
      <c r="A15" s="195" t="s">
        <v>402</v>
      </c>
      <c r="B15" s="197" t="s">
        <v>398</v>
      </c>
      <c r="C15" s="21"/>
      <c r="D15" s="21">
        <v>1242</v>
      </c>
      <c r="E15" s="37"/>
    </row>
    <row r="16" spans="1:5" ht="15.75" customHeight="1">
      <c r="A16" s="195" t="s">
        <v>406</v>
      </c>
      <c r="B16" s="197" t="s">
        <v>397</v>
      </c>
      <c r="C16" s="21"/>
      <c r="D16" s="21"/>
      <c r="E16" s="37"/>
    </row>
    <row r="17" spans="1:5" ht="15.75" customHeight="1">
      <c r="A17" s="195" t="s">
        <v>472</v>
      </c>
      <c r="B17" s="197" t="s">
        <v>397</v>
      </c>
      <c r="C17" s="21"/>
      <c r="D17" s="21">
        <v>131</v>
      </c>
      <c r="E17" s="37">
        <v>131</v>
      </c>
    </row>
    <row r="18" spans="1:5" ht="15.75" customHeight="1">
      <c r="A18" s="195" t="s">
        <v>473</v>
      </c>
      <c r="B18" s="197" t="s">
        <v>397</v>
      </c>
      <c r="C18" s="21"/>
      <c r="D18" s="21">
        <v>191</v>
      </c>
      <c r="E18" s="37">
        <v>732</v>
      </c>
    </row>
    <row r="19" spans="1:5" ht="15.75" customHeight="1">
      <c r="A19" s="195" t="s">
        <v>474</v>
      </c>
      <c r="B19" s="197" t="s">
        <v>397</v>
      </c>
      <c r="C19" s="21"/>
      <c r="D19" s="21">
        <v>18445</v>
      </c>
      <c r="E19" s="37">
        <v>18445</v>
      </c>
    </row>
    <row r="20" spans="1:5" ht="15.75" customHeight="1">
      <c r="A20" s="195" t="s">
        <v>475</v>
      </c>
      <c r="B20" s="197" t="s">
        <v>397</v>
      </c>
      <c r="C20" s="21"/>
      <c r="D20" s="21">
        <v>39840</v>
      </c>
      <c r="E20" s="37"/>
    </row>
    <row r="21" spans="1:5" ht="15.75" customHeight="1">
      <c r="A21" s="195"/>
      <c r="B21" s="197"/>
      <c r="C21" s="21"/>
      <c r="D21" s="21"/>
      <c r="E21" s="37"/>
    </row>
    <row r="22" spans="1:5" ht="15.75" customHeight="1" thickBot="1">
      <c r="A22" s="38"/>
      <c r="B22" s="198"/>
      <c r="C22" s="22"/>
      <c r="D22" s="22"/>
      <c r="E22" s="39"/>
    </row>
    <row r="23" spans="1:5" s="42" customFormat="1" ht="18" customHeight="1" thickBot="1">
      <c r="A23" s="63" t="s">
        <v>41</v>
      </c>
      <c r="B23" s="50"/>
      <c r="C23" s="40">
        <f>SUM(C5:C22)</f>
        <v>196657</v>
      </c>
      <c r="D23" s="40">
        <f>SUM(D5:D20)</f>
        <v>126949</v>
      </c>
      <c r="E23" s="41">
        <f>SUM(E5:E22)</f>
        <v>76130</v>
      </c>
    </row>
  </sheetData>
  <sheetProtection/>
  <mergeCells count="1">
    <mergeCell ref="A1:E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&amp;R&amp;11 7. melléklet az 5/2016.(IV.27.)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60.625" style="28" customWidth="1"/>
    <col min="2" max="2" width="15.625" style="27" customWidth="1"/>
    <col min="3" max="3" width="16.375" style="27" customWidth="1"/>
    <col min="4" max="4" width="18.00390625" style="27" customWidth="1"/>
    <col min="5" max="5" width="16.625" style="27" customWidth="1"/>
    <col min="6" max="6" width="18.875" style="27" customWidth="1"/>
    <col min="7" max="8" width="12.875" style="27" customWidth="1"/>
    <col min="9" max="9" width="13.875" style="27" customWidth="1"/>
    <col min="10" max="16384" width="9.375" style="27" customWidth="1"/>
  </cols>
  <sheetData>
    <row r="1" spans="1:6" ht="24.75" customHeight="1">
      <c r="A1" s="674" t="s">
        <v>445</v>
      </c>
      <c r="B1" s="674"/>
      <c r="C1" s="674"/>
      <c r="D1" s="674"/>
      <c r="E1" s="674"/>
      <c r="F1" s="674"/>
    </row>
    <row r="2" spans="1:6" ht="23.25" customHeight="1" thickBot="1">
      <c r="A2" s="60"/>
      <c r="B2" s="36"/>
      <c r="C2" s="36"/>
      <c r="D2" s="36"/>
      <c r="E2" s="36"/>
      <c r="F2" s="31" t="s">
        <v>38</v>
      </c>
    </row>
    <row r="3" spans="1:6" s="29" customFormat="1" ht="48.75" customHeight="1" thickBot="1">
      <c r="A3" s="61" t="s">
        <v>446</v>
      </c>
      <c r="B3" s="62" t="s">
        <v>447</v>
      </c>
      <c r="C3" s="62" t="s">
        <v>43</v>
      </c>
      <c r="D3" s="62" t="str">
        <f>+'[1]10.mell.'!D3</f>
        <v>Felhasználás 2014.XII. 31-ig</v>
      </c>
      <c r="E3" s="62" t="str">
        <f>+'[1]10.mell.'!E3</f>
        <v>2015. évi előirányzat</v>
      </c>
      <c r="F3" s="32" t="s">
        <v>486</v>
      </c>
    </row>
    <row r="4" spans="1:6" s="36" customFormat="1" ht="15" customHeight="1" thickBot="1">
      <c r="A4" s="33" t="s">
        <v>362</v>
      </c>
      <c r="B4" s="34" t="s">
        <v>363</v>
      </c>
      <c r="C4" s="34" t="s">
        <v>364</v>
      </c>
      <c r="D4" s="34" t="s">
        <v>366</v>
      </c>
      <c r="E4" s="34" t="s">
        <v>365</v>
      </c>
      <c r="F4" s="35" t="s">
        <v>367</v>
      </c>
    </row>
    <row r="5" spans="1:6" ht="15.75" customHeight="1">
      <c r="A5" s="301" t="s">
        <v>470</v>
      </c>
      <c r="B5" s="302">
        <v>127768</v>
      </c>
      <c r="C5" s="303" t="s">
        <v>397</v>
      </c>
      <c r="D5" s="302"/>
      <c r="E5" s="302">
        <v>127768</v>
      </c>
      <c r="F5" s="304">
        <v>127768</v>
      </c>
    </row>
    <row r="6" spans="1:6" ht="15.75" customHeight="1">
      <c r="A6" s="301" t="s">
        <v>393</v>
      </c>
      <c r="B6" s="302">
        <v>4064</v>
      </c>
      <c r="C6" s="303" t="s">
        <v>397</v>
      </c>
      <c r="D6" s="302"/>
      <c r="E6" s="302">
        <v>3658</v>
      </c>
      <c r="F6" s="304">
        <v>3658</v>
      </c>
    </row>
    <row r="7" spans="1:6" ht="15.75" customHeight="1">
      <c r="A7" s="301"/>
      <c r="B7" s="302"/>
      <c r="C7" s="303"/>
      <c r="D7" s="302"/>
      <c r="E7" s="302"/>
      <c r="F7" s="304">
        <f aca="true" t="shared" si="0" ref="F7:F23">B7-D7-E7</f>
        <v>0</v>
      </c>
    </row>
    <row r="8" spans="1:6" ht="15.75" customHeight="1">
      <c r="A8" s="301"/>
      <c r="B8" s="302"/>
      <c r="C8" s="303"/>
      <c r="D8" s="302"/>
      <c r="E8" s="302"/>
      <c r="F8" s="304">
        <f t="shared" si="0"/>
        <v>0</v>
      </c>
    </row>
    <row r="9" spans="1:6" ht="15.75" customHeight="1">
      <c r="A9" s="301"/>
      <c r="B9" s="302"/>
      <c r="C9" s="303"/>
      <c r="D9" s="302"/>
      <c r="E9" s="302"/>
      <c r="F9" s="304">
        <f t="shared" si="0"/>
        <v>0</v>
      </c>
    </row>
    <row r="10" spans="1:6" ht="15.75" customHeight="1">
      <c r="A10" s="301"/>
      <c r="B10" s="302"/>
      <c r="C10" s="303"/>
      <c r="D10" s="302"/>
      <c r="E10" s="302"/>
      <c r="F10" s="304">
        <f t="shared" si="0"/>
        <v>0</v>
      </c>
    </row>
    <row r="11" spans="1:6" ht="15.75" customHeight="1">
      <c r="A11" s="301"/>
      <c r="B11" s="302"/>
      <c r="C11" s="303"/>
      <c r="D11" s="302"/>
      <c r="E11" s="302"/>
      <c r="F11" s="304">
        <f t="shared" si="0"/>
        <v>0</v>
      </c>
    </row>
    <row r="12" spans="1:6" ht="15.75" customHeight="1">
      <c r="A12" s="301"/>
      <c r="B12" s="302"/>
      <c r="C12" s="303"/>
      <c r="D12" s="302"/>
      <c r="E12" s="302"/>
      <c r="F12" s="304">
        <f t="shared" si="0"/>
        <v>0</v>
      </c>
    </row>
    <row r="13" spans="1:6" ht="15.75" customHeight="1">
      <c r="A13" s="301"/>
      <c r="B13" s="302"/>
      <c r="C13" s="303"/>
      <c r="D13" s="302"/>
      <c r="E13" s="302"/>
      <c r="F13" s="304">
        <f t="shared" si="0"/>
        <v>0</v>
      </c>
    </row>
    <row r="14" spans="1:6" ht="15.75" customHeight="1">
      <c r="A14" s="301"/>
      <c r="B14" s="302"/>
      <c r="C14" s="303"/>
      <c r="D14" s="302"/>
      <c r="E14" s="302"/>
      <c r="F14" s="304">
        <f t="shared" si="0"/>
        <v>0</v>
      </c>
    </row>
    <row r="15" spans="1:6" ht="15.75" customHeight="1">
      <c r="A15" s="301"/>
      <c r="B15" s="302"/>
      <c r="C15" s="303"/>
      <c r="D15" s="302"/>
      <c r="E15" s="302"/>
      <c r="F15" s="304">
        <f t="shared" si="0"/>
        <v>0</v>
      </c>
    </row>
    <row r="16" spans="1:6" ht="15.75" customHeight="1">
      <c r="A16" s="301"/>
      <c r="B16" s="302"/>
      <c r="C16" s="303"/>
      <c r="D16" s="302"/>
      <c r="E16" s="302"/>
      <c r="F16" s="304">
        <f t="shared" si="0"/>
        <v>0</v>
      </c>
    </row>
    <row r="17" spans="1:6" ht="15.75" customHeight="1">
      <c r="A17" s="301"/>
      <c r="B17" s="302"/>
      <c r="C17" s="303"/>
      <c r="D17" s="302"/>
      <c r="E17" s="302"/>
      <c r="F17" s="304">
        <f t="shared" si="0"/>
        <v>0</v>
      </c>
    </row>
    <row r="18" spans="1:6" ht="15.75" customHeight="1">
      <c r="A18" s="301"/>
      <c r="B18" s="302"/>
      <c r="C18" s="303"/>
      <c r="D18" s="302"/>
      <c r="E18" s="302"/>
      <c r="F18" s="304">
        <f t="shared" si="0"/>
        <v>0</v>
      </c>
    </row>
    <row r="19" spans="1:6" ht="15.75" customHeight="1">
      <c r="A19" s="301"/>
      <c r="B19" s="302"/>
      <c r="C19" s="303"/>
      <c r="D19" s="302"/>
      <c r="E19" s="302"/>
      <c r="F19" s="304">
        <f t="shared" si="0"/>
        <v>0</v>
      </c>
    </row>
    <row r="20" spans="1:6" ht="15.75" customHeight="1">
      <c r="A20" s="301"/>
      <c r="B20" s="302"/>
      <c r="C20" s="303"/>
      <c r="D20" s="302"/>
      <c r="E20" s="302"/>
      <c r="F20" s="304">
        <f t="shared" si="0"/>
        <v>0</v>
      </c>
    </row>
    <row r="21" spans="1:6" ht="15.75" customHeight="1">
      <c r="A21" s="301"/>
      <c r="B21" s="302"/>
      <c r="C21" s="303"/>
      <c r="D21" s="302"/>
      <c r="E21" s="302"/>
      <c r="F21" s="304">
        <f t="shared" si="0"/>
        <v>0</v>
      </c>
    </row>
    <row r="22" spans="1:6" ht="15.75" customHeight="1">
      <c r="A22" s="301"/>
      <c r="B22" s="302"/>
      <c r="C22" s="303"/>
      <c r="D22" s="302"/>
      <c r="E22" s="302"/>
      <c r="F22" s="304">
        <f t="shared" si="0"/>
        <v>0</v>
      </c>
    </row>
    <row r="23" spans="1:6" ht="15.75" customHeight="1" thickBot="1">
      <c r="A23" s="305"/>
      <c r="B23" s="306"/>
      <c r="C23" s="307"/>
      <c r="D23" s="306"/>
      <c r="E23" s="306"/>
      <c r="F23" s="308">
        <f t="shared" si="0"/>
        <v>0</v>
      </c>
    </row>
    <row r="24" spans="1:6" s="42" customFormat="1" ht="18" customHeight="1" thickBot="1">
      <c r="A24" s="63" t="s">
        <v>41</v>
      </c>
      <c r="B24" s="309">
        <f>SUM(B5:B23)</f>
        <v>131832</v>
      </c>
      <c r="C24" s="310"/>
      <c r="D24" s="309">
        <f>SUM(D5:D23)</f>
        <v>0</v>
      </c>
      <c r="E24" s="309">
        <f>SUM(E5:E23)</f>
        <v>131426</v>
      </c>
      <c r="F24" s="311">
        <f>SUM(F5:F23)</f>
        <v>131426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>
    <oddHeader xml:space="preserve">&amp;R&amp;"Times New Roman CE,Félkövér dőlt"&amp;12 &amp;11 8. melléklet az 5/2016. (IV.27.)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96"/>
  <sheetViews>
    <sheetView view="pageLayout" workbookViewId="0" topLeftCell="A1">
      <selection activeCell="D19" sqref="D19"/>
    </sheetView>
  </sheetViews>
  <sheetFormatPr defaultColWidth="9.00390625" defaultRowHeight="12.75"/>
  <cols>
    <col min="1" max="1" width="38.625" style="313" customWidth="1"/>
    <col min="2" max="4" width="13.875" style="313" customWidth="1"/>
    <col min="5" max="16384" width="9.375" style="313" customWidth="1"/>
  </cols>
  <sheetData>
    <row r="1" spans="1:4" ht="26.25" customHeight="1">
      <c r="A1" s="677" t="s">
        <v>469</v>
      </c>
      <c r="B1" s="677"/>
      <c r="C1" s="677"/>
      <c r="D1" s="677"/>
    </row>
    <row r="2" spans="1:4" ht="15.75">
      <c r="A2" s="314" t="s">
        <v>448</v>
      </c>
      <c r="B2" s="675" t="s">
        <v>449</v>
      </c>
      <c r="C2" s="675"/>
      <c r="D2" s="675"/>
    </row>
    <row r="3" spans="1:4" ht="14.25" thickBot="1">
      <c r="A3" s="312" t="s">
        <v>391</v>
      </c>
      <c r="B3" s="312"/>
      <c r="C3" s="676" t="s">
        <v>450</v>
      </c>
      <c r="D3" s="676"/>
    </row>
    <row r="4" spans="1:4" ht="15" customHeight="1" thickBot="1">
      <c r="A4" s="315" t="s">
        <v>451</v>
      </c>
      <c r="B4" s="316" t="s">
        <v>760</v>
      </c>
      <c r="C4" s="316" t="s">
        <v>412</v>
      </c>
      <c r="D4" s="317" t="s">
        <v>483</v>
      </c>
    </row>
    <row r="5" spans="1:4" ht="12.75">
      <c r="A5" s="318" t="s">
        <v>452</v>
      </c>
      <c r="B5" s="319"/>
      <c r="C5" s="319"/>
      <c r="D5" s="320">
        <f aca="true" t="shared" si="0" ref="D5:D11">SUM(B5:C5)</f>
        <v>0</v>
      </c>
    </row>
    <row r="6" spans="1:4" ht="12.75">
      <c r="A6" s="321" t="s">
        <v>453</v>
      </c>
      <c r="B6" s="322"/>
      <c r="C6" s="322"/>
      <c r="D6" s="323">
        <f t="shared" si="0"/>
        <v>0</v>
      </c>
    </row>
    <row r="7" spans="1:4" ht="12.75">
      <c r="A7" s="324" t="s">
        <v>454</v>
      </c>
      <c r="B7" s="325">
        <v>61101</v>
      </c>
      <c r="C7" s="325">
        <v>61101</v>
      </c>
      <c r="D7" s="326">
        <v>61101</v>
      </c>
    </row>
    <row r="8" spans="1:4" ht="12.75">
      <c r="A8" s="324" t="s">
        <v>455</v>
      </c>
      <c r="B8" s="325"/>
      <c r="C8" s="325"/>
      <c r="D8" s="326">
        <f t="shared" si="0"/>
        <v>0</v>
      </c>
    </row>
    <row r="9" spans="1:4" ht="12.75">
      <c r="A9" s="324" t="s">
        <v>456</v>
      </c>
      <c r="B9" s="325"/>
      <c r="C9" s="325"/>
      <c r="D9" s="326">
        <f t="shared" si="0"/>
        <v>0</v>
      </c>
    </row>
    <row r="10" spans="1:4" ht="12.75">
      <c r="A10" s="324" t="s">
        <v>457</v>
      </c>
      <c r="B10" s="325"/>
      <c r="C10" s="325"/>
      <c r="D10" s="326">
        <f t="shared" si="0"/>
        <v>0</v>
      </c>
    </row>
    <row r="11" spans="1:4" ht="13.5" thickBot="1">
      <c r="A11" s="327" t="s">
        <v>458</v>
      </c>
      <c r="B11" s="328"/>
      <c r="C11" s="328"/>
      <c r="D11" s="326">
        <f t="shared" si="0"/>
        <v>0</v>
      </c>
    </row>
    <row r="12" spans="1:4" ht="13.5" thickBot="1">
      <c r="A12" s="329" t="s">
        <v>459</v>
      </c>
      <c r="B12" s="330">
        <f>B5+SUM(B7:B11)</f>
        <v>61101</v>
      </c>
      <c r="C12" s="330">
        <f>C5+SUM(C7:C11)</f>
        <v>61101</v>
      </c>
      <c r="D12" s="331">
        <f>D5+SUM(D7:D11)</f>
        <v>61101</v>
      </c>
    </row>
    <row r="13" spans="1:4" ht="13.5" thickBot="1">
      <c r="A13" s="332"/>
      <c r="B13" s="332"/>
      <c r="C13" s="332"/>
      <c r="D13" s="332"/>
    </row>
    <row r="14" spans="1:4" ht="15" customHeight="1" thickBot="1">
      <c r="A14" s="315" t="s">
        <v>460</v>
      </c>
      <c r="B14" s="316" t="str">
        <f>+B4</f>
        <v>Eredeti ei.</v>
      </c>
      <c r="C14" s="316" t="str">
        <f>+C4</f>
        <v>Módosított ei.</v>
      </c>
      <c r="D14" s="317" t="s">
        <v>483</v>
      </c>
    </row>
    <row r="15" spans="1:4" ht="12.75">
      <c r="A15" s="318" t="s">
        <v>461</v>
      </c>
      <c r="B15" s="319"/>
      <c r="C15" s="319"/>
      <c r="D15" s="320">
        <f aca="true" t="shared" si="1" ref="D15:D21">SUM(B15:C15)</f>
        <v>0</v>
      </c>
    </row>
    <row r="16" spans="1:4" ht="12.75">
      <c r="A16" s="333" t="s">
        <v>462</v>
      </c>
      <c r="B16" s="325"/>
      <c r="C16" s="325"/>
      <c r="D16" s="326">
        <f t="shared" si="1"/>
        <v>0</v>
      </c>
    </row>
    <row r="17" spans="1:4" ht="12.75">
      <c r="A17" s="324" t="s">
        <v>463</v>
      </c>
      <c r="B17" s="325"/>
      <c r="C17" s="325"/>
      <c r="D17" s="326">
        <f t="shared" si="1"/>
        <v>0</v>
      </c>
    </row>
    <row r="18" spans="1:4" ht="12.75">
      <c r="A18" s="324" t="s">
        <v>464</v>
      </c>
      <c r="B18" s="325">
        <v>73176</v>
      </c>
      <c r="C18" s="325">
        <v>73176</v>
      </c>
      <c r="D18" s="326">
        <v>73176</v>
      </c>
    </row>
    <row r="19" spans="1:4" ht="12.75">
      <c r="A19" s="334"/>
      <c r="B19" s="325"/>
      <c r="C19" s="325"/>
      <c r="D19" s="326">
        <f t="shared" si="1"/>
        <v>0</v>
      </c>
    </row>
    <row r="20" spans="1:4" ht="12.75">
      <c r="A20" s="334"/>
      <c r="B20" s="325"/>
      <c r="C20" s="325"/>
      <c r="D20" s="326">
        <f t="shared" si="1"/>
        <v>0</v>
      </c>
    </row>
    <row r="21" spans="1:4" ht="13.5" thickBot="1">
      <c r="A21" s="327"/>
      <c r="B21" s="328"/>
      <c r="C21" s="328"/>
      <c r="D21" s="326">
        <f t="shared" si="1"/>
        <v>0</v>
      </c>
    </row>
    <row r="22" spans="1:4" ht="13.5" thickBot="1">
      <c r="A22" s="329" t="s">
        <v>465</v>
      </c>
      <c r="B22" s="330">
        <f>SUM(B15:B21)</f>
        <v>73176</v>
      </c>
      <c r="C22" s="330">
        <f>SUM(C15:C21)</f>
        <v>73176</v>
      </c>
      <c r="D22" s="331">
        <f>SUM(D15:D21)</f>
        <v>73176</v>
      </c>
    </row>
    <row r="23" spans="1:4" ht="12.75">
      <c r="A23" s="312"/>
      <c r="B23" s="312"/>
      <c r="C23" s="312"/>
      <c r="D23" s="312"/>
    </row>
    <row r="24" spans="1:4" ht="12.75">
      <c r="A24" s="312"/>
      <c r="B24" s="312"/>
      <c r="C24" s="312"/>
      <c r="D24" s="312"/>
    </row>
    <row r="25" spans="1:4" ht="15.75">
      <c r="A25" s="314" t="s">
        <v>448</v>
      </c>
      <c r="B25" s="675" t="s">
        <v>466</v>
      </c>
      <c r="C25" s="675"/>
      <c r="D25" s="675"/>
    </row>
    <row r="26" spans="1:4" ht="14.25" thickBot="1">
      <c r="A26" s="312" t="s">
        <v>467</v>
      </c>
      <c r="B26" s="312"/>
      <c r="C26" s="676" t="s">
        <v>450</v>
      </c>
      <c r="D26" s="676"/>
    </row>
    <row r="27" spans="1:4" ht="13.5" thickBot="1">
      <c r="A27" s="315" t="s">
        <v>451</v>
      </c>
      <c r="B27" s="316" t="str">
        <f>+B14</f>
        <v>Eredeti ei.</v>
      </c>
      <c r="C27" s="316" t="str">
        <f>+C14</f>
        <v>Módosított ei.</v>
      </c>
      <c r="D27" s="317" t="s">
        <v>483</v>
      </c>
    </row>
    <row r="28" spans="1:4" ht="12.75">
      <c r="A28" s="318" t="s">
        <v>452</v>
      </c>
      <c r="B28" s="319"/>
      <c r="C28" s="319"/>
      <c r="D28" s="320">
        <f aca="true" t="shared" si="2" ref="D28:D34">SUM(B28:C28)</f>
        <v>0</v>
      </c>
    </row>
    <row r="29" spans="1:4" ht="12.75">
      <c r="A29" s="321" t="s">
        <v>453</v>
      </c>
      <c r="B29" s="322"/>
      <c r="C29" s="322"/>
      <c r="D29" s="323">
        <f t="shared" si="2"/>
        <v>0</v>
      </c>
    </row>
    <row r="30" spans="1:4" ht="12.75">
      <c r="A30" s="324" t="s">
        <v>454</v>
      </c>
      <c r="B30" s="325">
        <v>32132</v>
      </c>
      <c r="C30" s="325">
        <v>32132</v>
      </c>
      <c r="D30" s="326">
        <v>32132</v>
      </c>
    </row>
    <row r="31" spans="1:4" ht="12.75">
      <c r="A31" s="324" t="s">
        <v>455</v>
      </c>
      <c r="B31" s="325"/>
      <c r="C31" s="325"/>
      <c r="D31" s="326">
        <f t="shared" si="2"/>
        <v>0</v>
      </c>
    </row>
    <row r="32" spans="1:4" ht="12.75">
      <c r="A32" s="324" t="s">
        <v>456</v>
      </c>
      <c r="B32" s="325"/>
      <c r="C32" s="325"/>
      <c r="D32" s="326">
        <f t="shared" si="2"/>
        <v>0</v>
      </c>
    </row>
    <row r="33" spans="1:4" ht="12.75">
      <c r="A33" s="324" t="s">
        <v>457</v>
      </c>
      <c r="B33" s="325"/>
      <c r="C33" s="325"/>
      <c r="D33" s="326">
        <f t="shared" si="2"/>
        <v>0</v>
      </c>
    </row>
    <row r="34" spans="1:4" ht="13.5" thickBot="1">
      <c r="A34" s="327"/>
      <c r="B34" s="328"/>
      <c r="C34" s="328"/>
      <c r="D34" s="326">
        <f t="shared" si="2"/>
        <v>0</v>
      </c>
    </row>
    <row r="35" spans="1:4" ht="13.5" thickBot="1">
      <c r="A35" s="329" t="s">
        <v>459</v>
      </c>
      <c r="B35" s="330">
        <f>B28+SUM(B30:B34)</f>
        <v>32132</v>
      </c>
      <c r="C35" s="330">
        <f>C28+SUM(C30:C34)</f>
        <v>32132</v>
      </c>
      <c r="D35" s="331">
        <f>D28+SUM(D30:D34)</f>
        <v>32132</v>
      </c>
    </row>
    <row r="36" spans="1:4" ht="13.5" thickBot="1">
      <c r="A36" s="332"/>
      <c r="B36" s="332"/>
      <c r="C36" s="332"/>
      <c r="D36" s="332"/>
    </row>
    <row r="37" spans="1:4" ht="13.5" thickBot="1">
      <c r="A37" s="315" t="s">
        <v>460</v>
      </c>
      <c r="B37" s="316" t="str">
        <f>+B27</f>
        <v>Eredeti ei.</v>
      </c>
      <c r="C37" s="316" t="str">
        <f>+C27</f>
        <v>Módosított ei.</v>
      </c>
      <c r="D37" s="317" t="s">
        <v>483</v>
      </c>
    </row>
    <row r="38" spans="1:4" ht="12.75">
      <c r="A38" s="318" t="s">
        <v>461</v>
      </c>
      <c r="B38" s="319"/>
      <c r="C38" s="319"/>
      <c r="D38" s="320">
        <f aca="true" t="shared" si="3" ref="D38:D44">SUM(B38:C38)</f>
        <v>0</v>
      </c>
    </row>
    <row r="39" spans="1:4" ht="12.75">
      <c r="A39" s="333" t="s">
        <v>462</v>
      </c>
      <c r="B39" s="325">
        <v>32132</v>
      </c>
      <c r="C39" s="325">
        <v>32132</v>
      </c>
      <c r="D39" s="326">
        <v>32132</v>
      </c>
    </row>
    <row r="40" spans="1:4" ht="12.75">
      <c r="A40" s="324" t="s">
        <v>463</v>
      </c>
      <c r="B40" s="325"/>
      <c r="C40" s="325"/>
      <c r="D40" s="326">
        <f t="shared" si="3"/>
        <v>0</v>
      </c>
    </row>
    <row r="41" spans="1:4" ht="12.75">
      <c r="A41" s="324" t="s">
        <v>464</v>
      </c>
      <c r="B41" s="325"/>
      <c r="C41" s="325"/>
      <c r="D41" s="326">
        <f t="shared" si="3"/>
        <v>0</v>
      </c>
    </row>
    <row r="42" spans="1:4" ht="12.75">
      <c r="A42" s="334"/>
      <c r="B42" s="325"/>
      <c r="C42" s="325"/>
      <c r="D42" s="326">
        <f t="shared" si="3"/>
        <v>0</v>
      </c>
    </row>
    <row r="43" spans="1:4" ht="12.75">
      <c r="A43" s="334"/>
      <c r="B43" s="325"/>
      <c r="C43" s="325"/>
      <c r="D43" s="326">
        <f t="shared" si="3"/>
        <v>0</v>
      </c>
    </row>
    <row r="44" spans="1:4" ht="13.5" thickBot="1">
      <c r="A44" s="327"/>
      <c r="B44" s="328"/>
      <c r="C44" s="328"/>
      <c r="D44" s="326">
        <f t="shared" si="3"/>
        <v>0</v>
      </c>
    </row>
    <row r="45" spans="1:4" ht="13.5" thickBot="1">
      <c r="A45" s="329" t="s">
        <v>465</v>
      </c>
      <c r="B45" s="330">
        <f>SUM(B38:B44)</f>
        <v>32132</v>
      </c>
      <c r="C45" s="330">
        <f>SUM(C38:C44)</f>
        <v>32132</v>
      </c>
      <c r="D45" s="331">
        <f>SUM(D38:D44)</f>
        <v>32132</v>
      </c>
    </row>
    <row r="46" spans="1:4" ht="12.75">
      <c r="A46" s="312"/>
      <c r="B46" s="312"/>
      <c r="C46" s="312"/>
      <c r="D46" s="312"/>
    </row>
    <row r="47" spans="1:4" ht="12.75">
      <c r="A47" s="312"/>
      <c r="B47" s="312"/>
      <c r="C47" s="312"/>
      <c r="D47" s="312"/>
    </row>
    <row r="48" spans="1:4" ht="12.75">
      <c r="A48" s="312"/>
      <c r="B48" s="312"/>
      <c r="C48" s="312"/>
      <c r="D48" s="312"/>
    </row>
    <row r="49" spans="1:4" ht="15.75">
      <c r="A49" s="678"/>
      <c r="B49" s="678"/>
      <c r="C49" s="678"/>
      <c r="D49" s="678"/>
    </row>
    <row r="50" spans="1:4" ht="12.75">
      <c r="A50" s="312"/>
      <c r="B50" s="312"/>
      <c r="C50" s="312"/>
      <c r="D50" s="312"/>
    </row>
    <row r="53" spans="1:4" ht="15.75">
      <c r="A53" s="314" t="s">
        <v>448</v>
      </c>
      <c r="B53" s="675" t="s">
        <v>468</v>
      </c>
      <c r="C53" s="675"/>
      <c r="D53" s="675"/>
    </row>
    <row r="54" spans="1:4" ht="14.25" thickBot="1">
      <c r="A54" s="312" t="s">
        <v>467</v>
      </c>
      <c r="B54" s="312"/>
      <c r="C54" s="676" t="s">
        <v>450</v>
      </c>
      <c r="D54" s="676"/>
    </row>
    <row r="55" spans="1:4" ht="13.5" thickBot="1">
      <c r="A55" s="315" t="s">
        <v>451</v>
      </c>
      <c r="B55" s="316" t="s">
        <v>760</v>
      </c>
      <c r="C55" s="316" t="s">
        <v>412</v>
      </c>
      <c r="D55" s="317" t="s">
        <v>483</v>
      </c>
    </row>
    <row r="56" spans="1:4" ht="12.75">
      <c r="A56" s="318" t="s">
        <v>452</v>
      </c>
      <c r="B56" s="319"/>
      <c r="C56" s="319"/>
      <c r="D56" s="320">
        <f aca="true" t="shared" si="4" ref="D56:D62">SUM(B56:C56)</f>
        <v>0</v>
      </c>
    </row>
    <row r="57" spans="1:4" ht="12.75">
      <c r="A57" s="321" t="s">
        <v>453</v>
      </c>
      <c r="B57" s="322"/>
      <c r="C57" s="322"/>
      <c r="D57" s="323">
        <f t="shared" si="4"/>
        <v>0</v>
      </c>
    </row>
    <row r="58" spans="1:4" ht="12.75">
      <c r="A58" s="324" t="s">
        <v>454</v>
      </c>
      <c r="B58" s="325">
        <v>137873</v>
      </c>
      <c r="C58" s="325">
        <v>137873</v>
      </c>
      <c r="D58" s="326">
        <v>137873</v>
      </c>
    </row>
    <row r="59" spans="1:4" ht="12.75">
      <c r="A59" s="324" t="s">
        <v>455</v>
      </c>
      <c r="B59" s="325"/>
      <c r="C59" s="325"/>
      <c r="D59" s="326">
        <f t="shared" si="4"/>
        <v>0</v>
      </c>
    </row>
    <row r="60" spans="1:4" ht="12.75">
      <c r="A60" s="324" t="s">
        <v>456</v>
      </c>
      <c r="B60" s="325"/>
      <c r="C60" s="325"/>
      <c r="D60" s="326">
        <f t="shared" si="4"/>
        <v>0</v>
      </c>
    </row>
    <row r="61" spans="1:4" ht="12.75">
      <c r="A61" s="324" t="s">
        <v>457</v>
      </c>
      <c r="B61" s="325"/>
      <c r="C61" s="325"/>
      <c r="D61" s="326">
        <f t="shared" si="4"/>
        <v>0</v>
      </c>
    </row>
    <row r="62" spans="1:4" ht="13.5" thickBot="1">
      <c r="A62" s="327"/>
      <c r="B62" s="328"/>
      <c r="C62" s="328"/>
      <c r="D62" s="326">
        <f t="shared" si="4"/>
        <v>0</v>
      </c>
    </row>
    <row r="63" spans="1:4" ht="13.5" thickBot="1">
      <c r="A63" s="329" t="s">
        <v>459</v>
      </c>
      <c r="B63" s="330">
        <f>B56+SUM(B58:B62)</f>
        <v>137873</v>
      </c>
      <c r="C63" s="330">
        <f>C56+SUM(C58:C62)</f>
        <v>137873</v>
      </c>
      <c r="D63" s="331">
        <f>D56+SUM(D58:D62)</f>
        <v>137873</v>
      </c>
    </row>
    <row r="64" spans="1:4" ht="13.5" thickBot="1">
      <c r="A64" s="332"/>
      <c r="B64" s="332"/>
      <c r="C64" s="332"/>
      <c r="D64" s="332"/>
    </row>
    <row r="65" spans="1:4" ht="13.5" thickBot="1">
      <c r="A65" s="315" t="s">
        <v>460</v>
      </c>
      <c r="B65" s="316" t="s">
        <v>760</v>
      </c>
      <c r="C65" s="316" t="s">
        <v>412</v>
      </c>
      <c r="D65" s="317" t="s">
        <v>483</v>
      </c>
    </row>
    <row r="66" spans="1:4" ht="12.75">
      <c r="A66" s="318" t="s">
        <v>461</v>
      </c>
      <c r="B66" s="319"/>
      <c r="C66" s="319"/>
      <c r="D66" s="320">
        <f aca="true" t="shared" si="5" ref="D66:D72">SUM(B66:C66)</f>
        <v>0</v>
      </c>
    </row>
    <row r="67" spans="1:4" ht="12.75">
      <c r="A67" s="333" t="s">
        <v>462</v>
      </c>
      <c r="B67" s="325">
        <v>127768</v>
      </c>
      <c r="C67" s="325">
        <v>127768</v>
      </c>
      <c r="D67" s="326">
        <v>127768</v>
      </c>
    </row>
    <row r="68" spans="1:4" ht="12.75">
      <c r="A68" s="324" t="s">
        <v>463</v>
      </c>
      <c r="B68" s="325"/>
      <c r="C68" s="325"/>
      <c r="D68" s="326"/>
    </row>
    <row r="69" spans="1:4" ht="12.75">
      <c r="A69" s="324" t="s">
        <v>464</v>
      </c>
      <c r="B69" s="325">
        <v>10105</v>
      </c>
      <c r="C69" s="325">
        <v>10105</v>
      </c>
      <c r="D69" s="326">
        <v>10105</v>
      </c>
    </row>
    <row r="70" spans="1:4" ht="12.75">
      <c r="A70" s="334"/>
      <c r="B70" s="325"/>
      <c r="C70" s="325"/>
      <c r="D70" s="326"/>
    </row>
    <row r="71" spans="1:4" ht="12.75">
      <c r="A71" s="334"/>
      <c r="B71" s="325"/>
      <c r="C71" s="325"/>
      <c r="D71" s="326">
        <f t="shared" si="5"/>
        <v>0</v>
      </c>
    </row>
    <row r="72" spans="1:4" ht="13.5" thickBot="1">
      <c r="A72" s="327"/>
      <c r="B72" s="328"/>
      <c r="C72" s="328"/>
      <c r="D72" s="326">
        <f t="shared" si="5"/>
        <v>0</v>
      </c>
    </row>
    <row r="73" spans="1:4" ht="13.5" thickBot="1">
      <c r="A73" s="329" t="s">
        <v>465</v>
      </c>
      <c r="B73" s="330">
        <f>SUM(B66:B72)</f>
        <v>137873</v>
      </c>
      <c r="C73" s="330">
        <f>SUM(C66:C72)</f>
        <v>137873</v>
      </c>
      <c r="D73" s="331">
        <f>SUM(D66:D72)</f>
        <v>137873</v>
      </c>
    </row>
    <row r="76" spans="1:4" ht="15.75">
      <c r="A76" s="314" t="s">
        <v>448</v>
      </c>
      <c r="B76" s="675" t="s">
        <v>477</v>
      </c>
      <c r="C76" s="675"/>
      <c r="D76" s="675"/>
    </row>
    <row r="77" spans="1:4" ht="14.25" thickBot="1">
      <c r="A77" s="312" t="s">
        <v>476</v>
      </c>
      <c r="B77" s="312"/>
      <c r="C77" s="676" t="s">
        <v>450</v>
      </c>
      <c r="D77" s="676"/>
    </row>
    <row r="78" spans="1:4" ht="13.5" thickBot="1">
      <c r="A78" s="315" t="s">
        <v>451</v>
      </c>
      <c r="B78" s="316" t="s">
        <v>760</v>
      </c>
      <c r="C78" s="316" t="s">
        <v>412</v>
      </c>
      <c r="D78" s="317" t="s">
        <v>483</v>
      </c>
    </row>
    <row r="79" spans="1:4" ht="12.75">
      <c r="A79" s="318" t="s">
        <v>452</v>
      </c>
      <c r="B79" s="319"/>
      <c r="C79" s="319"/>
      <c r="D79" s="320">
        <f aca="true" t="shared" si="6" ref="D79:D85">SUM(B79:C79)</f>
        <v>0</v>
      </c>
    </row>
    <row r="80" spans="1:4" ht="12.75">
      <c r="A80" s="321" t="s">
        <v>453</v>
      </c>
      <c r="B80" s="322"/>
      <c r="C80" s="322"/>
      <c r="D80" s="323">
        <f t="shared" si="6"/>
        <v>0</v>
      </c>
    </row>
    <row r="81" spans="1:4" ht="12.75">
      <c r="A81" s="324" t="s">
        <v>454</v>
      </c>
      <c r="B81" s="325">
        <v>572</v>
      </c>
      <c r="C81" s="325">
        <v>572</v>
      </c>
      <c r="D81" s="326">
        <v>572</v>
      </c>
    </row>
    <row r="82" spans="1:4" ht="12.75">
      <c r="A82" s="324" t="s">
        <v>455</v>
      </c>
      <c r="B82" s="325"/>
      <c r="C82" s="325"/>
      <c r="D82" s="326">
        <f t="shared" si="6"/>
        <v>0</v>
      </c>
    </row>
    <row r="83" spans="1:4" ht="12.75">
      <c r="A83" s="324" t="s">
        <v>456</v>
      </c>
      <c r="B83" s="325"/>
      <c r="C83" s="325"/>
      <c r="D83" s="326">
        <f t="shared" si="6"/>
        <v>0</v>
      </c>
    </row>
    <row r="84" spans="1:4" ht="12.75">
      <c r="A84" s="324" t="s">
        <v>457</v>
      </c>
      <c r="B84" s="325"/>
      <c r="C84" s="325"/>
      <c r="D84" s="326">
        <f t="shared" si="6"/>
        <v>0</v>
      </c>
    </row>
    <row r="85" spans="1:4" ht="13.5" thickBot="1">
      <c r="A85" s="327"/>
      <c r="B85" s="328"/>
      <c r="C85" s="328"/>
      <c r="D85" s="326">
        <f t="shared" si="6"/>
        <v>0</v>
      </c>
    </row>
    <row r="86" spans="1:4" ht="13.5" thickBot="1">
      <c r="A86" s="329" t="s">
        <v>459</v>
      </c>
      <c r="B86" s="330">
        <f>B79+SUM(B81:B85)</f>
        <v>572</v>
      </c>
      <c r="C86" s="330">
        <f>C79+SUM(C81:C85)</f>
        <v>572</v>
      </c>
      <c r="D86" s="331">
        <f>D79+SUM(D81:D85)</f>
        <v>572</v>
      </c>
    </row>
    <row r="87" spans="1:4" ht="13.5" thickBot="1">
      <c r="A87" s="332"/>
      <c r="B87" s="332"/>
      <c r="C87" s="332"/>
      <c r="D87" s="332"/>
    </row>
    <row r="88" spans="1:4" ht="13.5" thickBot="1">
      <c r="A88" s="315" t="s">
        <v>460</v>
      </c>
      <c r="B88" s="316" t="s">
        <v>760</v>
      </c>
      <c r="C88" s="316" t="s">
        <v>412</v>
      </c>
      <c r="D88" s="317" t="s">
        <v>483</v>
      </c>
    </row>
    <row r="89" spans="1:4" ht="12.75">
      <c r="A89" s="318" t="s">
        <v>461</v>
      </c>
      <c r="B89" s="319"/>
      <c r="C89" s="319"/>
      <c r="D89" s="320">
        <f aca="true" t="shared" si="7" ref="D89:D95">SUM(B89:C89)</f>
        <v>0</v>
      </c>
    </row>
    <row r="90" spans="1:4" ht="12.75">
      <c r="A90" s="333" t="s">
        <v>462</v>
      </c>
      <c r="B90" s="325"/>
      <c r="C90" s="325"/>
      <c r="D90" s="326">
        <f t="shared" si="7"/>
        <v>0</v>
      </c>
    </row>
    <row r="91" spans="1:4" ht="12.75">
      <c r="A91" s="324" t="s">
        <v>463</v>
      </c>
      <c r="B91" s="325"/>
      <c r="C91" s="325"/>
      <c r="D91" s="326">
        <f t="shared" si="7"/>
        <v>0</v>
      </c>
    </row>
    <row r="92" spans="1:4" ht="12.75">
      <c r="A92" s="324" t="s">
        <v>464</v>
      </c>
      <c r="B92" s="325"/>
      <c r="C92" s="325"/>
      <c r="D92" s="326">
        <f t="shared" si="7"/>
        <v>0</v>
      </c>
    </row>
    <row r="93" spans="1:4" ht="12.75">
      <c r="A93" s="334"/>
      <c r="B93" s="325"/>
      <c r="C93" s="325"/>
      <c r="D93" s="326">
        <f t="shared" si="7"/>
        <v>0</v>
      </c>
    </row>
    <row r="94" spans="1:4" ht="12.75">
      <c r="A94" s="334"/>
      <c r="B94" s="325"/>
      <c r="C94" s="325"/>
      <c r="D94" s="326">
        <f t="shared" si="7"/>
        <v>0</v>
      </c>
    </row>
    <row r="95" spans="1:4" ht="13.5" thickBot="1">
      <c r="A95" s="327"/>
      <c r="B95" s="328"/>
      <c r="C95" s="328"/>
      <c r="D95" s="326">
        <f t="shared" si="7"/>
        <v>0</v>
      </c>
    </row>
    <row r="96" spans="1:4" ht="13.5" thickBot="1">
      <c r="A96" s="329" t="s">
        <v>465</v>
      </c>
      <c r="B96" s="330">
        <f>SUM(B89:B95)</f>
        <v>0</v>
      </c>
      <c r="C96" s="330">
        <f>SUM(C89:C95)</f>
        <v>0</v>
      </c>
      <c r="D96" s="331">
        <f>SUM(D89:D95)</f>
        <v>0</v>
      </c>
    </row>
  </sheetData>
  <sheetProtection/>
  <mergeCells count="10">
    <mergeCell ref="B76:D76"/>
    <mergeCell ref="C77:D77"/>
    <mergeCell ref="B53:D53"/>
    <mergeCell ref="C54:D54"/>
    <mergeCell ref="A1:D1"/>
    <mergeCell ref="B2:D2"/>
    <mergeCell ref="C3:D3"/>
    <mergeCell ref="B25:D25"/>
    <mergeCell ref="C26:D26"/>
    <mergeCell ref="A49:D49"/>
  </mergeCells>
  <conditionalFormatting sqref="D5:D12 D15:D21 D28:D35 D38:D45 B12:C12 B22:D22 B35:C35 B45:C45 B63:C63 B73:C73 B86:C86 B96:C96">
    <cfRule type="cellIs" priority="3" dxfId="3" operator="equal" stopIfTrue="1">
      <formula>0</formula>
    </cfRule>
  </conditionalFormatting>
  <conditionalFormatting sqref="D56:D63 D66:D73">
    <cfRule type="cellIs" priority="2" dxfId="3" operator="equal" stopIfTrue="1">
      <formula>0</formula>
    </cfRule>
  </conditionalFormatting>
  <conditionalFormatting sqref="D79:D86 D89:D96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CE,Dőlt" 9. melléklet az 5/2016. 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2016-04-21T12:22:17Z</cp:lastPrinted>
  <dcterms:created xsi:type="dcterms:W3CDTF">1999-10-30T10:30:45Z</dcterms:created>
  <dcterms:modified xsi:type="dcterms:W3CDTF">2016-04-28T09:31:29Z</dcterms:modified>
  <cp:category/>
  <cp:version/>
  <cp:contentType/>
  <cp:contentStatus/>
</cp:coreProperties>
</file>