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F2AA9D05-AA96-47CE-8007-6EFD7D13D5A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. M." sheetId="19" r:id="rId1"/>
    <sheet name="2.M." sheetId="22" r:id="rId2"/>
    <sheet name="3.M." sheetId="23" r:id="rId3"/>
    <sheet name="4.M." sheetId="5" r:id="rId4"/>
    <sheet name="5.M." sheetId="25" r:id="rId5"/>
    <sheet name="6.M" sheetId="12" r:id="rId6"/>
    <sheet name="7.M" sheetId="18" r:id="rId7"/>
    <sheet name="8.M" sheetId="16" r:id="rId8"/>
    <sheet name="9.M" sheetId="17" r:id="rId9"/>
    <sheet name="10.M" sheetId="26" r:id="rId10"/>
  </sheets>
  <definedNames>
    <definedName name="_xlnm.Print_Area" localSheetId="0">'1. M.'!$A$1:$H$60</definedName>
    <definedName name="_xlnm.Print_Area" localSheetId="1">'2.M.'!$A$1:$H$104</definedName>
    <definedName name="_xlnm.Print_Area" localSheetId="2">'3.M.'!$A$1:$F$42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23" l="1"/>
  <c r="F22" i="22"/>
  <c r="G22" i="22"/>
  <c r="G28" i="22"/>
  <c r="C21" i="17"/>
  <c r="G14" i="12"/>
  <c r="I14" i="12"/>
  <c r="G49" i="19"/>
  <c r="D42" i="23" l="1"/>
  <c r="C42" i="23"/>
  <c r="F56" i="22" l="1"/>
  <c r="G56" i="22"/>
  <c r="F11" i="19"/>
  <c r="G11" i="19" l="1"/>
  <c r="G39" i="22"/>
  <c r="F39" i="22"/>
  <c r="G101" i="22" l="1"/>
  <c r="F101" i="22"/>
  <c r="G83" i="22"/>
  <c r="H83" i="22"/>
  <c r="F83" i="22"/>
  <c r="G68" i="22" l="1"/>
  <c r="F68" i="22"/>
  <c r="C28" i="17" l="1"/>
  <c r="C26" i="17"/>
  <c r="C16" i="17"/>
  <c r="C10" i="17"/>
  <c r="C29" i="17" l="1"/>
  <c r="C30" i="17"/>
  <c r="Q35" i="18"/>
  <c r="Q34" i="18"/>
  <c r="Q31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Q48" i="18"/>
  <c r="Q47" i="18"/>
  <c r="Q46" i="18"/>
  <c r="Q45" i="18"/>
  <c r="Q44" i="18"/>
  <c r="Q43" i="18"/>
  <c r="Q42" i="18"/>
  <c r="Q41" i="18"/>
  <c r="Q40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Q37" i="18"/>
  <c r="Q36" i="18"/>
  <c r="Q33" i="18"/>
  <c r="Q32" i="18"/>
  <c r="Q30" i="18"/>
  <c r="R10" i="12"/>
  <c r="I10" i="12"/>
  <c r="I16" i="12" s="1"/>
  <c r="G10" i="12"/>
  <c r="R18" i="12" l="1"/>
  <c r="Q49" i="18"/>
  <c r="G14" i="5"/>
  <c r="F14" i="5"/>
  <c r="E14" i="5"/>
  <c r="G13" i="5"/>
  <c r="F13" i="5"/>
  <c r="E13" i="5"/>
  <c r="G8" i="5"/>
  <c r="G12" i="5" s="1"/>
  <c r="F8" i="5"/>
  <c r="F12" i="5" s="1"/>
  <c r="E8" i="5"/>
  <c r="E12" i="5" s="1"/>
  <c r="H95" i="22" l="1"/>
  <c r="H97" i="22" s="1"/>
  <c r="F95" i="22"/>
  <c r="F97" i="22" s="1"/>
  <c r="D50" i="22"/>
  <c r="F50" i="22"/>
  <c r="G50" i="22"/>
  <c r="C50" i="22"/>
  <c r="G13" i="22"/>
  <c r="F13" i="22"/>
  <c r="D13" i="22"/>
  <c r="C13" i="22"/>
  <c r="H89" i="22"/>
  <c r="F89" i="22"/>
  <c r="G63" i="22"/>
  <c r="G82" i="22" s="1"/>
  <c r="F63" i="22"/>
  <c r="F82" i="22" s="1"/>
  <c r="G59" i="22"/>
  <c r="G61" i="22" s="1"/>
  <c r="F59" i="22"/>
  <c r="F61" i="22" s="1"/>
  <c r="G32" i="22"/>
  <c r="F32" i="22"/>
  <c r="G31" i="22"/>
  <c r="F31" i="22"/>
  <c r="F28" i="22"/>
  <c r="G17" i="22"/>
  <c r="F17" i="22"/>
  <c r="D59" i="19"/>
  <c r="E59" i="19"/>
  <c r="C59" i="19"/>
  <c r="G59" i="19"/>
  <c r="H59" i="19"/>
  <c r="F59" i="19"/>
  <c r="D53" i="19"/>
  <c r="G53" i="19"/>
  <c r="E51" i="19"/>
  <c r="E53" i="19" s="1"/>
  <c r="F51" i="19"/>
  <c r="F53" i="19" s="1"/>
  <c r="H51" i="19"/>
  <c r="H53" i="19" s="1"/>
  <c r="C51" i="19"/>
  <c r="C53" i="19" s="1"/>
  <c r="E49" i="19"/>
  <c r="F49" i="19"/>
  <c r="H49" i="19"/>
  <c r="C49" i="19"/>
  <c r="E47" i="19"/>
  <c r="F47" i="19"/>
  <c r="H47" i="19"/>
  <c r="C47" i="19"/>
  <c r="G37" i="19"/>
  <c r="F37" i="19"/>
  <c r="F47" i="22" l="1"/>
  <c r="F57" i="22" s="1"/>
  <c r="G18" i="22"/>
  <c r="G47" i="22"/>
  <c r="G57" i="22" s="1"/>
  <c r="F18" i="22"/>
  <c r="H98" i="22"/>
  <c r="H102" i="22" s="1"/>
  <c r="G45" i="19"/>
  <c r="F45" i="19"/>
  <c r="G34" i="19"/>
  <c r="F34" i="19"/>
  <c r="G32" i="19"/>
  <c r="F32" i="19"/>
  <c r="G30" i="19"/>
  <c r="F30" i="19"/>
  <c r="F38" i="19" s="1"/>
  <c r="H28" i="19"/>
  <c r="H54" i="19" s="1"/>
  <c r="F28" i="19"/>
  <c r="H25" i="19"/>
  <c r="F25" i="19"/>
  <c r="G19" i="19"/>
  <c r="F19" i="19"/>
  <c r="G5" i="19"/>
  <c r="F5" i="19"/>
  <c r="F54" i="19" l="1"/>
  <c r="F98" i="22"/>
  <c r="F102" i="22" s="1"/>
  <c r="G98" i="22"/>
  <c r="G102" i="22" s="1"/>
  <c r="F18" i="19"/>
  <c r="F24" i="19" s="1"/>
  <c r="H60" i="19"/>
  <c r="G18" i="19"/>
  <c r="G24" i="19" s="1"/>
  <c r="G54" i="19" s="1"/>
  <c r="G38" i="19"/>
  <c r="E25" i="19"/>
  <c r="C25" i="19"/>
  <c r="G60" i="19" l="1"/>
  <c r="F60" i="19"/>
  <c r="B26" i="17"/>
  <c r="D25" i="17"/>
  <c r="E25" i="17"/>
  <c r="F25" i="17"/>
  <c r="Q19" i="18"/>
  <c r="Q21" i="18"/>
  <c r="Q16" i="18"/>
  <c r="P17" i="12" l="1"/>
  <c r="E97" i="22"/>
  <c r="C97" i="22"/>
  <c r="B21" i="17" l="1"/>
  <c r="F17" i="17"/>
  <c r="E17" i="17"/>
  <c r="D17" i="17"/>
  <c r="Q15" i="18"/>
  <c r="Q17" i="18"/>
  <c r="Q18" i="18"/>
  <c r="Q20" i="18"/>
  <c r="Q22" i="18"/>
  <c r="Q14" i="18"/>
  <c r="F23" i="18"/>
  <c r="G23" i="18"/>
  <c r="H23" i="18"/>
  <c r="I23" i="18"/>
  <c r="J23" i="18"/>
  <c r="K23" i="18"/>
  <c r="L23" i="18"/>
  <c r="M23" i="18"/>
  <c r="N23" i="18"/>
  <c r="O23" i="18"/>
  <c r="P23" i="18"/>
  <c r="E23" i="18"/>
  <c r="F12" i="18"/>
  <c r="G12" i="18"/>
  <c r="H12" i="18"/>
  <c r="I12" i="18"/>
  <c r="J12" i="18"/>
  <c r="K12" i="18"/>
  <c r="L12" i="18"/>
  <c r="M12" i="18"/>
  <c r="N12" i="18"/>
  <c r="O12" i="18"/>
  <c r="P12" i="18"/>
  <c r="E12" i="18"/>
  <c r="Q8" i="18"/>
  <c r="Q9" i="18"/>
  <c r="Q10" i="18"/>
  <c r="Q11" i="18"/>
  <c r="Q6" i="18"/>
  <c r="B13" i="5"/>
  <c r="B14" i="5"/>
  <c r="Q23" i="18" l="1"/>
  <c r="B8" i="5"/>
  <c r="B12" i="5" s="1"/>
  <c r="D8" i="5"/>
  <c r="C8" i="5"/>
  <c r="C12" i="5" s="1"/>
  <c r="C56" i="22"/>
  <c r="E83" i="22"/>
  <c r="C83" i="22"/>
  <c r="P10" i="12"/>
  <c r="P18" i="12" s="1"/>
  <c r="C39" i="22" l="1"/>
  <c r="C31" i="22"/>
  <c r="C32" i="22"/>
  <c r="D56" i="22"/>
  <c r="D39" i="22"/>
  <c r="D32" i="22"/>
  <c r="D22" i="22"/>
  <c r="C22" i="22"/>
  <c r="C28" i="22" s="1"/>
  <c r="C17" i="22"/>
  <c r="C47" i="22" l="1"/>
  <c r="C57" i="22" s="1"/>
  <c r="D47" i="22"/>
  <c r="C18" i="22"/>
  <c r="C76" i="22"/>
  <c r="E89" i="22"/>
  <c r="C89" i="22"/>
  <c r="D19" i="19" l="1"/>
  <c r="C19" i="19"/>
  <c r="E28" i="19" l="1"/>
  <c r="C28" i="19"/>
  <c r="C45" i="19" l="1"/>
  <c r="C37" i="19" l="1"/>
  <c r="C11" i="19"/>
  <c r="D5" i="19"/>
  <c r="C5" i="19"/>
  <c r="C18" i="19" l="1"/>
  <c r="C24" i="19" s="1"/>
  <c r="D63" i="22"/>
  <c r="C63" i="22"/>
  <c r="D83" i="22"/>
  <c r="D101" i="22" l="1"/>
  <c r="D76" i="22"/>
  <c r="E76" i="22"/>
  <c r="E82" i="22" s="1"/>
  <c r="E98" i="22" s="1"/>
  <c r="D68" i="22"/>
  <c r="D59" i="22"/>
  <c r="D61" i="22" s="1"/>
  <c r="D31" i="22"/>
  <c r="D28" i="22"/>
  <c r="D17" i="22"/>
  <c r="E54" i="19"/>
  <c r="D45" i="19"/>
  <c r="D37" i="19"/>
  <c r="D34" i="19"/>
  <c r="D32" i="19"/>
  <c r="D30" i="19"/>
  <c r="D11" i="19"/>
  <c r="D18" i="19" l="1"/>
  <c r="D24" i="19" s="1"/>
  <c r="D57" i="22"/>
  <c r="E102" i="22"/>
  <c r="D82" i="22"/>
  <c r="D38" i="19"/>
  <c r="E60" i="19"/>
  <c r="D18" i="22"/>
  <c r="D54" i="19" l="1"/>
  <c r="D60" i="19" s="1"/>
  <c r="D98" i="22"/>
  <c r="D102" i="22" s="1"/>
  <c r="C14" i="5" l="1"/>
  <c r="D14" i="5"/>
  <c r="C13" i="5"/>
  <c r="D13" i="5"/>
  <c r="D12" i="5"/>
  <c r="E42" i="23" l="1"/>
  <c r="C101" i="22"/>
  <c r="C68" i="22"/>
  <c r="C82" i="22" s="1"/>
  <c r="C59" i="22"/>
  <c r="C61" i="22" s="1"/>
  <c r="C34" i="19"/>
  <c r="F27" i="17"/>
  <c r="E27" i="17"/>
  <c r="D27" i="17"/>
  <c r="B28" i="17"/>
  <c r="B16" i="17"/>
  <c r="B10" i="17"/>
  <c r="C30" i="19"/>
  <c r="C32" i="19"/>
  <c r="F6" i="17"/>
  <c r="F7" i="17"/>
  <c r="F9" i="17"/>
  <c r="E6" i="17"/>
  <c r="E7" i="17"/>
  <c r="E9" i="17"/>
  <c r="D6" i="17"/>
  <c r="D7" i="17"/>
  <c r="D9" i="17"/>
  <c r="F23" i="17"/>
  <c r="F24" i="17"/>
  <c r="F22" i="17"/>
  <c r="F20" i="17"/>
  <c r="F19" i="17"/>
  <c r="F12" i="17"/>
  <c r="F13" i="17"/>
  <c r="F14" i="17"/>
  <c r="F15" i="17"/>
  <c r="F11" i="17"/>
  <c r="F5" i="17"/>
  <c r="E20" i="17"/>
  <c r="E23" i="17"/>
  <c r="E24" i="17"/>
  <c r="E22" i="17"/>
  <c r="E19" i="17"/>
  <c r="E12" i="17"/>
  <c r="E13" i="17"/>
  <c r="E14" i="17"/>
  <c r="E15" i="17"/>
  <c r="E11" i="17"/>
  <c r="E5" i="17"/>
  <c r="D23" i="17"/>
  <c r="D24" i="17"/>
  <c r="D22" i="17"/>
  <c r="D20" i="17"/>
  <c r="D19" i="17"/>
  <c r="D12" i="17"/>
  <c r="D13" i="17"/>
  <c r="D14" i="17"/>
  <c r="D15" i="17"/>
  <c r="D11" i="17"/>
  <c r="D5" i="17"/>
  <c r="F21" i="17" l="1"/>
  <c r="C98" i="22"/>
  <c r="D21" i="17"/>
  <c r="C38" i="19"/>
  <c r="C54" i="19" s="1"/>
  <c r="E21" i="17"/>
  <c r="D28" i="17"/>
  <c r="E28" i="17"/>
  <c r="F28" i="17"/>
  <c r="G16" i="12"/>
  <c r="Q12" i="18"/>
  <c r="F10" i="17"/>
  <c r="F16" i="17"/>
  <c r="E10" i="17"/>
  <c r="D16" i="17"/>
  <c r="D26" i="17"/>
  <c r="F26" i="17"/>
  <c r="E26" i="17"/>
  <c r="B30" i="17"/>
  <c r="B29" i="17"/>
  <c r="E16" i="17"/>
  <c r="D10" i="17"/>
  <c r="D30" i="17" l="1"/>
  <c r="D29" i="17"/>
  <c r="E29" i="17"/>
  <c r="F29" i="17"/>
  <c r="F30" i="17"/>
  <c r="C102" i="22"/>
  <c r="C60" i="19"/>
  <c r="E30" i="17"/>
  <c r="Q38" i="18"/>
</calcChain>
</file>

<file path=xl/sharedStrings.xml><?xml version="1.0" encoding="utf-8"?>
<sst xmlns="http://schemas.openxmlformats.org/spreadsheetml/2006/main" count="681" uniqueCount="373">
  <si>
    <t>1.</t>
  </si>
  <si>
    <t>2.</t>
  </si>
  <si>
    <t>Megnevezés</t>
  </si>
  <si>
    <t>Költségvetési bevételek</t>
  </si>
  <si>
    <t>Költségvetési kiadások</t>
  </si>
  <si>
    <t>Költségvetési hiány</t>
  </si>
  <si>
    <t>Tárgyévi kiadások</t>
  </si>
  <si>
    <t>Tárgyévi bevételek</t>
  </si>
  <si>
    <t>Költségvetési bevételek:</t>
  </si>
  <si>
    <t>Rovat száma</t>
  </si>
  <si>
    <t>Összesen:</t>
  </si>
  <si>
    <t>Működési</t>
  </si>
  <si>
    <t>Felhalmozási</t>
  </si>
  <si>
    <t>Helyi önkormányzatok működésének általános támogatása</t>
  </si>
  <si>
    <t xml:space="preserve"> -Település üzemeltetés (zöldterület-gazdálkodás, közvilágítás, köztemető-fenntartás, közütak-fenntartása)</t>
  </si>
  <si>
    <t xml:space="preserve"> -Egyéb önkormányzati feladatok támogatása</t>
  </si>
  <si>
    <t>Települési önkormányzatok szociális és gyermekjóléti feladatainak támogatása</t>
  </si>
  <si>
    <t xml:space="preserve"> -Falugondnoki szolgálat támogatása</t>
  </si>
  <si>
    <t>Települési önkormányzatok kulturális feladatainak támogatása</t>
  </si>
  <si>
    <t>B1</t>
  </si>
  <si>
    <t>Vagyoni típusú adók</t>
  </si>
  <si>
    <t>Gépjárműadó</t>
  </si>
  <si>
    <t>Egyéb közhatalmi bevételek</t>
  </si>
  <si>
    <t>B3</t>
  </si>
  <si>
    <t>B4</t>
  </si>
  <si>
    <t>B7</t>
  </si>
  <si>
    <t>B1-B7</t>
  </si>
  <si>
    <t>Előző év költségvetési maradványának igénybevétele</t>
  </si>
  <si>
    <t>B8</t>
  </si>
  <si>
    <t>TÁRGYÉVI BEVÉTELEK ÖSSZESEN:</t>
  </si>
  <si>
    <t>Tervezett előirányzat</t>
  </si>
  <si>
    <t>K1</t>
  </si>
  <si>
    <t>Munkaadókat terhelő járulékok és szociális hozzájárulási adó</t>
  </si>
  <si>
    <t>K2</t>
  </si>
  <si>
    <t xml:space="preserve"> -Irodaszer, nyomtatvány</t>
  </si>
  <si>
    <t>Üzemeltetési anyagok beszerzése</t>
  </si>
  <si>
    <t xml:space="preserve"> -Hajtó - és kenőanyagok</t>
  </si>
  <si>
    <t xml:space="preserve"> -Egyéb anyagbeszerzés</t>
  </si>
  <si>
    <t xml:space="preserve"> -Egyéb kommunikációs szolgáltatások</t>
  </si>
  <si>
    <t>Közüzemi díjak</t>
  </si>
  <si>
    <t xml:space="preserve"> -Villamos energia</t>
  </si>
  <si>
    <t xml:space="preserve"> -Víz- és csatorna díjak</t>
  </si>
  <si>
    <t>Karbantartási, kisjavítási szolgáltatások</t>
  </si>
  <si>
    <t>Egyéb szolgáltatások</t>
  </si>
  <si>
    <t>Működési célú előzetesen felszámított általános forgalmi adó</t>
  </si>
  <si>
    <t>Egyéb dologi kiadások</t>
  </si>
  <si>
    <t>K3</t>
  </si>
  <si>
    <t>Egyéb nem intézményi ellátások</t>
  </si>
  <si>
    <t>K4</t>
  </si>
  <si>
    <t>Egyéb működési célú támogatások államháztartáson belülre</t>
  </si>
  <si>
    <t xml:space="preserve"> -Óvoda finanszírozás</t>
  </si>
  <si>
    <t xml:space="preserve"> -Kistérségi ügyelet működési hozzájárulás</t>
  </si>
  <si>
    <t>Egyéb működési célú támogatások államháztartáson kívülre</t>
  </si>
  <si>
    <t>Tartalékok</t>
  </si>
  <si>
    <t xml:space="preserve"> -Működési tartalék (általános tartalék)</t>
  </si>
  <si>
    <t>K5</t>
  </si>
  <si>
    <t>Egyéb tárgyi eszközök beszerzése, létesítése (Kisértékű tárgyi eszközök beszerzése)</t>
  </si>
  <si>
    <t>Beruházási célú előzetesen felszámított általános forgalmi adó</t>
  </si>
  <si>
    <t>K6</t>
  </si>
  <si>
    <t>K7</t>
  </si>
  <si>
    <t xml:space="preserve">Költségvetési kiadások </t>
  </si>
  <si>
    <t>K1-K8</t>
  </si>
  <si>
    <t xml:space="preserve">Önkormányzati létszám előirányzat </t>
  </si>
  <si>
    <t xml:space="preserve">Ebből: Közfoglalkoztatottak éves létszám előirányzata </t>
  </si>
  <si>
    <t>Költségvetési kiadások:</t>
  </si>
  <si>
    <t>Kiadási tétel megnevezése</t>
  </si>
  <si>
    <t>Összesen</t>
  </si>
  <si>
    <t>Foglalkoztatottak személyi juttatásai</t>
  </si>
  <si>
    <t>Külső személyi juttatások</t>
  </si>
  <si>
    <t>Személyi juttatások</t>
  </si>
  <si>
    <t>Készletbeszerzés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</si>
  <si>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</si>
  <si>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</si>
  <si>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</si>
  <si>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</si>
  <si>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Ellátottak pénzbeli juttatásai</t>
  </si>
  <si>
    <t>Egyéb működési célú kiadások</t>
  </si>
  <si>
    <t>Beruházások</t>
  </si>
  <si>
    <t>Önkormányzatok működési támogatásai</t>
  </si>
  <si>
    <t>Működési célú támogatások államháztartáson belülről</t>
  </si>
  <si>
    <t xml:space="preserve">Termékek és szolgáltatások adói </t>
  </si>
  <si>
    <t>Közhatalmi bevételek</t>
  </si>
  <si>
    <t xml:space="preserve">Működési bevételek </t>
  </si>
  <si>
    <t xml:space="preserve">Felhalmozási célú átvett pénzeszközök </t>
  </si>
  <si>
    <t xml:space="preserve">Költségvetési bevételek </t>
  </si>
  <si>
    <t xml:space="preserve">Finanszírozási bevételek </t>
  </si>
  <si>
    <t xml:space="preserve">TÁRGYÉVI KIADÁSOK  ÖSSZESEN: </t>
  </si>
  <si>
    <t>Törvény szerinti illetmények, munkabérek</t>
  </si>
  <si>
    <t>BEVÉTELEK</t>
  </si>
  <si>
    <t>KIADÁSOK</t>
  </si>
  <si>
    <t>Működési költségvetési bevételek</t>
  </si>
  <si>
    <t>Felhalmozási célú átvett pénzeszközök</t>
  </si>
  <si>
    <t>Működési költségvetési kiadások</t>
  </si>
  <si>
    <t>Felhalmozási költségvetési bevétel</t>
  </si>
  <si>
    <t>Egyéb működési célú kiadások (felhalmozási tartalék)</t>
  </si>
  <si>
    <t>BEVÉTELEK ÖSSZESEN:</t>
  </si>
  <si>
    <t>Felhalmozási költségvetési kiadások</t>
  </si>
  <si>
    <t>KIADÁSOK ÖSSZESEN:</t>
  </si>
  <si>
    <t>Finanszírozási bevételek                                    B8</t>
  </si>
  <si>
    <t>Működési célú kiadások összesen</t>
  </si>
  <si>
    <t>Felhalmozási célú bevételek összesen</t>
  </si>
  <si>
    <t>Felhalmozási célú kiadások összesen</t>
  </si>
  <si>
    <t>ÖNKORMÁNYZAT KIADÁSAI ÖSSZESEN</t>
  </si>
  <si>
    <t>Ssz.</t>
  </si>
  <si>
    <t>Az önkormányzat bevételi jogcímei</t>
  </si>
  <si>
    <t>Közvetett támogatás</t>
  </si>
  <si>
    <t>I.</t>
  </si>
  <si>
    <t>II.</t>
  </si>
  <si>
    <t>Ebből:</t>
  </si>
  <si>
    <t>Gépjárműadó elengedés és kedvezmény</t>
  </si>
  <si>
    <t>Vagyoni típusu adók</t>
  </si>
  <si>
    <t>Termékek és szolgáltatások adói</t>
  </si>
  <si>
    <t>Talajterhelési díj</t>
  </si>
  <si>
    <t>Talajterhelési díj kedvezmény</t>
  </si>
  <si>
    <t>Bevételi  forrás  megnevezése</t>
  </si>
  <si>
    <t>Működési bevételek</t>
  </si>
  <si>
    <t>Maradvány működési célú igénybevétele</t>
  </si>
  <si>
    <t>Munkáltatót terhelő járulékok és szociális hozzájárulási adó</t>
  </si>
  <si>
    <t>Tartalék felhalmozási célú igénybevétele</t>
  </si>
  <si>
    <t>Rovatrend</t>
  </si>
  <si>
    <t>Finanszírozási bevételek</t>
  </si>
  <si>
    <t>Bevételek összesen</t>
  </si>
  <si>
    <t>Kiadások összesen</t>
  </si>
  <si>
    <t xml:space="preserve"> - Helyi iparűzési adó</t>
  </si>
  <si>
    <t>Értékesítési és forgalmi adók</t>
  </si>
  <si>
    <t xml:space="preserve"> -Lakásépítési kölcsön visszatérülés háztartásoktól</t>
  </si>
  <si>
    <t>Költségvetési egyenleg megállapítása, hiány finanszírozásának módja, többlet felhasználása - 4. melléklet</t>
  </si>
  <si>
    <t>Vagyoni típusú adókból közvetett támogatások</t>
  </si>
  <si>
    <t>Kommunális adó</t>
  </si>
  <si>
    <t>Termékek és szolgáltatások adóihoz tartozó közvetett támogatások</t>
  </si>
  <si>
    <t>III.</t>
  </si>
  <si>
    <t>Értékesítési és forgalmi adókhoz kapcsolódó közvetett támogatások</t>
  </si>
  <si>
    <t>Helyi iparűzési adó</t>
  </si>
  <si>
    <t>Maradvány felhalmozási célú igénybevétele</t>
  </si>
  <si>
    <t>Kiküldetések kiadásai (belföldi kiküldetés)</t>
  </si>
  <si>
    <t xml:space="preserve"> - Biztosítási díjak (KGFB; Casco; Vagyonbiztosítás)</t>
  </si>
  <si>
    <t xml:space="preserve"> - Települési önkormányzatok szociális feladatainak egyéb támogatása</t>
  </si>
  <si>
    <t>Egyéb működési bevételek</t>
  </si>
  <si>
    <t>Kiszámlázott Általános forgalmi adó</t>
  </si>
  <si>
    <t>Egyéb felhalmozási célú átvett pénzeszközök</t>
  </si>
  <si>
    <t>Fizetendő általános forgalmi adó</t>
  </si>
  <si>
    <t xml:space="preserve"> - Helytörténeti és Községszépítő Egyesület Egervár (Stúdió) támogatása  </t>
  </si>
  <si>
    <t xml:space="preserve"> - Fogorvosi ügyelet hozzájárulás</t>
  </si>
  <si>
    <t xml:space="preserve"> - Változó kamatozású betét tartalékba helyezése  </t>
  </si>
  <si>
    <t xml:space="preserve"> - Felújítási célú előzetesen felszámított áfa   </t>
  </si>
  <si>
    <t>Felújítások</t>
  </si>
  <si>
    <t xml:space="preserve"> - Pénzügyi szolgáltatások kiadásai (bankköltség)</t>
  </si>
  <si>
    <t>7. melléklet</t>
  </si>
  <si>
    <t xml:space="preserve"> - Rászoruló gyermekek szünidei étleztetésének támogatása </t>
  </si>
  <si>
    <t>Egyéb működési célú támogatások bevételei államháztartáson belülről</t>
  </si>
  <si>
    <t>Választott tisztségviselők juttatásai</t>
  </si>
  <si>
    <t xml:space="preserve"> - Hulladékgyűjtés</t>
  </si>
  <si>
    <t xml:space="preserve"> -Iskolai étkeztetés</t>
  </si>
  <si>
    <t xml:space="preserve"> - Gősfai Polgárőr  Egyesület támogatása </t>
  </si>
  <si>
    <t>K9</t>
  </si>
  <si>
    <t>Finanszírozási kiadások</t>
  </si>
  <si>
    <t>Államháztartáson belüli megelőlegezések visszafizetése</t>
  </si>
  <si>
    <t>Államháztatáson belüli megelőlegezések visszafizetése</t>
  </si>
  <si>
    <t>Finanszírozási kiadások összesen</t>
  </si>
  <si>
    <t>K8</t>
  </si>
  <si>
    <t xml:space="preserve"> -</t>
  </si>
  <si>
    <t xml:space="preserve"> - Lakott külterülettel kapcsolatos feladatok támogatása</t>
  </si>
  <si>
    <t>Január</t>
  </si>
  <si>
    <t>Február</t>
  </si>
  <si>
    <t>Április</t>
  </si>
  <si>
    <t>Május</t>
  </si>
  <si>
    <t xml:space="preserve">Június </t>
  </si>
  <si>
    <t>Július</t>
  </si>
  <si>
    <t>Augusztus</t>
  </si>
  <si>
    <t>Szeptember</t>
  </si>
  <si>
    <t>Október</t>
  </si>
  <si>
    <t>November</t>
  </si>
  <si>
    <t>December</t>
  </si>
  <si>
    <t xml:space="preserve"> -Közfoglalkoztatottak bér- és járulék támogatása</t>
  </si>
  <si>
    <t xml:space="preserve"> -Zalai Falvakért Egyesület</t>
  </si>
  <si>
    <t xml:space="preserve"> - Göcsej-Zala mente Egyesület tagdíj hozzájárulás</t>
  </si>
  <si>
    <t xml:space="preserve">Szakmai tevékenységet segítő szolgáltatások </t>
  </si>
  <si>
    <t>Szakmai anyagok beszerzése</t>
  </si>
  <si>
    <t xml:space="preserve"> - Söjtöri Intézményfenntartó Társulás szociális alapszolgáltatás</t>
  </si>
  <si>
    <t xml:space="preserve"> - Gősfa Kultúrájáért Egyesület</t>
  </si>
  <si>
    <t xml:space="preserve"> - Önkormányzat által saját hatáskörben adott pénzügyi ellátás  </t>
  </si>
  <si>
    <t xml:space="preserve"> - Adópótlék, adóbírság</t>
  </si>
  <si>
    <t xml:space="preserve"> - Gépjárműadó</t>
  </si>
  <si>
    <t xml:space="preserve"> - Magánszemélyek kommunális adója</t>
  </si>
  <si>
    <t>MINDÖSSZESEN:</t>
  </si>
  <si>
    <t xml:space="preserve"> - céltartalék</t>
  </si>
  <si>
    <t>Zöldterület-kezelés</t>
  </si>
  <si>
    <t>066010</t>
  </si>
  <si>
    <t>Önk. Funkicóra nem sorolható bevételei áht-én kívülről</t>
  </si>
  <si>
    <t>900020</t>
  </si>
  <si>
    <t>Civil szervezetek működési támogatása</t>
  </si>
  <si>
    <t>084031</t>
  </si>
  <si>
    <t>Könyvtári állomány gyarapítása</t>
  </si>
  <si>
    <t>082042</t>
  </si>
  <si>
    <t>Falugondnoki, tanyagondnoki szolgáltatás</t>
  </si>
  <si>
    <t>107055</t>
  </si>
  <si>
    <t>Közutak, hidak, alagutak üzemeltetése, fenntartása</t>
  </si>
  <si>
    <t>045160</t>
  </si>
  <si>
    <t>Köztemető - fenntartás és - működtetés</t>
  </si>
  <si>
    <t>013320</t>
  </si>
  <si>
    <t>Közművelődés-kulturális alapú gazdaságfejlesztés</t>
  </si>
  <si>
    <t>082094</t>
  </si>
  <si>
    <t xml:space="preserve">Hosszabb időtartamú közfoglalkoztatás </t>
  </si>
  <si>
    <t>041233</t>
  </si>
  <si>
    <t>Házi segítségnyújtás</t>
  </si>
  <si>
    <t>107052</t>
  </si>
  <si>
    <t>Egyéb szociális pénzbeli ellátások, támogatások</t>
  </si>
  <si>
    <t>107060</t>
  </si>
  <si>
    <t>Fogorvosi alapellátás</t>
  </si>
  <si>
    <t>072311</t>
  </si>
  <si>
    <t>Háziorvosi ügyeleti ellátás</t>
  </si>
  <si>
    <t>072112</t>
  </si>
  <si>
    <t>Köznevelési intézmény 1-4. évfolyamán tanulók nevelésével, oktatásával összefüggő működtetési feladatok</t>
  </si>
  <si>
    <t>091211</t>
  </si>
  <si>
    <t xml:space="preserve">Óvodai nevelés, ellátás működtetési feladatai </t>
  </si>
  <si>
    <t>091140</t>
  </si>
  <si>
    <t>Önkormányzatok elszámolásai a központi költségvetéssel</t>
  </si>
  <si>
    <t>018010</t>
  </si>
  <si>
    <t>Város-, községgazdálkodási egyéb szolgáltatások</t>
  </si>
  <si>
    <t>066020</t>
  </si>
  <si>
    <t>Közvilágítás</t>
  </si>
  <si>
    <t>064010</t>
  </si>
  <si>
    <t>Önkormányzatok és önkormányzati hivatalok jogalkotó és általános igazgatási tevékenysége</t>
  </si>
  <si>
    <t>011130</t>
  </si>
  <si>
    <t>Önkormányzati vagyonnal való gazdálkodással kapcsolatos feladatok (önkormányzati tulajdonú üzlethelyiségek, irodák, más ingatlanok hasznosítása)</t>
  </si>
  <si>
    <t>013350</t>
  </si>
  <si>
    <t>Nem veszélyes (települési) hulladék vegyes (ömlesztett) begyűjtése, szállítása, átrakása</t>
  </si>
  <si>
    <t>051030</t>
  </si>
  <si>
    <t>Szennyvíz gyűjtése, tisztítása, elhelyezése</t>
  </si>
  <si>
    <t>052020</t>
  </si>
  <si>
    <t>I. Kiadások és bevételek kormányzati funkcióként</t>
  </si>
  <si>
    <t>Költségvetési többlet</t>
  </si>
  <si>
    <t xml:space="preserve">  -</t>
  </si>
  <si>
    <t>Március</t>
  </si>
  <si>
    <t>Befektetési jegyek</t>
  </si>
  <si>
    <t xml:space="preserve"> - Befektetési jegyek</t>
  </si>
  <si>
    <t>Előző évek pénzmaradványának igénybevétele utáni többlet / hiány</t>
  </si>
  <si>
    <t xml:space="preserve"> /adatok Ft-ban/</t>
  </si>
  <si>
    <t xml:space="preserve">                             Költségvetési mérleg közgazdasági tagolásban (adatok Ft-ban)</t>
  </si>
  <si>
    <t>(adatok Ft-ban)</t>
  </si>
  <si>
    <t>Kimutatás az önkormányzat által nyújtott közvetett támogatásokról (adatok Ft-ban)</t>
  </si>
  <si>
    <t>Költségvetési évet követő három év keretszámai (adatok Ft-ban) - 9. melléklet</t>
  </si>
  <si>
    <t xml:space="preserve"> - Polgármesteri illetmény támogatása</t>
  </si>
  <si>
    <t>Munkavégzésre irányuló egyéb jogviszonyban nem saját foglalkoztatottaknak fizetett juttatások</t>
  </si>
  <si>
    <t>Egyéb külső személyi juttatások (reprezentáció)</t>
  </si>
  <si>
    <r>
      <t xml:space="preserve"> - általános tartalék </t>
    </r>
    <r>
      <rPr>
        <sz val="11"/>
        <color indexed="8"/>
        <rFont val="Garamond"/>
        <family val="1"/>
        <charset val="238"/>
      </rPr>
      <t>(működési + felhalmozási)</t>
    </r>
  </si>
  <si>
    <t xml:space="preserve"> - Egyéb önkormányzati feladatok támogatásának kiegészítése</t>
  </si>
  <si>
    <t>Tárgyi eszközök bérbeadásából származó bevételek (ivóvíz, szennyvíz használati díjak)</t>
  </si>
  <si>
    <t>Kamatbevételek</t>
  </si>
  <si>
    <t xml:space="preserve"> -EFOP - 1.5.2. - 16 Projekt működési része</t>
  </si>
  <si>
    <t>Felhalmozási célú támogatások államháztartáson belülről</t>
  </si>
  <si>
    <t>B2</t>
  </si>
  <si>
    <t xml:space="preserve"> - Hivatal túlfinanszírozás visszautalása</t>
  </si>
  <si>
    <t xml:space="preserve"> - Kötelezettséggel terhelt felhalmozási tartalék (víz-, szennyvíz alszámla 2018.12.31-i egyenlege)</t>
  </si>
  <si>
    <t xml:space="preserve"> - EFOP 1.5.2.-16. felújítás</t>
  </si>
  <si>
    <t>Ebből EFOP 1.5.2.</t>
  </si>
  <si>
    <t>Egyéb szolgáltatások EFOP 1.5.2.</t>
  </si>
  <si>
    <t>2019. évi kormányzati funkció</t>
  </si>
  <si>
    <t>2019. évi kormányzati funkció elnevezése</t>
  </si>
  <si>
    <t>Bevétel 2019. évi eredeti előirányzata</t>
  </si>
  <si>
    <t>Kiadás 2019. évi eredeti előirányzata</t>
  </si>
  <si>
    <t xml:space="preserve"> - Kárpátaljai szolidaritási program</t>
  </si>
  <si>
    <t>Ebből EFOP .1.5.2.</t>
  </si>
  <si>
    <t>Béren kívüli juttatás EFOP  1.5.2</t>
  </si>
  <si>
    <t xml:space="preserve"> -Anyagköltség EFOP 1.5.2</t>
  </si>
  <si>
    <t xml:space="preserve"> - Informatikai szolgáltatások</t>
  </si>
  <si>
    <t xml:space="preserve"> - Közüzemi díjak EFOP 1.5.2</t>
  </si>
  <si>
    <t xml:space="preserve"> -EFOP - 1.5.2. - 16 Projekt felhalmozási része</t>
  </si>
  <si>
    <t xml:space="preserve"> - EFOP tartalék</t>
  </si>
  <si>
    <t>Tárgyi eszköz beszerzés EFOP 1.5.2</t>
  </si>
  <si>
    <t>Beruházási célú előzetesen felszámított általános forgalmi adó EFOP 1.5.2</t>
  </si>
  <si>
    <t>2019. évi eredeti előirányzat</t>
  </si>
  <si>
    <t xml:space="preserve">2019. évi eredeti eir. Felhalmozási </t>
  </si>
  <si>
    <t>2019. évi eredeti eir. Működési</t>
  </si>
  <si>
    <t>082091</t>
  </si>
  <si>
    <t>Közművelődés- közösségi és társadalmi részvétel fejlesztése</t>
  </si>
  <si>
    <t xml:space="preserve">Finanszírozási kiadások                                           K9        </t>
  </si>
  <si>
    <t xml:space="preserve"> - VP6-7.2.1-7.4.1.1-16  Településkép, közösségi tér fejlesztése projekt "Faluház felújítás Gősfán"</t>
  </si>
  <si>
    <t xml:space="preserve"> - Faluház felújításának szolgáltatási díjai (Közbeszerzés, építész)</t>
  </si>
  <si>
    <t>Egyéb felhalmozási célú támogatások államháztartáson kívülre</t>
  </si>
  <si>
    <t xml:space="preserve">Egyéb felhalmozási célú kiadások </t>
  </si>
  <si>
    <t>Egyéb felhalmozási célú támogatások</t>
  </si>
  <si>
    <t>-</t>
  </si>
  <si>
    <t>Egyéb felhalmozási vélú kiadások</t>
  </si>
  <si>
    <t xml:space="preserve"> - </t>
  </si>
  <si>
    <t>Egyéb felhalmozási célú kiadások</t>
  </si>
  <si>
    <t>2019. évi önkormányzati hozzájárulások EU-s projektekhez</t>
  </si>
  <si>
    <t>Projekt megnevezése</t>
  </si>
  <si>
    <t>2019. évi várható bevétel (Ft)</t>
  </si>
  <si>
    <t>2019. évi várható kiadás (Ft)</t>
  </si>
  <si>
    <t xml:space="preserve"> - EFOP - 1.5.2. -16 Projekt</t>
  </si>
  <si>
    <t xml:space="preserve"> - Gősfa Kultúrájáért Egyesülettől felhalmozási célú visszatérítendő pénzeszköz átadás visszavétele (2019. évi pályázati projektek megfinanszírozásából)</t>
  </si>
  <si>
    <t>Európai Uniós forrásból finanszírozott támogatással megvalósuló projektek bevételei, kiadásai, az azokhoz történő hozzájárulás (adatok Ft-ban) - 10. melléklet</t>
  </si>
  <si>
    <t>Egyéb felhalmozási célú támogatások bevételei államháztartáson belülről</t>
  </si>
  <si>
    <t>Módosított előirányzat</t>
  </si>
  <si>
    <t>Működési célú költségvetési támogatások ás kiegészítő támogatások</t>
  </si>
  <si>
    <t>Tulajdonosi bevételek</t>
  </si>
  <si>
    <t>Felhalmozási bevételek</t>
  </si>
  <si>
    <t>Ingatlanok értékesítése</t>
  </si>
  <si>
    <t>B5</t>
  </si>
  <si>
    <t>Egyéb működési célú átvett pénzeszközök</t>
  </si>
  <si>
    <t>Működési célú átvett pénzeszközök</t>
  </si>
  <si>
    <t>B6</t>
  </si>
  <si>
    <t>Felhalmozási célú visszatérítendő támogatások,kölcsönök visszatérülése államháztartáson belülről</t>
  </si>
  <si>
    <t>Hitel-,kölcsönfelvétel pénzügyi vállalkozástól</t>
  </si>
  <si>
    <t xml:space="preserve">  ( Adatok Ft- ban ) </t>
  </si>
  <si>
    <t>Normatív jutalmak</t>
  </si>
  <si>
    <t>Közlekedési költségtérítés</t>
  </si>
  <si>
    <t>Egyéb költségtérítések</t>
  </si>
  <si>
    <t>Foglalkoztatottak egyéb személyi juttatásai</t>
  </si>
  <si>
    <t>Reklám- és propagandakiadások</t>
  </si>
  <si>
    <t>Kiküldetések,reklám- és propagandakiadások</t>
  </si>
  <si>
    <t>Kamatkiadások</t>
  </si>
  <si>
    <t>Családi támogatások</t>
  </si>
  <si>
    <t>Elvonások és befizetések</t>
  </si>
  <si>
    <t>Ingatlanok beszerzése,létesítése</t>
  </si>
  <si>
    <t xml:space="preserve"> - Faluház felújításához hozzájárulás Gősfa Kultúrájáért Egyesületnek  </t>
  </si>
  <si>
    <t>2019. évi eredeti eir. Összesen</t>
  </si>
  <si>
    <t>2019. évi módosított eir. Összesen</t>
  </si>
  <si>
    <t>2019. évi módosított eir. Működési</t>
  </si>
  <si>
    <t xml:space="preserve">2019. évi módosított eir. Felhalmozási </t>
  </si>
  <si>
    <t xml:space="preserve">                                     Módosított előirányzat-felhasználási ütemterv</t>
  </si>
  <si>
    <t>Államháztartáson belüli megelőlegezések</t>
  </si>
  <si>
    <t>Vásárolt élelmezés ( Rászoruló gyermekek szünidei étkeztetésének támogatása )</t>
  </si>
  <si>
    <t>Lakossági Víz támogatás visszautalása a Zalavíz részére</t>
  </si>
  <si>
    <t>Hitel,kölcsöntörlesztés államháztatáson kívülről</t>
  </si>
  <si>
    <t>- Egyéb szolgáltatások</t>
  </si>
  <si>
    <t>Szociális ágazati összevont pótlék támogatása</t>
  </si>
  <si>
    <t>- Egyéb közhatalmi bevételek</t>
  </si>
  <si>
    <t>Ingatlanok felújítása</t>
  </si>
  <si>
    <t>Bevétel 2019. évi módosított előirányzata</t>
  </si>
  <si>
    <t>Kiadás 2019. évi módosított előirányzata</t>
  </si>
  <si>
    <t>Eredeti előirányzat</t>
  </si>
  <si>
    <t>ÖNKORMÁNYZAT BEVÉTELEI ÖSSZESEN</t>
  </si>
  <si>
    <t>018030</t>
  </si>
  <si>
    <t>056010</t>
  </si>
  <si>
    <t>062020</t>
  </si>
  <si>
    <t>063010</t>
  </si>
  <si>
    <t>072111</t>
  </si>
  <si>
    <t>072312</t>
  </si>
  <si>
    <t>081030</t>
  </si>
  <si>
    <t>082092</t>
  </si>
  <si>
    <t>086010</t>
  </si>
  <si>
    <t>104037</t>
  </si>
  <si>
    <t>104051</t>
  </si>
  <si>
    <t>900060</t>
  </si>
  <si>
    <t>Támogatási célú finanszírozási műveletek</t>
  </si>
  <si>
    <t>Komplex környezetvédelmi programok támogatása</t>
  </si>
  <si>
    <t>Településfejlesztési programok és támogatások</t>
  </si>
  <si>
    <t>Vízügy igazgatása</t>
  </si>
  <si>
    <t>Háziorvosi alapellátás</t>
  </si>
  <si>
    <t>Fogorvosi ügyeleti ellátás</t>
  </si>
  <si>
    <t>Sportlétesítmények, edzőtáborok működtetése és fejlesztése</t>
  </si>
  <si>
    <t>Közművelődés-hagyományos közösségi kulturális értékek gondozása</t>
  </si>
  <si>
    <t>Határon túli magyarok egyéb támogatásai</t>
  </si>
  <si>
    <t>Intézményen kívüli gyermekétkeztetés</t>
  </si>
  <si>
    <t>Gyermekvédelmi pénzbeli és természetbeni ellátások</t>
  </si>
  <si>
    <t>Forgatási és befektetési célú finanszírozási műveletek</t>
  </si>
  <si>
    <t>- Zalaegerszeg és Környéke Csatornahálózat és Szennyvíztelep Fejlesztésére létrehozott Önkormányzati Társulásól kapott támogatás</t>
  </si>
  <si>
    <t>Szolgáltatások ellenértéke (temető igénybevételi díj, közterület használat, bérleti díj, ivóvíz, szennyvíz használati díjak)</t>
  </si>
  <si>
    <t xml:space="preserve">Gősfa Község Önkormányzatának 2019. évi bevételi előirányzatai működési és felhalmozási cél szerinti bontásban                                                                                                                                                                       (adatok Ft-ban) </t>
  </si>
  <si>
    <t xml:space="preserve">Gősfa Község Önkormányzatának 2019. évi  költségvetési kiadásai működési és felhalmozási cél szerinti bontásban és létszám előirányzata                                                                                                                                                                                                                                                                                               (adatok e Ft-ban) </t>
  </si>
  <si>
    <t>Helyi önkormányzat módosított bevételei és kiadásai kormányzati funkciók szerinti bontásban (adatok Ft-ban)</t>
  </si>
  <si>
    <t>Előirányzat-felhasználási ütemterv</t>
  </si>
  <si>
    <t>1.melléklet az 1/2019.(III.11.) önkormányzati rendelethez</t>
  </si>
  <si>
    <t>2. melléklet az 1/2019.(III.11.) önkormányzati rendelethez</t>
  </si>
  <si>
    <t>3. melléklet az 1/2019.(III.11.) önkormányzati rendelethez</t>
  </si>
  <si>
    <t>4.melléklet az 1/2019.(III.11.) önkormányzati rendelethez</t>
  </si>
  <si>
    <t>6. melléklet az 1/2019.(III.11.) önkormányzati rendelethez</t>
  </si>
  <si>
    <t>7.melléklet az 1/2019.(III.11.) önkormányzati rendelethez</t>
  </si>
  <si>
    <t>8.melléklet az 1/2019.(III.11.) önkormányzati rendelethez</t>
  </si>
  <si>
    <t>9.melléklet az 1/2019.(III.11.) önkormányzati rendelethez</t>
  </si>
  <si>
    <t>10.melléklet az 1/2019.(III.11.)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</si>
</sst>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</numFmts>
  <fonts count="72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Arial CE"/>
      <family val="2"/>
      <charset val="238"/>
    </font>
    <font>
      <sz val="24"/>
      <name val="Arial CE"/>
      <family val="2"/>
      <charset val="238"/>
    </font>
    <font>
      <sz val="26"/>
      <name val="Arial CE"/>
      <family val="2"/>
      <charset val="238"/>
    </font>
    <font>
      <sz val="1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24"/>
      <name val="Garamond"/>
      <family val="1"/>
      <charset val="238"/>
    </font>
    <font>
      <sz val="24"/>
      <name val="Garamond"/>
      <family val="1"/>
      <charset val="238"/>
    </font>
    <font>
      <b/>
      <i/>
      <sz val="24"/>
      <name val="Garamond"/>
      <family val="1"/>
      <charset val="238"/>
    </font>
    <font>
      <i/>
      <sz val="24"/>
      <name val="Garamond"/>
      <family val="1"/>
      <charset val="238"/>
    </font>
    <font>
      <b/>
      <sz val="26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i/>
      <sz val="11"/>
      <name val="Garamond"/>
      <family val="1"/>
      <charset val="238"/>
    </font>
    <font>
      <i/>
      <sz val="11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u/>
      <sz val="12"/>
      <color indexed="8"/>
      <name val="Garamond"/>
      <family val="1"/>
      <charset val="238"/>
    </font>
    <font>
      <sz val="12"/>
      <color indexed="8"/>
      <name val="Garamond"/>
      <family val="1"/>
      <charset val="238"/>
    </font>
    <font>
      <sz val="12"/>
      <name val="Garamond"/>
      <family val="1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2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indexed="8"/>
      <name val="Arial "/>
      <charset val="238"/>
    </font>
    <font>
      <b/>
      <i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u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24"/>
      <color rgb="FFFF0000"/>
      <name val="Garamond"/>
      <family val="1"/>
      <charset val="238"/>
    </font>
    <font>
      <sz val="24"/>
      <color rgb="FFFF0000"/>
      <name val="Garamond"/>
      <family val="1"/>
      <charset val="238"/>
    </font>
    <font>
      <b/>
      <sz val="24"/>
      <color rgb="FFFF0000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sz val="12"/>
      <color rgb="FFFF0000"/>
      <name val="Garamond"/>
      <family val="1"/>
      <charset val="238"/>
    </font>
    <font>
      <i/>
      <sz val="11"/>
      <color rgb="FFFF0000"/>
      <name val="Garamond"/>
      <family val="1"/>
      <charset val="238"/>
    </font>
    <font>
      <sz val="11"/>
      <name val="Arial "/>
      <charset val="238"/>
    </font>
    <font>
      <sz val="10"/>
      <color rgb="FFFF0000"/>
      <name val="Garamond"/>
      <family val="1"/>
      <charset val="238"/>
    </font>
    <font>
      <b/>
      <i/>
      <sz val="11"/>
      <color rgb="FFFF0000"/>
      <name val="Garamond"/>
      <family val="1"/>
      <charset val="238"/>
    </font>
    <font>
      <sz val="16"/>
      <name val="Times New Roman"/>
      <family val="1"/>
      <charset val="238"/>
    </font>
    <font>
      <sz val="24"/>
      <color indexed="8"/>
      <name val="Garamond"/>
      <family val="1"/>
      <charset val="238"/>
    </font>
    <font>
      <sz val="16"/>
      <color indexed="8"/>
      <name val="Garamound"/>
      <charset val="238"/>
    </font>
    <font>
      <sz val="24"/>
      <name val="Garamound"/>
      <charset val="238"/>
    </font>
    <font>
      <sz val="12"/>
      <color indexed="8"/>
      <name val="Garamound"/>
      <charset val="238"/>
    </font>
    <font>
      <sz val="12"/>
      <color theme="1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3" borderId="0" applyNumberFormat="0" applyBorder="0" applyAlignment="0" applyProtection="0"/>
    <xf numFmtId="0" fontId="2" fillId="0" borderId="0"/>
    <xf numFmtId="0" fontId="45" fillId="0" borderId="0"/>
    <xf numFmtId="0" fontId="3" fillId="0" borderId="0"/>
    <xf numFmtId="0" fontId="3" fillId="22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</cellStyleXfs>
  <cellXfs count="637">
    <xf numFmtId="0" fontId="0" fillId="0" borderId="0" xfId="0"/>
    <xf numFmtId="0" fontId="2" fillId="0" borderId="0" xfId="37"/>
    <xf numFmtId="3" fontId="2" fillId="0" borderId="0" xfId="37" applyNumberFormat="1"/>
    <xf numFmtId="0" fontId="20" fillId="0" borderId="0" xfId="37" applyFont="1" applyAlignment="1">
      <alignment horizontal="center"/>
    </xf>
    <xf numFmtId="0" fontId="21" fillId="0" borderId="0" xfId="37" applyFont="1"/>
    <xf numFmtId="0" fontId="21" fillId="0" borderId="0" xfId="37" applyFont="1" applyAlignment="1">
      <alignment horizontal="centerContinuous"/>
    </xf>
    <xf numFmtId="0" fontId="21" fillId="0" borderId="0" xfId="37" applyFont="1" applyAlignment="1">
      <alignment horizontal="left"/>
    </xf>
    <xf numFmtId="0" fontId="23" fillId="0" borderId="0" xfId="37" applyFont="1"/>
    <xf numFmtId="0" fontId="3" fillId="0" borderId="0" xfId="39"/>
    <xf numFmtId="0" fontId="24" fillId="0" borderId="0" xfId="39" applyFont="1"/>
    <xf numFmtId="0" fontId="26" fillId="0" borderId="10" xfId="37" applyFont="1" applyBorder="1" applyAlignment="1">
      <alignment wrapText="1"/>
    </xf>
    <xf numFmtId="0" fontId="25" fillId="0" borderId="11" xfId="37" applyFont="1" applyBorder="1"/>
    <xf numFmtId="0" fontId="25" fillId="0" borderId="12" xfId="37" applyFont="1" applyBorder="1"/>
    <xf numFmtId="0" fontId="25" fillId="0" borderId="13" xfId="37" applyFont="1" applyBorder="1"/>
    <xf numFmtId="0" fontId="25" fillId="0" borderId="14" xfId="37" applyFont="1" applyBorder="1" applyAlignment="1">
      <alignment horizontal="center" wrapText="1"/>
    </xf>
    <xf numFmtId="0" fontId="25" fillId="0" borderId="15" xfId="37" applyFont="1" applyBorder="1" applyAlignment="1">
      <alignment horizontal="center"/>
    </xf>
    <xf numFmtId="0" fontId="25" fillId="0" borderId="16" xfId="37" applyFont="1" applyBorder="1" applyAlignment="1">
      <alignment horizontal="center"/>
    </xf>
    <xf numFmtId="0" fontId="26" fillId="0" borderId="17" xfId="37" applyFont="1" applyBorder="1" applyAlignment="1">
      <alignment vertical="center" wrapText="1"/>
    </xf>
    <xf numFmtId="0" fontId="26" fillId="0" borderId="18" xfId="37" applyFont="1" applyBorder="1" applyAlignment="1">
      <alignment wrapText="1"/>
    </xf>
    <xf numFmtId="3" fontId="26" fillId="0" borderId="18" xfId="37" applyNumberFormat="1" applyFont="1" applyBorder="1" applyAlignment="1">
      <alignment horizontal="left"/>
    </xf>
    <xf numFmtId="0" fontId="26" fillId="0" borderId="17" xfId="37" applyFont="1" applyBorder="1" applyAlignment="1">
      <alignment horizontal="right" vertical="center" wrapText="1"/>
    </xf>
    <xf numFmtId="3" fontId="25" fillId="0" borderId="18" xfId="37" applyNumberFormat="1" applyFont="1" applyBorder="1"/>
    <xf numFmtId="0" fontId="25" fillId="0" borderId="17" xfId="37" applyFont="1" applyBorder="1" applyAlignment="1">
      <alignment vertical="center"/>
    </xf>
    <xf numFmtId="0" fontId="25" fillId="0" borderId="18" xfId="37" applyFont="1" applyBorder="1"/>
    <xf numFmtId="0" fontId="26" fillId="0" borderId="17" xfId="37" applyFont="1" applyBorder="1" applyAlignment="1">
      <alignment horizontal="right" vertical="center"/>
    </xf>
    <xf numFmtId="0" fontId="26" fillId="0" borderId="18" xfId="37" applyFont="1" applyBorder="1"/>
    <xf numFmtId="0" fontId="25" fillId="0" borderId="11" xfId="37" applyFont="1" applyBorder="1" applyAlignment="1">
      <alignment vertical="center" wrapText="1"/>
    </xf>
    <xf numFmtId="0" fontId="25" fillId="0" borderId="20" xfId="37" applyFont="1" applyBorder="1" applyAlignment="1">
      <alignment horizontal="center" wrapText="1"/>
    </xf>
    <xf numFmtId="3" fontId="25" fillId="0" borderId="20" xfId="37" applyNumberFormat="1" applyFont="1" applyBorder="1"/>
    <xf numFmtId="0" fontId="26" fillId="0" borderId="22" xfId="37" applyFont="1" applyBorder="1" applyAlignment="1">
      <alignment vertical="center" wrapText="1"/>
    </xf>
    <xf numFmtId="0" fontId="26" fillId="0" borderId="23" xfId="37" applyFont="1" applyBorder="1" applyAlignment="1">
      <alignment horizontal="center" wrapText="1"/>
    </xf>
    <xf numFmtId="3" fontId="26" fillId="0" borderId="23" xfId="37" applyNumberFormat="1" applyFont="1" applyBorder="1"/>
    <xf numFmtId="0" fontId="26" fillId="0" borderId="23" xfId="37" applyFont="1" applyBorder="1"/>
    <xf numFmtId="0" fontId="26" fillId="0" borderId="24" xfId="37" applyFont="1" applyBorder="1" applyAlignment="1">
      <alignment horizontal="right" vertical="center" wrapText="1"/>
    </xf>
    <xf numFmtId="0" fontId="26" fillId="0" borderId="25" xfId="37" applyFont="1" applyBorder="1" applyAlignment="1">
      <alignment wrapText="1"/>
    </xf>
    <xf numFmtId="3" fontId="26" fillId="0" borderId="25" xfId="37" applyNumberFormat="1" applyFont="1" applyBorder="1" applyAlignment="1">
      <alignment horizontal="left" vertical="center"/>
    </xf>
    <xf numFmtId="0" fontId="26" fillId="0" borderId="25" xfId="37" applyFont="1" applyBorder="1" applyAlignment="1">
      <alignment horizontal="left"/>
    </xf>
    <xf numFmtId="0" fontId="27" fillId="0" borderId="18" xfId="37" applyFont="1" applyBorder="1" applyAlignment="1">
      <alignment wrapText="1"/>
    </xf>
    <xf numFmtId="3" fontId="27" fillId="0" borderId="18" xfId="37" applyNumberFormat="1" applyFont="1" applyBorder="1" applyAlignment="1">
      <alignment horizontal="right"/>
    </xf>
    <xf numFmtId="0" fontId="27" fillId="0" borderId="17" xfId="37" applyFont="1" applyBorder="1" applyAlignment="1">
      <alignment vertical="center" wrapText="1"/>
    </xf>
    <xf numFmtId="0" fontId="32" fillId="0" borderId="0" xfId="37" applyFont="1"/>
    <xf numFmtId="0" fontId="33" fillId="0" borderId="26" xfId="37" applyFont="1" applyBorder="1"/>
    <xf numFmtId="0" fontId="32" fillId="0" borderId="27" xfId="37" applyFont="1" applyBorder="1"/>
    <xf numFmtId="0" fontId="33" fillId="0" borderId="0" xfId="37" applyFont="1"/>
    <xf numFmtId="0" fontId="33" fillId="0" borderId="11" xfId="37" applyFont="1" applyBorder="1"/>
    <xf numFmtId="0" fontId="33" fillId="0" borderId="20" xfId="37" applyFont="1" applyBorder="1" applyAlignment="1">
      <alignment horizontal="center" wrapText="1"/>
    </xf>
    <xf numFmtId="0" fontId="32" fillId="0" borderId="18" xfId="37" applyFont="1" applyBorder="1"/>
    <xf numFmtId="3" fontId="32" fillId="0" borderId="18" xfId="37" applyNumberFormat="1" applyFont="1" applyBorder="1"/>
    <xf numFmtId="3" fontId="32" fillId="0" borderId="0" xfId="37" applyNumberFormat="1" applyFont="1"/>
    <xf numFmtId="3" fontId="32" fillId="0" borderId="18" xfId="37" applyNumberFormat="1" applyFont="1" applyBorder="1" applyAlignment="1">
      <alignment horizontal="left"/>
    </xf>
    <xf numFmtId="0" fontId="32" fillId="0" borderId="17" xfId="37" applyFont="1" applyBorder="1"/>
    <xf numFmtId="0" fontId="32" fillId="0" borderId="10" xfId="37" applyFont="1" applyBorder="1"/>
    <xf numFmtId="3" fontId="32" fillId="0" borderId="10" xfId="37" applyNumberFormat="1" applyFont="1" applyBorder="1" applyAlignment="1">
      <alignment horizontal="left"/>
    </xf>
    <xf numFmtId="0" fontId="32" fillId="0" borderId="17" xfId="37" applyFont="1" applyBorder="1" applyAlignment="1">
      <alignment horizontal="left" wrapText="1"/>
    </xf>
    <xf numFmtId="3" fontId="32" fillId="0" borderId="18" xfId="37" applyNumberFormat="1" applyFont="1" applyBorder="1" applyAlignment="1">
      <alignment horizontal="right"/>
    </xf>
    <xf numFmtId="0" fontId="34" fillId="0" borderId="18" xfId="37" applyFont="1" applyBorder="1"/>
    <xf numFmtId="0" fontId="34" fillId="0" borderId="17" xfId="37" applyFont="1" applyBorder="1" applyAlignment="1">
      <alignment wrapText="1"/>
    </xf>
    <xf numFmtId="0" fontId="40" fillId="0" borderId="0" xfId="37" applyFont="1"/>
    <xf numFmtId="3" fontId="30" fillId="0" borderId="18" xfId="37" applyNumberFormat="1" applyFont="1" applyBorder="1" applyAlignment="1">
      <alignment horizontal="center"/>
    </xf>
    <xf numFmtId="3" fontId="32" fillId="0" borderId="18" xfId="37" applyNumberFormat="1" applyFont="1" applyBorder="1" applyAlignment="1">
      <alignment horizontal="center"/>
    </xf>
    <xf numFmtId="0" fontId="39" fillId="0" borderId="0" xfId="37" applyFont="1"/>
    <xf numFmtId="0" fontId="41" fillId="0" borderId="0" xfId="37" applyFont="1" applyAlignment="1">
      <alignment horizontal="left"/>
    </xf>
    <xf numFmtId="3" fontId="41" fillId="0" borderId="0" xfId="37" applyNumberFormat="1" applyFont="1" applyAlignment="1">
      <alignment horizontal="center"/>
    </xf>
    <xf numFmtId="0" fontId="40" fillId="0" borderId="0" xfId="37" applyFont="1" applyAlignment="1">
      <alignment horizontal="center"/>
    </xf>
    <xf numFmtId="0" fontId="32" fillId="0" borderId="17" xfId="37" applyFont="1" applyBorder="1" applyAlignment="1">
      <alignment horizontal="right" wrapText="1"/>
    </xf>
    <xf numFmtId="3" fontId="26" fillId="0" borderId="30" xfId="37" applyNumberFormat="1" applyFont="1" applyBorder="1"/>
    <xf numFmtId="3" fontId="26" fillId="0" borderId="31" xfId="37" applyNumberFormat="1" applyFont="1" applyBorder="1" applyAlignment="1">
      <alignment horizontal="left" vertical="center"/>
    </xf>
    <xf numFmtId="0" fontId="30" fillId="0" borderId="17" xfId="37" applyFont="1" applyBorder="1"/>
    <xf numFmtId="3" fontId="30" fillId="0" borderId="19" xfId="37" applyNumberFormat="1" applyFont="1" applyBorder="1" applyAlignment="1">
      <alignment horizontal="center"/>
    </xf>
    <xf numFmtId="3" fontId="32" fillId="0" borderId="19" xfId="37" applyNumberFormat="1" applyFont="1" applyBorder="1" applyAlignment="1">
      <alignment horizontal="center"/>
    </xf>
    <xf numFmtId="0" fontId="30" fillId="0" borderId="17" xfId="37" applyFont="1" applyBorder="1" applyAlignment="1">
      <alignment wrapText="1"/>
    </xf>
    <xf numFmtId="0" fontId="31" fillId="0" borderId="17" xfId="37" applyFont="1" applyBorder="1"/>
    <xf numFmtId="0" fontId="31" fillId="0" borderId="24" xfId="37" applyFont="1" applyBorder="1"/>
    <xf numFmtId="0" fontId="38" fillId="0" borderId="17" xfId="39" applyFont="1" applyBorder="1" applyAlignment="1">
      <alignment wrapText="1"/>
    </xf>
    <xf numFmtId="0" fontId="36" fillId="0" borderId="17" xfId="39" applyFont="1" applyBorder="1" applyAlignment="1">
      <alignment wrapText="1"/>
    </xf>
    <xf numFmtId="0" fontId="43" fillId="0" borderId="17" xfId="39" applyFont="1" applyBorder="1" applyAlignment="1">
      <alignment wrapText="1"/>
    </xf>
    <xf numFmtId="0" fontId="43" fillId="0" borderId="24" xfId="39" applyFont="1" applyBorder="1" applyAlignment="1">
      <alignment wrapText="1"/>
    </xf>
    <xf numFmtId="0" fontId="39" fillId="0" borderId="36" xfId="37" applyFont="1" applyBorder="1"/>
    <xf numFmtId="0" fontId="40" fillId="0" borderId="17" xfId="37" applyFont="1" applyBorder="1" applyAlignment="1">
      <alignment horizontal="center"/>
    </xf>
    <xf numFmtId="0" fontId="44" fillId="0" borderId="0" xfId="0" applyFont="1"/>
    <xf numFmtId="0" fontId="40" fillId="0" borderId="18" xfId="37" applyFont="1" applyBorder="1" applyAlignment="1">
      <alignment horizontal="center"/>
    </xf>
    <xf numFmtId="3" fontId="40" fillId="0" borderId="18" xfId="37" applyNumberFormat="1" applyFont="1" applyBorder="1"/>
    <xf numFmtId="3" fontId="42" fillId="0" borderId="18" xfId="37" applyNumberFormat="1" applyFont="1" applyBorder="1"/>
    <xf numFmtId="3" fontId="42" fillId="0" borderId="25" xfId="37" applyNumberFormat="1" applyFont="1" applyBorder="1"/>
    <xf numFmtId="49" fontId="26" fillId="0" borderId="17" xfId="37" applyNumberFormat="1" applyFont="1" applyBorder="1" applyAlignment="1">
      <alignment horizontal="right" vertical="center" wrapText="1"/>
    </xf>
    <xf numFmtId="49" fontId="26" fillId="0" borderId="18" xfId="37" applyNumberFormat="1" applyFont="1" applyBorder="1" applyAlignment="1">
      <alignment wrapText="1"/>
    </xf>
    <xf numFmtId="0" fontId="27" fillId="0" borderId="17" xfId="37" applyFont="1" applyBorder="1" applyAlignment="1">
      <alignment horizontal="left" vertical="center" wrapText="1"/>
    </xf>
    <xf numFmtId="0" fontId="26" fillId="0" borderId="22" xfId="37" applyFont="1" applyBorder="1" applyAlignment="1">
      <alignment horizontal="right" wrapText="1"/>
    </xf>
    <xf numFmtId="0" fontId="26" fillId="0" borderId="15" xfId="37" applyFont="1" applyBorder="1"/>
    <xf numFmtId="0" fontId="26" fillId="0" borderId="0" xfId="37" applyFont="1" applyAlignment="1">
      <alignment horizontal="centerContinuous"/>
    </xf>
    <xf numFmtId="0" fontId="26" fillId="0" borderId="0" xfId="37" applyFont="1" applyAlignment="1">
      <alignment horizontal="left"/>
    </xf>
    <xf numFmtId="0" fontId="26" fillId="0" borderId="0" xfId="37" applyFont="1"/>
    <xf numFmtId="0" fontId="32" fillId="0" borderId="22" xfId="37" applyFont="1" applyBorder="1" applyAlignment="1">
      <alignment horizontal="right"/>
    </xf>
    <xf numFmtId="0" fontId="33" fillId="0" borderId="23" xfId="37" applyFont="1" applyBorder="1"/>
    <xf numFmtId="3" fontId="32" fillId="0" borderId="23" xfId="37" applyNumberFormat="1" applyFont="1" applyBorder="1" applyAlignment="1">
      <alignment horizontal="left"/>
    </xf>
    <xf numFmtId="0" fontId="33" fillId="0" borderId="17" xfId="37" applyFont="1" applyBorder="1"/>
    <xf numFmtId="3" fontId="33" fillId="0" borderId="18" xfId="37" applyNumberFormat="1" applyFont="1" applyBorder="1"/>
    <xf numFmtId="0" fontId="32" fillId="0" borderId="17" xfId="37" applyFont="1" applyBorder="1" applyAlignment="1">
      <alignment horizontal="right"/>
    </xf>
    <xf numFmtId="0" fontId="33" fillId="0" borderId="18" xfId="37" applyFont="1" applyBorder="1"/>
    <xf numFmtId="0" fontId="33" fillId="0" borderId="28" xfId="37" applyFont="1" applyBorder="1"/>
    <xf numFmtId="3" fontId="33" fillId="0" borderId="10" xfId="37" applyNumberFormat="1" applyFont="1" applyBorder="1"/>
    <xf numFmtId="0" fontId="33" fillId="0" borderId="20" xfId="37" applyFont="1" applyBorder="1" applyAlignment="1">
      <alignment horizontal="center"/>
    </xf>
    <xf numFmtId="3" fontId="33" fillId="0" borderId="20" xfId="37" applyNumberFormat="1" applyFont="1" applyBorder="1"/>
    <xf numFmtId="3" fontId="33" fillId="0" borderId="21" xfId="37" applyNumberFormat="1" applyFont="1" applyBorder="1"/>
    <xf numFmtId="0" fontId="32" fillId="0" borderId="28" xfId="37" applyFont="1" applyBorder="1" applyAlignment="1">
      <alignment horizontal="right"/>
    </xf>
    <xf numFmtId="0" fontId="33" fillId="0" borderId="10" xfId="37" applyFont="1" applyBorder="1"/>
    <xf numFmtId="0" fontId="33" fillId="0" borderId="11" xfId="37" applyFont="1" applyBorder="1" applyAlignment="1">
      <alignment wrapText="1"/>
    </xf>
    <xf numFmtId="0" fontId="32" fillId="0" borderId="23" xfId="37" applyFont="1" applyBorder="1"/>
    <xf numFmtId="0" fontId="33" fillId="0" borderId="39" xfId="37" applyFont="1" applyBorder="1" applyAlignment="1">
      <alignment horizontal="center"/>
    </xf>
    <xf numFmtId="3" fontId="32" fillId="0" borderId="39" xfId="37" applyNumberFormat="1" applyFont="1" applyBorder="1"/>
    <xf numFmtId="0" fontId="32" fillId="0" borderId="41" xfId="37" applyFont="1" applyBorder="1" applyAlignment="1">
      <alignment wrapText="1"/>
    </xf>
    <xf numFmtId="0" fontId="32" fillId="0" borderId="22" xfId="37" applyFont="1" applyBorder="1"/>
    <xf numFmtId="3" fontId="32" fillId="0" borderId="23" xfId="37" applyNumberFormat="1" applyFont="1" applyBorder="1"/>
    <xf numFmtId="3" fontId="32" fillId="0" borderId="19" xfId="37" applyNumberFormat="1" applyFont="1" applyBorder="1" applyAlignment="1">
      <alignment horizontal="left"/>
    </xf>
    <xf numFmtId="0" fontId="32" fillId="0" borderId="17" xfId="37" applyFont="1" applyBorder="1" applyAlignment="1">
      <alignment wrapText="1"/>
    </xf>
    <xf numFmtId="0" fontId="34" fillId="0" borderId="22" xfId="37" applyFont="1" applyBorder="1" applyAlignment="1">
      <alignment wrapText="1"/>
    </xf>
    <xf numFmtId="0" fontId="34" fillId="0" borderId="23" xfId="37" applyFont="1" applyBorder="1"/>
    <xf numFmtId="3" fontId="34" fillId="0" borderId="23" xfId="37" applyNumberFormat="1" applyFont="1" applyBorder="1"/>
    <xf numFmtId="0" fontId="33" fillId="0" borderId="18" xfId="37" applyFont="1" applyBorder="1" applyAlignment="1">
      <alignment horizontal="right"/>
    </xf>
    <xf numFmtId="0" fontId="32" fillId="0" borderId="0" xfId="37" applyFont="1" applyAlignment="1">
      <alignment horizontal="right"/>
    </xf>
    <xf numFmtId="0" fontId="33" fillId="0" borderId="18" xfId="37" applyFont="1" applyBorder="1" applyAlignment="1">
      <alignment horizontal="center"/>
    </xf>
    <xf numFmtId="0" fontId="39" fillId="0" borderId="17" xfId="37" applyFont="1" applyBorder="1"/>
    <xf numFmtId="0" fontId="39" fillId="0" borderId="18" xfId="37" applyFont="1" applyBorder="1"/>
    <xf numFmtId="3" fontId="39" fillId="0" borderId="18" xfId="37" applyNumberFormat="1" applyFont="1" applyBorder="1"/>
    <xf numFmtId="0" fontId="39" fillId="0" borderId="17" xfId="37" applyFont="1" applyBorder="1" applyAlignment="1">
      <alignment horizontal="right" wrapText="1"/>
    </xf>
    <xf numFmtId="3" fontId="39" fillId="0" borderId="18" xfId="37" applyNumberFormat="1" applyFont="1" applyBorder="1" applyAlignment="1">
      <alignment horizontal="left"/>
    </xf>
    <xf numFmtId="0" fontId="26" fillId="0" borderId="22" xfId="37" applyFont="1" applyBorder="1" applyAlignment="1">
      <alignment horizontal="right" vertical="center" wrapText="1"/>
    </xf>
    <xf numFmtId="0" fontId="26" fillId="0" borderId="23" xfId="37" applyFont="1" applyBorder="1" applyAlignment="1">
      <alignment wrapText="1"/>
    </xf>
    <xf numFmtId="3" fontId="26" fillId="0" borderId="23" xfId="37" applyNumberFormat="1" applyFont="1" applyBorder="1" applyAlignment="1">
      <alignment horizontal="left"/>
    </xf>
    <xf numFmtId="0" fontId="25" fillId="0" borderId="22" xfId="37" applyFont="1" applyBorder="1" applyAlignment="1">
      <alignment vertical="center" wrapText="1"/>
    </xf>
    <xf numFmtId="0" fontId="25" fillId="0" borderId="23" xfId="37" applyFont="1" applyBorder="1" applyAlignment="1">
      <alignment wrapText="1"/>
    </xf>
    <xf numFmtId="3" fontId="25" fillId="0" borderId="23" xfId="37" applyNumberFormat="1" applyFont="1" applyBorder="1"/>
    <xf numFmtId="3" fontId="33" fillId="0" borderId="18" xfId="37" applyNumberFormat="1" applyFont="1" applyBorder="1" applyAlignment="1">
      <alignment horizontal="center"/>
    </xf>
    <xf numFmtId="0" fontId="32" fillId="0" borderId="28" xfId="37" applyFont="1" applyBorder="1" applyAlignment="1">
      <alignment horizontal="right" wrapText="1"/>
    </xf>
    <xf numFmtId="0" fontId="33" fillId="0" borderId="11" xfId="37" applyFont="1" applyBorder="1" applyAlignment="1">
      <alignment horizontal="left" wrapText="1"/>
    </xf>
    <xf numFmtId="3" fontId="33" fillId="0" borderId="20" xfId="37" applyNumberFormat="1" applyFont="1" applyBorder="1" applyAlignment="1">
      <alignment horizontal="right"/>
    </xf>
    <xf numFmtId="3" fontId="33" fillId="0" borderId="20" xfId="37" applyNumberFormat="1" applyFont="1" applyBorder="1" applyAlignment="1">
      <alignment horizontal="center"/>
    </xf>
    <xf numFmtId="0" fontId="33" fillId="0" borderId="43" xfId="37" applyFont="1" applyBorder="1" applyAlignment="1">
      <alignment horizontal="left" wrapText="1"/>
    </xf>
    <xf numFmtId="0" fontId="33" fillId="0" borderId="44" xfId="37" applyFont="1" applyBorder="1" applyAlignment="1">
      <alignment horizontal="center"/>
    </xf>
    <xf numFmtId="3" fontId="33" fillId="0" borderId="44" xfId="37" applyNumberFormat="1" applyFont="1" applyBorder="1" applyAlignment="1">
      <alignment horizontal="right"/>
    </xf>
    <xf numFmtId="0" fontId="28" fillId="0" borderId="18" xfId="37" applyFont="1" applyBorder="1" applyAlignment="1">
      <alignment wrapText="1"/>
    </xf>
    <xf numFmtId="3" fontId="26" fillId="0" borderId="19" xfId="37" applyNumberFormat="1" applyFont="1" applyBorder="1" applyAlignment="1">
      <alignment horizontal="left"/>
    </xf>
    <xf numFmtId="3" fontId="26" fillId="0" borderId="18" xfId="37" applyNumberFormat="1" applyFont="1" applyBorder="1"/>
    <xf numFmtId="0" fontId="26" fillId="0" borderId="28" xfId="37" applyFont="1" applyBorder="1" applyAlignment="1">
      <alignment vertical="center" wrapText="1"/>
    </xf>
    <xf numFmtId="3" fontId="26" fillId="0" borderId="10" xfId="37" applyNumberFormat="1" applyFont="1" applyBorder="1"/>
    <xf numFmtId="3" fontId="25" fillId="0" borderId="21" xfId="37" applyNumberFormat="1" applyFont="1" applyBorder="1"/>
    <xf numFmtId="3" fontId="25" fillId="0" borderId="20" xfId="37" applyNumberFormat="1" applyFont="1" applyBorder="1" applyAlignment="1">
      <alignment horizontal="right"/>
    </xf>
    <xf numFmtId="0" fontId="29" fillId="0" borderId="11" xfId="37" applyFont="1" applyBorder="1" applyAlignment="1">
      <alignment vertical="center"/>
    </xf>
    <xf numFmtId="0" fontId="29" fillId="0" borderId="20" xfId="37" applyFont="1" applyBorder="1"/>
    <xf numFmtId="3" fontId="29" fillId="0" borderId="20" xfId="37" applyNumberFormat="1" applyFont="1" applyBorder="1"/>
    <xf numFmtId="3" fontId="29" fillId="0" borderId="21" xfId="37" applyNumberFormat="1" applyFont="1" applyBorder="1"/>
    <xf numFmtId="0" fontId="22" fillId="0" borderId="0" xfId="37" applyFont="1"/>
    <xf numFmtId="3" fontId="32" fillId="0" borderId="29" xfId="37" applyNumberFormat="1" applyFont="1" applyBorder="1" applyAlignment="1">
      <alignment horizontal="left"/>
    </xf>
    <xf numFmtId="0" fontId="32" fillId="0" borderId="25" xfId="37" applyFont="1" applyBorder="1"/>
    <xf numFmtId="3" fontId="33" fillId="0" borderId="21" xfId="37" applyNumberFormat="1" applyFont="1" applyBorder="1" applyAlignment="1">
      <alignment horizontal="right"/>
    </xf>
    <xf numFmtId="0" fontId="33" fillId="0" borderId="43" xfId="37" applyFont="1" applyBorder="1"/>
    <xf numFmtId="3" fontId="33" fillId="0" borderId="44" xfId="37" applyNumberFormat="1" applyFont="1" applyBorder="1"/>
    <xf numFmtId="0" fontId="33" fillId="0" borderId="23" xfId="37" applyFont="1" applyBorder="1" applyAlignment="1">
      <alignment horizontal="right"/>
    </xf>
    <xf numFmtId="0" fontId="32" fillId="0" borderId="24" xfId="37" applyFont="1" applyBorder="1" applyAlignment="1">
      <alignment wrapText="1"/>
    </xf>
    <xf numFmtId="0" fontId="33" fillId="0" borderId="25" xfId="37" applyFont="1" applyBorder="1" applyAlignment="1">
      <alignment horizontal="right"/>
    </xf>
    <xf numFmtId="0" fontId="31" fillId="0" borderId="20" xfId="45" applyFont="1" applyBorder="1" applyAlignment="1">
      <alignment horizontal="center"/>
    </xf>
    <xf numFmtId="0" fontId="31" fillId="0" borderId="21" xfId="45" applyFont="1" applyBorder="1" applyAlignment="1">
      <alignment horizontal="center"/>
    </xf>
    <xf numFmtId="3" fontId="32" fillId="0" borderId="18" xfId="45" applyNumberFormat="1" applyFont="1" applyBorder="1" applyAlignment="1">
      <alignment horizontal="left"/>
    </xf>
    <xf numFmtId="0" fontId="30" fillId="0" borderId="17" xfId="45" applyFont="1" applyBorder="1" applyAlignment="1">
      <alignment horizontal="right" wrapText="1"/>
    </xf>
    <xf numFmtId="0" fontId="32" fillId="0" borderId="17" xfId="45" applyFont="1" applyBorder="1" applyAlignment="1">
      <alignment horizontal="right" wrapText="1"/>
    </xf>
    <xf numFmtId="0" fontId="36" fillId="0" borderId="17" xfId="0" applyFont="1" applyBorder="1" applyAlignment="1">
      <alignment horizontal="center" vertical="top" wrapText="1"/>
    </xf>
    <xf numFmtId="0" fontId="36" fillId="0" borderId="18" xfId="0" applyFont="1" applyBorder="1" applyAlignment="1">
      <alignment horizontal="left" vertical="top" wrapText="1"/>
    </xf>
    <xf numFmtId="0" fontId="36" fillId="0" borderId="18" xfId="0" applyFont="1" applyBorder="1" applyAlignment="1">
      <alignment horizontal="center" vertical="top" wrapText="1"/>
    </xf>
    <xf numFmtId="0" fontId="36" fillId="0" borderId="18" xfId="0" applyFont="1" applyBorder="1" applyAlignment="1">
      <alignment vertical="top" wrapText="1"/>
    </xf>
    <xf numFmtId="0" fontId="38" fillId="0" borderId="17" xfId="0" applyFont="1" applyBorder="1" applyAlignment="1">
      <alignment horizontal="center" vertical="top" wrapText="1"/>
    </xf>
    <xf numFmtId="0" fontId="38" fillId="0" borderId="18" xfId="0" applyFont="1" applyBorder="1" applyAlignment="1">
      <alignment vertical="top" wrapText="1"/>
    </xf>
    <xf numFmtId="0" fontId="38" fillId="0" borderId="18" xfId="0" applyFont="1" applyBorder="1" applyAlignment="1">
      <alignment horizontal="center" vertical="top" wrapText="1"/>
    </xf>
    <xf numFmtId="0" fontId="38" fillId="0" borderId="17" xfId="0" applyFont="1" applyBorder="1"/>
    <xf numFmtId="0" fontId="38" fillId="0" borderId="18" xfId="0" applyFont="1" applyBorder="1"/>
    <xf numFmtId="0" fontId="38" fillId="0" borderId="24" xfId="0" applyFont="1" applyBorder="1" applyAlignment="1">
      <alignment horizontal="center" vertical="top" wrapText="1"/>
    </xf>
    <xf numFmtId="0" fontId="38" fillId="0" borderId="25" xfId="0" applyFont="1" applyBorder="1" applyAlignment="1">
      <alignment vertical="top" wrapText="1"/>
    </xf>
    <xf numFmtId="0" fontId="38" fillId="0" borderId="25" xfId="0" applyFont="1" applyBorder="1" applyAlignment="1">
      <alignment horizontal="center" vertical="top" wrapText="1"/>
    </xf>
    <xf numFmtId="0" fontId="3" fillId="0" borderId="0" xfId="47"/>
    <xf numFmtId="0" fontId="3" fillId="24" borderId="0" xfId="47" applyFill="1"/>
    <xf numFmtId="0" fontId="47" fillId="0" borderId="0" xfId="47" applyFont="1"/>
    <xf numFmtId="0" fontId="31" fillId="0" borderId="10" xfId="47" applyFont="1" applyBorder="1" applyAlignment="1">
      <alignment wrapText="1"/>
    </xf>
    <xf numFmtId="49" fontId="30" fillId="0" borderId="28" xfId="47" applyNumberFormat="1" applyFont="1" applyBorder="1"/>
    <xf numFmtId="0" fontId="31" fillId="0" borderId="18" xfId="47" applyFont="1" applyBorder="1" applyAlignment="1">
      <alignment wrapText="1"/>
    </xf>
    <xf numFmtId="49" fontId="30" fillId="0" borderId="17" xfId="47" applyNumberFormat="1" applyFont="1" applyBorder="1"/>
    <xf numFmtId="0" fontId="38" fillId="0" borderId="18" xfId="47" applyFont="1" applyBorder="1" applyAlignment="1">
      <alignment wrapText="1"/>
    </xf>
    <xf numFmtId="49" fontId="38" fillId="0" borderId="17" xfId="47" applyNumberFormat="1" applyFont="1" applyBorder="1"/>
    <xf numFmtId="49" fontId="38" fillId="0" borderId="17" xfId="47" applyNumberFormat="1" applyFont="1" applyBorder="1" applyAlignment="1">
      <alignment wrapText="1"/>
    </xf>
    <xf numFmtId="165" fontId="39" fillId="24" borderId="19" xfId="46" applyNumberFormat="1" applyFont="1" applyFill="1" applyBorder="1" applyAlignment="1">
      <alignment horizontal="right" wrapText="1"/>
    </xf>
    <xf numFmtId="0" fontId="36" fillId="0" borderId="19" xfId="47" applyFont="1" applyBorder="1" applyAlignment="1">
      <alignment horizontal="center" vertical="center" wrapText="1"/>
    </xf>
    <xf numFmtId="0" fontId="36" fillId="0" borderId="18" xfId="47" applyFont="1" applyBorder="1" applyAlignment="1">
      <alignment horizontal="center" vertical="center" wrapText="1"/>
    </xf>
    <xf numFmtId="0" fontId="36" fillId="0" borderId="17" xfId="47" applyFont="1" applyBorder="1" applyAlignment="1">
      <alignment horizontal="center" wrapText="1"/>
    </xf>
    <xf numFmtId="3" fontId="40" fillId="0" borderId="18" xfId="37" applyNumberFormat="1" applyFont="1" applyBorder="1" applyAlignment="1">
      <alignment horizontal="center" vertical="center"/>
    </xf>
    <xf numFmtId="0" fontId="25" fillId="0" borderId="15" xfId="37" applyFont="1" applyBorder="1" applyAlignment="1">
      <alignment horizontal="center" wrapText="1"/>
    </xf>
    <xf numFmtId="3" fontId="25" fillId="0" borderId="15" xfId="37" applyNumberFormat="1" applyFont="1" applyBorder="1" applyAlignment="1">
      <alignment horizontal="right"/>
    </xf>
    <xf numFmtId="3" fontId="26" fillId="0" borderId="15" xfId="37" applyNumberFormat="1" applyFont="1" applyBorder="1" applyAlignment="1">
      <alignment horizontal="left"/>
    </xf>
    <xf numFmtId="3" fontId="26" fillId="0" borderId="16" xfId="37" applyNumberFormat="1" applyFont="1" applyBorder="1" applyAlignment="1">
      <alignment horizontal="left"/>
    </xf>
    <xf numFmtId="0" fontId="26" fillId="0" borderId="13" xfId="37" applyFont="1" applyBorder="1" applyAlignment="1">
      <alignment vertical="center" wrapText="1"/>
    </xf>
    <xf numFmtId="3" fontId="25" fillId="0" borderId="38" xfId="37" applyNumberFormat="1" applyFont="1" applyBorder="1"/>
    <xf numFmtId="0" fontId="32" fillId="0" borderId="17" xfId="37" applyFont="1" applyBorder="1" applyAlignment="1">
      <alignment horizontal="left"/>
    </xf>
    <xf numFmtId="3" fontId="34" fillId="0" borderId="18" xfId="37" applyNumberFormat="1" applyFont="1" applyBorder="1"/>
    <xf numFmtId="3" fontId="25" fillId="0" borderId="21" xfId="37" applyNumberFormat="1" applyFont="1" applyBorder="1" applyAlignment="1">
      <alignment horizontal="right"/>
    </xf>
    <xf numFmtId="3" fontId="33" fillId="0" borderId="42" xfId="37" applyNumberFormat="1" applyFont="1" applyBorder="1"/>
    <xf numFmtId="0" fontId="1" fillId="0" borderId="0" xfId="48"/>
    <xf numFmtId="0" fontId="1" fillId="0" borderId="0" xfId="48" applyAlignment="1">
      <alignment wrapText="1"/>
    </xf>
    <xf numFmtId="0" fontId="32" fillId="0" borderId="22" xfId="37" applyFont="1" applyBorder="1" applyAlignment="1">
      <alignment horizontal="right" wrapText="1"/>
    </xf>
    <xf numFmtId="3" fontId="32" fillId="0" borderId="30" xfId="37" applyNumberFormat="1" applyFont="1" applyBorder="1" applyAlignment="1">
      <alignment horizontal="left"/>
    </xf>
    <xf numFmtId="3" fontId="33" fillId="0" borderId="23" xfId="37" applyNumberFormat="1" applyFont="1" applyBorder="1"/>
    <xf numFmtId="0" fontId="56" fillId="0" borderId="19" xfId="37" applyFont="1" applyBorder="1" applyAlignment="1">
      <alignment horizontal="right"/>
    </xf>
    <xf numFmtId="0" fontId="58" fillId="0" borderId="19" xfId="37" applyFont="1" applyBorder="1" applyAlignment="1">
      <alignment horizontal="right"/>
    </xf>
    <xf numFmtId="0" fontId="56" fillId="0" borderId="19" xfId="37" applyFont="1" applyBorder="1" applyAlignment="1">
      <alignment horizontal="center"/>
    </xf>
    <xf numFmtId="0" fontId="58" fillId="0" borderId="19" xfId="37" applyFont="1" applyBorder="1" applyAlignment="1">
      <alignment horizontal="center"/>
    </xf>
    <xf numFmtId="3" fontId="57" fillId="0" borderId="19" xfId="37" applyNumberFormat="1" applyFont="1" applyBorder="1"/>
    <xf numFmtId="3" fontId="57" fillId="0" borderId="21" xfId="37" applyNumberFormat="1" applyFont="1" applyBorder="1"/>
    <xf numFmtId="3" fontId="58" fillId="0" borderId="30" xfId="37" applyNumberFormat="1" applyFont="1" applyBorder="1"/>
    <xf numFmtId="3" fontId="58" fillId="0" borderId="19" xfId="37" applyNumberFormat="1" applyFont="1" applyBorder="1"/>
    <xf numFmtId="3" fontId="57" fillId="0" borderId="29" xfId="37" applyNumberFormat="1" applyFont="1" applyBorder="1"/>
    <xf numFmtId="3" fontId="26" fillId="0" borderId="38" xfId="37" applyNumberFormat="1" applyFont="1" applyBorder="1" applyAlignment="1">
      <alignment horizontal="left"/>
    </xf>
    <xf numFmtId="0" fontId="25" fillId="0" borderId="25" xfId="37" applyFont="1" applyBorder="1" applyAlignment="1">
      <alignment horizontal="center" wrapText="1"/>
    </xf>
    <xf numFmtId="3" fontId="26" fillId="0" borderId="25" xfId="37" applyNumberFormat="1" applyFont="1" applyBorder="1"/>
    <xf numFmtId="3" fontId="25" fillId="0" borderId="25" xfId="37" applyNumberFormat="1" applyFont="1" applyBorder="1"/>
    <xf numFmtId="3" fontId="26" fillId="0" borderId="31" xfId="37" applyNumberFormat="1" applyFont="1" applyBorder="1"/>
    <xf numFmtId="0" fontId="25" fillId="0" borderId="39" xfId="37" applyFont="1" applyBorder="1" applyAlignment="1">
      <alignment horizontal="center" wrapText="1"/>
    </xf>
    <xf numFmtId="3" fontId="25" fillId="0" borderId="39" xfId="37" applyNumberFormat="1" applyFont="1" applyBorder="1"/>
    <xf numFmtId="3" fontId="59" fillId="0" borderId="30" xfId="37" applyNumberFormat="1" applyFont="1" applyBorder="1"/>
    <xf numFmtId="3" fontId="60" fillId="0" borderId="19" xfId="37" applyNumberFormat="1" applyFont="1" applyBorder="1"/>
    <xf numFmtId="3" fontId="59" fillId="0" borderId="18" xfId="37" applyNumberFormat="1" applyFont="1" applyBorder="1" applyAlignment="1">
      <alignment horizontal="left"/>
    </xf>
    <xf numFmtId="3" fontId="59" fillId="0" borderId="19" xfId="37" applyNumberFormat="1" applyFont="1" applyBorder="1"/>
    <xf numFmtId="3" fontId="59" fillId="0" borderId="29" xfId="37" applyNumberFormat="1" applyFont="1" applyBorder="1"/>
    <xf numFmtId="3" fontId="60" fillId="0" borderId="29" xfId="37" applyNumberFormat="1" applyFont="1" applyBorder="1"/>
    <xf numFmtId="3" fontId="60" fillId="0" borderId="21" xfId="37" applyNumberFormat="1" applyFont="1" applyBorder="1"/>
    <xf numFmtId="3" fontId="60" fillId="0" borderId="40" xfId="37" applyNumberFormat="1" applyFont="1" applyBorder="1"/>
    <xf numFmtId="3" fontId="59" fillId="0" borderId="19" xfId="37" applyNumberFormat="1" applyFont="1" applyBorder="1" applyAlignment="1">
      <alignment horizontal="left"/>
    </xf>
    <xf numFmtId="3" fontId="60" fillId="0" borderId="30" xfId="37" applyNumberFormat="1" applyFont="1" applyBorder="1"/>
    <xf numFmtId="3" fontId="62" fillId="0" borderId="30" xfId="37" applyNumberFormat="1" applyFont="1" applyBorder="1"/>
    <xf numFmtId="3" fontId="62" fillId="0" borderId="19" xfId="37" applyNumberFormat="1" applyFont="1" applyBorder="1"/>
    <xf numFmtId="3" fontId="60" fillId="0" borderId="19" xfId="37" applyNumberFormat="1" applyFont="1" applyBorder="1" applyAlignment="1">
      <alignment horizontal="right"/>
    </xf>
    <xf numFmtId="3" fontId="60" fillId="0" borderId="42" xfId="37" applyNumberFormat="1" applyFont="1" applyBorder="1" applyAlignment="1">
      <alignment horizontal="right"/>
    </xf>
    <xf numFmtId="0" fontId="59" fillId="0" borderId="30" xfId="37" applyFont="1" applyBorder="1" applyAlignment="1">
      <alignment horizontal="right"/>
    </xf>
    <xf numFmtId="0" fontId="59" fillId="0" borderId="31" xfId="37" applyFont="1" applyBorder="1" applyAlignment="1">
      <alignment horizontal="right"/>
    </xf>
    <xf numFmtId="0" fontId="33" fillId="0" borderId="15" xfId="37" applyFont="1" applyBorder="1" applyAlignment="1">
      <alignment horizontal="center"/>
    </xf>
    <xf numFmtId="3" fontId="32" fillId="0" borderId="15" xfId="37" applyNumberFormat="1" applyFont="1" applyBorder="1" applyAlignment="1">
      <alignment horizontal="left"/>
    </xf>
    <xf numFmtId="3" fontId="32" fillId="0" borderId="16" xfId="37" applyNumberFormat="1" applyFont="1" applyBorder="1" applyAlignment="1">
      <alignment horizontal="left"/>
    </xf>
    <xf numFmtId="0" fontId="32" fillId="0" borderId="28" xfId="37" applyFont="1" applyBorder="1" applyAlignment="1">
      <alignment horizontal="right" vertical="center" wrapText="1"/>
    </xf>
    <xf numFmtId="0" fontId="35" fillId="0" borderId="24" xfId="37" applyFont="1" applyBorder="1" applyAlignment="1">
      <alignment horizontal="right" wrapText="1"/>
    </xf>
    <xf numFmtId="0" fontId="34" fillId="0" borderId="25" xfId="37" applyFont="1" applyBorder="1"/>
    <xf numFmtId="3" fontId="35" fillId="0" borderId="25" xfId="37" applyNumberFormat="1" applyFont="1" applyBorder="1"/>
    <xf numFmtId="3" fontId="34" fillId="0" borderId="25" xfId="37" applyNumberFormat="1" applyFont="1" applyBorder="1"/>
    <xf numFmtId="3" fontId="35" fillId="0" borderId="31" xfId="37" applyNumberFormat="1" applyFont="1" applyBorder="1"/>
    <xf numFmtId="165" fontId="61" fillId="24" borderId="18" xfId="46" applyNumberFormat="1" applyFont="1" applyFill="1" applyBorder="1" applyAlignment="1">
      <alignment horizontal="right" wrapText="1"/>
    </xf>
    <xf numFmtId="165" fontId="61" fillId="24" borderId="19" xfId="46" applyNumberFormat="1" applyFont="1" applyFill="1" applyBorder="1" applyAlignment="1">
      <alignment horizontal="right" wrapText="1"/>
    </xf>
    <xf numFmtId="165" fontId="61" fillId="0" borderId="18" xfId="46" applyNumberFormat="1" applyFont="1" applyBorder="1" applyAlignment="1">
      <alignment horizontal="right" wrapText="1"/>
    </xf>
    <xf numFmtId="3" fontId="39" fillId="0" borderId="23" xfId="37" applyNumberFormat="1" applyFont="1" applyBorder="1" applyAlignment="1">
      <alignment horizontal="right"/>
    </xf>
    <xf numFmtId="165" fontId="39" fillId="24" borderId="18" xfId="46" applyNumberFormat="1" applyFont="1" applyFill="1" applyBorder="1" applyAlignment="1">
      <alignment horizontal="right" vertical="center" wrapText="1"/>
    </xf>
    <xf numFmtId="165" fontId="39" fillId="24" borderId="19" xfId="46" applyNumberFormat="1" applyFont="1" applyFill="1" applyBorder="1" applyAlignment="1">
      <alignment horizontal="right" vertical="center" wrapText="1"/>
    </xf>
    <xf numFmtId="165" fontId="33" fillId="24" borderId="29" xfId="46" applyNumberFormat="1" applyFont="1" applyFill="1" applyBorder="1" applyAlignment="1">
      <alignment horizontal="right" wrapText="1"/>
    </xf>
    <xf numFmtId="0" fontId="33" fillId="0" borderId="15" xfId="37" applyFont="1" applyBorder="1"/>
    <xf numFmtId="0" fontId="35" fillId="0" borderId="13" xfId="37" applyFont="1" applyBorder="1" applyAlignment="1">
      <alignment horizontal="right"/>
    </xf>
    <xf numFmtId="3" fontId="35" fillId="0" borderId="15" xfId="37" applyNumberFormat="1" applyFont="1" applyBorder="1" applyAlignment="1">
      <alignment horizontal="right"/>
    </xf>
    <xf numFmtId="0" fontId="33" fillId="0" borderId="26" xfId="37" applyFont="1" applyBorder="1" applyAlignment="1">
      <alignment wrapText="1"/>
    </xf>
    <xf numFmtId="0" fontId="33" fillId="0" borderId="57" xfId="37" applyFont="1" applyBorder="1" applyAlignment="1">
      <alignment horizontal="center"/>
    </xf>
    <xf numFmtId="3" fontId="33" fillId="0" borderId="57" xfId="37" applyNumberFormat="1" applyFont="1" applyBorder="1"/>
    <xf numFmtId="3" fontId="60" fillId="0" borderId="58" xfId="37" applyNumberFormat="1" applyFont="1" applyBorder="1"/>
    <xf numFmtId="0" fontId="35" fillId="0" borderId="25" xfId="37" applyFont="1" applyBorder="1" applyAlignment="1">
      <alignment horizontal="right"/>
    </xf>
    <xf numFmtId="3" fontId="62" fillId="0" borderId="31" xfId="37" applyNumberFormat="1" applyFont="1" applyBorder="1" applyAlignment="1">
      <alignment horizontal="right"/>
    </xf>
    <xf numFmtId="3" fontId="35" fillId="0" borderId="25" xfId="37" applyNumberFormat="1" applyFont="1" applyBorder="1" applyAlignment="1">
      <alignment horizontal="left"/>
    </xf>
    <xf numFmtId="0" fontId="35" fillId="0" borderId="18" xfId="37" applyFont="1" applyBorder="1"/>
    <xf numFmtId="0" fontId="35" fillId="0" borderId="17" xfId="37" applyFont="1" applyBorder="1" applyAlignment="1">
      <alignment horizontal="right" wrapText="1"/>
    </xf>
    <xf numFmtId="3" fontId="35" fillId="0" borderId="18" xfId="37" applyNumberFormat="1" applyFont="1" applyBorder="1" applyAlignment="1">
      <alignment horizontal="left"/>
    </xf>
    <xf numFmtId="3" fontId="33" fillId="0" borderId="25" xfId="37" applyNumberFormat="1" applyFont="1" applyBorder="1" applyAlignment="1">
      <alignment horizontal="center"/>
    </xf>
    <xf numFmtId="3" fontId="33" fillId="0" borderId="19" xfId="37" applyNumberFormat="1" applyFont="1" applyBorder="1" applyAlignment="1">
      <alignment horizontal="center"/>
    </xf>
    <xf numFmtId="3" fontId="33" fillId="0" borderId="31" xfId="37" applyNumberFormat="1" applyFont="1" applyBorder="1" applyAlignment="1">
      <alignment horizontal="center"/>
    </xf>
    <xf numFmtId="165" fontId="39" fillId="24" borderId="18" xfId="46" applyNumberFormat="1" applyFont="1" applyFill="1" applyBorder="1" applyAlignment="1">
      <alignment horizontal="right" wrapText="1"/>
    </xf>
    <xf numFmtId="165" fontId="39" fillId="0" borderId="18" xfId="46" applyNumberFormat="1" applyFont="1" applyBorder="1" applyAlignment="1">
      <alignment horizontal="right" wrapText="1"/>
    </xf>
    <xf numFmtId="165" fontId="39" fillId="0" borderId="19" xfId="46" applyNumberFormat="1" applyFont="1" applyBorder="1" applyAlignment="1">
      <alignment horizontal="right" wrapText="1"/>
    </xf>
    <xf numFmtId="165" fontId="33" fillId="0" borderId="19" xfId="46" applyNumberFormat="1" applyFont="1" applyBorder="1" applyAlignment="1">
      <alignment horizontal="right" wrapText="1"/>
    </xf>
    <xf numFmtId="3" fontId="41" fillId="0" borderId="20" xfId="47" applyNumberFormat="1" applyFont="1" applyBorder="1" applyAlignment="1">
      <alignment horizontal="right" wrapText="1"/>
    </xf>
    <xf numFmtId="3" fontId="41" fillId="0" borderId="21" xfId="47" applyNumberFormat="1" applyFont="1" applyBorder="1" applyAlignment="1">
      <alignment horizontal="right" wrapText="1"/>
    </xf>
    <xf numFmtId="0" fontId="63" fillId="0" borderId="0" xfId="47" applyFont="1"/>
    <xf numFmtId="0" fontId="64" fillId="0" borderId="18" xfId="37" applyFont="1" applyBorder="1"/>
    <xf numFmtId="3" fontId="40" fillId="0" borderId="18" xfId="0" applyNumberFormat="1" applyFont="1" applyBorder="1"/>
    <xf numFmtId="0" fontId="41" fillId="0" borderId="18" xfId="39" applyFont="1" applyBorder="1" applyAlignment="1">
      <alignment horizontal="center" wrapText="1"/>
    </xf>
    <xf numFmtId="0" fontId="41" fillId="0" borderId="32" xfId="39" applyFont="1" applyBorder="1" applyAlignment="1">
      <alignment horizontal="center" wrapText="1"/>
    </xf>
    <xf numFmtId="3" fontId="40" fillId="0" borderId="18" xfId="37" applyNumberFormat="1" applyFont="1" applyBorder="1" applyAlignment="1">
      <alignment horizontal="center"/>
    </xf>
    <xf numFmtId="3" fontId="41" fillId="0" borderId="18" xfId="0" applyNumberFormat="1" applyFont="1" applyBorder="1" applyAlignment="1">
      <alignment horizontal="right" vertical="top" wrapText="1"/>
    </xf>
    <xf numFmtId="3" fontId="39" fillId="0" borderId="18" xfId="0" applyNumberFormat="1" applyFont="1" applyBorder="1" applyAlignment="1">
      <alignment horizontal="right" vertical="top" wrapText="1"/>
    </xf>
    <xf numFmtId="0" fontId="39" fillId="0" borderId="18" xfId="0" applyFont="1" applyBorder="1"/>
    <xf numFmtId="3" fontId="39" fillId="0" borderId="25" xfId="0" applyNumberFormat="1" applyFont="1" applyBorder="1" applyAlignment="1">
      <alignment horizontal="right" vertical="top" wrapText="1"/>
    </xf>
    <xf numFmtId="3" fontId="39" fillId="0" borderId="18" xfId="39" applyNumberFormat="1" applyFont="1" applyBorder="1" applyAlignment="1">
      <alignment wrapText="1"/>
    </xf>
    <xf numFmtId="3" fontId="39" fillId="0" borderId="19" xfId="39" applyNumberFormat="1" applyFont="1" applyBorder="1" applyAlignment="1">
      <alignment wrapText="1"/>
    </xf>
    <xf numFmtId="3" fontId="39" fillId="0" borderId="18" xfId="39" applyNumberFormat="1" applyFont="1" applyBorder="1" applyAlignment="1">
      <alignment horizontal="right" wrapText="1"/>
    </xf>
    <xf numFmtId="3" fontId="41" fillId="0" borderId="18" xfId="39" applyNumberFormat="1" applyFont="1" applyBorder="1" applyAlignment="1">
      <alignment horizontal="right" wrapText="1"/>
    </xf>
    <xf numFmtId="3" fontId="41" fillId="0" borderId="19" xfId="39" applyNumberFormat="1" applyFont="1" applyBorder="1" applyAlignment="1">
      <alignment horizontal="right" wrapText="1"/>
    </xf>
    <xf numFmtId="3" fontId="39" fillId="0" borderId="19" xfId="39" applyNumberFormat="1" applyFont="1" applyBorder="1" applyAlignment="1">
      <alignment horizontal="right" wrapText="1"/>
    </xf>
    <xf numFmtId="3" fontId="41" fillId="0" borderId="25" xfId="39" applyNumberFormat="1" applyFont="1" applyBorder="1" applyAlignment="1">
      <alignment horizontal="right" wrapText="1"/>
    </xf>
    <xf numFmtId="3" fontId="41" fillId="0" borderId="31" xfId="39" applyNumberFormat="1" applyFont="1" applyBorder="1" applyAlignment="1">
      <alignment horizontal="right" wrapText="1"/>
    </xf>
    <xf numFmtId="0" fontId="36" fillId="0" borderId="18" xfId="0" applyFont="1" applyBorder="1"/>
    <xf numFmtId="0" fontId="39" fillId="0" borderId="22" xfId="37" applyFont="1" applyBorder="1" applyAlignment="1">
      <alignment horizontal="left" vertical="center" wrapText="1"/>
    </xf>
    <xf numFmtId="0" fontId="41" fillId="0" borderId="23" xfId="37" applyFont="1" applyBorder="1" applyAlignment="1">
      <alignment horizontal="center"/>
    </xf>
    <xf numFmtId="3" fontId="41" fillId="0" borderId="23" xfId="37" applyNumberFormat="1" applyFont="1" applyBorder="1" applyAlignment="1">
      <alignment horizontal="right"/>
    </xf>
    <xf numFmtId="3" fontId="39" fillId="0" borderId="30" xfId="37" applyNumberFormat="1" applyFont="1" applyBorder="1" applyAlignment="1">
      <alignment horizontal="right"/>
    </xf>
    <xf numFmtId="0" fontId="39" fillId="0" borderId="22" xfId="37" applyFont="1" applyBorder="1" applyAlignment="1">
      <alignment horizontal="right" wrapText="1"/>
    </xf>
    <xf numFmtId="3" fontId="39" fillId="0" borderId="23" xfId="37" applyNumberFormat="1" applyFont="1" applyBorder="1" applyAlignment="1">
      <alignment horizontal="left"/>
    </xf>
    <xf numFmtId="3" fontId="41" fillId="0" borderId="23" xfId="37" applyNumberFormat="1" applyFont="1" applyBorder="1" applyAlignment="1">
      <alignment horizontal="center"/>
    </xf>
    <xf numFmtId="3" fontId="39" fillId="0" borderId="30" xfId="37" applyNumberFormat="1" applyFont="1" applyBorder="1" applyAlignment="1">
      <alignment horizontal="left"/>
    </xf>
    <xf numFmtId="0" fontId="41" fillId="0" borderId="11" xfId="37" applyFont="1" applyBorder="1" applyAlignment="1">
      <alignment horizontal="left" wrapText="1"/>
    </xf>
    <xf numFmtId="0" fontId="41" fillId="0" borderId="20" xfId="37" applyFont="1" applyBorder="1" applyAlignment="1">
      <alignment horizontal="center"/>
    </xf>
    <xf numFmtId="3" fontId="41" fillId="0" borderId="20" xfId="37" applyNumberFormat="1" applyFont="1" applyBorder="1" applyAlignment="1">
      <alignment horizontal="right"/>
    </xf>
    <xf numFmtId="3" fontId="41" fillId="0" borderId="20" xfId="37" applyNumberFormat="1" applyFont="1" applyBorder="1" applyAlignment="1">
      <alignment horizontal="center"/>
    </xf>
    <xf numFmtId="3" fontId="41" fillId="0" borderId="21" xfId="37" applyNumberFormat="1" applyFont="1" applyBorder="1" applyAlignment="1">
      <alignment horizontal="right"/>
    </xf>
    <xf numFmtId="165" fontId="39" fillId="0" borderId="18" xfId="46" applyNumberFormat="1" applyFont="1" applyBorder="1" applyAlignment="1">
      <alignment wrapText="1"/>
    </xf>
    <xf numFmtId="165" fontId="32" fillId="0" borderId="18" xfId="46" applyNumberFormat="1" applyFont="1" applyBorder="1" applyAlignment="1">
      <alignment wrapText="1"/>
    </xf>
    <xf numFmtId="165" fontId="33" fillId="0" borderId="10" xfId="46" applyNumberFormat="1" applyFont="1" applyBorder="1" applyAlignment="1">
      <alignment wrapText="1"/>
    </xf>
    <xf numFmtId="0" fontId="36" fillId="0" borderId="5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/>
    </xf>
    <xf numFmtId="3" fontId="39" fillId="0" borderId="18" xfId="0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center" vertical="center"/>
    </xf>
    <xf numFmtId="3" fontId="39" fillId="0" borderId="23" xfId="0" applyNumberFormat="1" applyFont="1" applyBorder="1" applyAlignment="1">
      <alignment horizontal="center" vertical="center"/>
    </xf>
    <xf numFmtId="0" fontId="39" fillId="0" borderId="23" xfId="0" applyFont="1" applyBorder="1" applyAlignment="1">
      <alignment horizontal="right" vertical="center" wrapText="1"/>
    </xf>
    <xf numFmtId="0" fontId="39" fillId="0" borderId="17" xfId="37" applyFont="1" applyBorder="1" applyAlignment="1">
      <alignment horizontal="right" vertical="center" wrapText="1"/>
    </xf>
    <xf numFmtId="0" fontId="25" fillId="0" borderId="23" xfId="37" applyFont="1" applyBorder="1" applyAlignment="1">
      <alignment horizontal="center" wrapText="1"/>
    </xf>
    <xf numFmtId="0" fontId="26" fillId="0" borderId="41" xfId="37" applyFont="1" applyBorder="1" applyAlignment="1">
      <alignment vertical="center" wrapText="1"/>
    </xf>
    <xf numFmtId="0" fontId="49" fillId="0" borderId="0" xfId="0" applyFont="1"/>
    <xf numFmtId="3" fontId="48" fillId="0" borderId="0" xfId="0" applyNumberFormat="1" applyFont="1"/>
    <xf numFmtId="0" fontId="49" fillId="0" borderId="0" xfId="0" applyFont="1" applyAlignment="1">
      <alignment horizontal="right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3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0" fontId="55" fillId="0" borderId="0" xfId="0" applyFont="1"/>
    <xf numFmtId="0" fontId="55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0" fillId="0" borderId="0" xfId="0" applyFont="1" applyAlignment="1">
      <alignment horizontal="right"/>
    </xf>
    <xf numFmtId="3" fontId="51" fillId="0" borderId="0" xfId="0" applyNumberFormat="1" applyFont="1"/>
    <xf numFmtId="3" fontId="52" fillId="0" borderId="0" xfId="0" applyNumberFormat="1" applyFont="1"/>
    <xf numFmtId="3" fontId="49" fillId="0" borderId="0" xfId="0" applyNumberFormat="1" applyFont="1"/>
    <xf numFmtId="3" fontId="54" fillId="0" borderId="0" xfId="0" applyNumberFormat="1" applyFont="1"/>
    <xf numFmtId="3" fontId="51" fillId="0" borderId="0" xfId="0" applyNumberFormat="1" applyFont="1" applyAlignment="1">
      <alignment vertical="center"/>
    </xf>
    <xf numFmtId="3" fontId="55" fillId="0" borderId="0" xfId="0" applyNumberFormat="1" applyFont="1"/>
    <xf numFmtId="0" fontId="46" fillId="0" borderId="0" xfId="48" applyFont="1" applyAlignment="1">
      <alignment vertical="center"/>
    </xf>
    <xf numFmtId="3" fontId="25" fillId="0" borderId="40" xfId="37" applyNumberFormat="1" applyFont="1" applyBorder="1"/>
    <xf numFmtId="3" fontId="41" fillId="0" borderId="31" xfId="37" applyNumberFormat="1" applyFont="1" applyBorder="1" applyAlignment="1">
      <alignment horizontal="center"/>
    </xf>
    <xf numFmtId="3" fontId="39" fillId="0" borderId="19" xfId="37" applyNumberFormat="1" applyFont="1" applyBorder="1" applyAlignment="1">
      <alignment horizontal="center"/>
    </xf>
    <xf numFmtId="3" fontId="27" fillId="0" borderId="32" xfId="37" applyNumberFormat="1" applyFont="1" applyBorder="1" applyAlignment="1">
      <alignment horizontal="right"/>
    </xf>
    <xf numFmtId="3" fontId="26" fillId="25" borderId="10" xfId="37" applyNumberFormat="1" applyFont="1" applyFill="1" applyBorder="1"/>
    <xf numFmtId="3" fontId="26" fillId="25" borderId="15" xfId="37" applyNumberFormat="1" applyFont="1" applyFill="1" applyBorder="1" applyAlignment="1">
      <alignment horizontal="left"/>
    </xf>
    <xf numFmtId="3" fontId="26" fillId="25" borderId="16" xfId="37" applyNumberFormat="1" applyFont="1" applyFill="1" applyBorder="1" applyAlignment="1">
      <alignment horizontal="left"/>
    </xf>
    <xf numFmtId="3" fontId="26" fillId="0" borderId="39" xfId="37" applyNumberFormat="1" applyFont="1" applyBorder="1" applyAlignment="1">
      <alignment horizontal="left"/>
    </xf>
    <xf numFmtId="3" fontId="25" fillId="0" borderId="39" xfId="37" applyNumberFormat="1" applyFont="1" applyBorder="1" applyAlignment="1">
      <alignment horizontal="right"/>
    </xf>
    <xf numFmtId="3" fontId="26" fillId="0" borderId="40" xfId="37" applyNumberFormat="1" applyFont="1" applyBorder="1" applyAlignment="1">
      <alignment horizontal="left"/>
    </xf>
    <xf numFmtId="3" fontId="26" fillId="25" borderId="39" xfId="37" applyNumberFormat="1" applyFont="1" applyFill="1" applyBorder="1" applyAlignment="1">
      <alignment horizontal="left"/>
    </xf>
    <xf numFmtId="3" fontId="25" fillId="25" borderId="39" xfId="37" applyNumberFormat="1" applyFont="1" applyFill="1" applyBorder="1" applyAlignment="1">
      <alignment horizontal="right"/>
    </xf>
    <xf numFmtId="3" fontId="26" fillId="25" borderId="40" xfId="37" applyNumberFormat="1" applyFont="1" applyFill="1" applyBorder="1" applyAlignment="1">
      <alignment horizontal="left"/>
    </xf>
    <xf numFmtId="0" fontId="28" fillId="0" borderId="15" xfId="37" applyFont="1" applyBorder="1" applyAlignment="1">
      <alignment wrapText="1"/>
    </xf>
    <xf numFmtId="3" fontId="32" fillId="25" borderId="10" xfId="37" applyNumberFormat="1" applyFont="1" applyFill="1" applyBorder="1" applyAlignment="1">
      <alignment horizontal="left"/>
    </xf>
    <xf numFmtId="3" fontId="59" fillId="0" borderId="16" xfId="37" applyNumberFormat="1" applyFont="1" applyBorder="1"/>
    <xf numFmtId="0" fontId="32" fillId="0" borderId="18" xfId="37" applyFont="1" applyBorder="1" applyAlignment="1">
      <alignment horizontal="right"/>
    </xf>
    <xf numFmtId="3" fontId="32" fillId="25" borderId="50" xfId="37" applyNumberFormat="1" applyFont="1" applyFill="1" applyBorder="1" applyAlignment="1">
      <alignment horizontal="left"/>
    </xf>
    <xf numFmtId="3" fontId="32" fillId="25" borderId="18" xfId="37" applyNumberFormat="1" applyFont="1" applyFill="1" applyBorder="1" applyAlignment="1">
      <alignment horizontal="left"/>
    </xf>
    <xf numFmtId="3" fontId="32" fillId="25" borderId="18" xfId="37" applyNumberFormat="1" applyFont="1" applyFill="1" applyBorder="1" applyAlignment="1">
      <alignment horizontal="center"/>
    </xf>
    <xf numFmtId="3" fontId="33" fillId="0" borderId="50" xfId="37" applyNumberFormat="1" applyFont="1" applyBorder="1"/>
    <xf numFmtId="3" fontId="33" fillId="0" borderId="19" xfId="37" applyNumberFormat="1" applyFont="1" applyBorder="1"/>
    <xf numFmtId="0" fontId="34" fillId="0" borderId="13" xfId="37" applyFont="1" applyBorder="1"/>
    <xf numFmtId="0" fontId="34" fillId="0" borderId="15" xfId="37" applyFont="1" applyBorder="1" applyAlignment="1">
      <alignment horizontal="center"/>
    </xf>
    <xf numFmtId="3" fontId="34" fillId="0" borderId="15" xfId="37" applyNumberFormat="1" applyFont="1" applyBorder="1"/>
    <xf numFmtId="3" fontId="65" fillId="0" borderId="16" xfId="37" applyNumberFormat="1" applyFont="1" applyBorder="1"/>
    <xf numFmtId="0" fontId="35" fillId="0" borderId="0" xfId="37" applyFont="1"/>
    <xf numFmtId="3" fontId="33" fillId="0" borderId="30" xfId="37" applyNumberFormat="1" applyFont="1" applyBorder="1"/>
    <xf numFmtId="0" fontId="31" fillId="0" borderId="22" xfId="37" applyFont="1" applyBorder="1" applyAlignment="1">
      <alignment horizontal="center" vertical="center" wrapText="1"/>
    </xf>
    <xf numFmtId="0" fontId="31" fillId="0" borderId="23" xfId="37" applyFont="1" applyBorder="1" applyAlignment="1">
      <alignment horizontal="center" vertical="center" wrapText="1"/>
    </xf>
    <xf numFmtId="0" fontId="31" fillId="0" borderId="30" xfId="37" applyFont="1" applyBorder="1" applyAlignment="1">
      <alignment horizontal="center" vertical="center" wrapText="1"/>
    </xf>
    <xf numFmtId="3" fontId="41" fillId="0" borderId="19" xfId="37" applyNumberFormat="1" applyFont="1" applyBorder="1" applyAlignment="1">
      <alignment horizontal="center"/>
    </xf>
    <xf numFmtId="0" fontId="39" fillId="0" borderId="12" xfId="37" applyFont="1" applyBorder="1" applyAlignment="1"/>
    <xf numFmtId="0" fontId="39" fillId="0" borderId="34" xfId="37" applyFont="1" applyBorder="1" applyAlignment="1"/>
    <xf numFmtId="0" fontId="39" fillId="0" borderId="35" xfId="37" applyFont="1" applyBorder="1"/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3" fontId="35" fillId="25" borderId="15" xfId="37" applyNumberFormat="1" applyFont="1" applyFill="1" applyBorder="1" applyAlignment="1">
      <alignment horizontal="right"/>
    </xf>
    <xf numFmtId="3" fontId="35" fillId="25" borderId="25" xfId="37" applyNumberFormat="1" applyFont="1" applyFill="1" applyBorder="1" applyAlignment="1">
      <alignment horizontal="left"/>
    </xf>
    <xf numFmtId="3" fontId="32" fillId="25" borderId="15" xfId="37" applyNumberFormat="1" applyFont="1" applyFill="1" applyBorder="1" applyAlignment="1">
      <alignment horizontal="left"/>
    </xf>
    <xf numFmtId="3" fontId="32" fillId="25" borderId="16" xfId="37" applyNumberFormat="1" applyFont="1" applyFill="1" applyBorder="1" applyAlignment="1">
      <alignment horizontal="left"/>
    </xf>
    <xf numFmtId="3" fontId="33" fillId="25" borderId="18" xfId="37" applyNumberFormat="1" applyFont="1" applyFill="1" applyBorder="1" applyAlignment="1">
      <alignment horizontal="center"/>
    </xf>
    <xf numFmtId="3" fontId="32" fillId="25" borderId="19" xfId="37" applyNumberFormat="1" applyFont="1" applyFill="1" applyBorder="1" applyAlignment="1">
      <alignment horizontal="left"/>
    </xf>
    <xf numFmtId="3" fontId="35" fillId="25" borderId="25" xfId="37" applyNumberFormat="1" applyFont="1" applyFill="1" applyBorder="1"/>
    <xf numFmtId="3" fontId="34" fillId="25" borderId="25" xfId="37" applyNumberFormat="1" applyFont="1" applyFill="1" applyBorder="1"/>
    <xf numFmtId="3" fontId="35" fillId="25" borderId="31" xfId="37" applyNumberFormat="1" applyFont="1" applyFill="1" applyBorder="1"/>
    <xf numFmtId="0" fontId="26" fillId="0" borderId="17" xfId="37" applyFont="1" applyBorder="1" applyAlignment="1">
      <alignment horizontal="left" wrapText="1"/>
    </xf>
    <xf numFmtId="3" fontId="26" fillId="25" borderId="18" xfId="37" applyNumberFormat="1" applyFont="1" applyFill="1" applyBorder="1" applyAlignment="1">
      <alignment horizontal="left"/>
    </xf>
    <xf numFmtId="3" fontId="26" fillId="25" borderId="18" xfId="37" applyNumberFormat="1" applyFont="1" applyFill="1" applyBorder="1"/>
    <xf numFmtId="3" fontId="26" fillId="25" borderId="23" xfId="37" applyNumberFormat="1" applyFont="1" applyFill="1" applyBorder="1"/>
    <xf numFmtId="3" fontId="25" fillId="25" borderId="23" xfId="37" applyNumberFormat="1" applyFont="1" applyFill="1" applyBorder="1"/>
    <xf numFmtId="3" fontId="26" fillId="25" borderId="30" xfId="37" applyNumberFormat="1" applyFont="1" applyFill="1" applyBorder="1"/>
    <xf numFmtId="3" fontId="25" fillId="25" borderId="25" xfId="37" applyNumberFormat="1" applyFont="1" applyFill="1" applyBorder="1"/>
    <xf numFmtId="3" fontId="26" fillId="25" borderId="31" xfId="37" applyNumberFormat="1" applyFont="1" applyFill="1" applyBorder="1"/>
    <xf numFmtId="3" fontId="32" fillId="0" borderId="44" xfId="37" applyNumberFormat="1" applyFont="1" applyBorder="1" applyAlignment="1">
      <alignment horizontal="left"/>
    </xf>
    <xf numFmtId="3" fontId="59" fillId="0" borderId="42" xfId="37" applyNumberFormat="1" applyFont="1" applyBorder="1"/>
    <xf numFmtId="0" fontId="33" fillId="0" borderId="20" xfId="37" applyFont="1" applyBorder="1"/>
    <xf numFmtId="3" fontId="33" fillId="0" borderId="66" xfId="37" applyNumberFormat="1" applyFont="1" applyBorder="1"/>
    <xf numFmtId="3" fontId="32" fillId="25" borderId="18" xfId="45" applyNumberFormat="1" applyFont="1" applyFill="1" applyBorder="1" applyAlignment="1">
      <alignment horizontal="left"/>
    </xf>
    <xf numFmtId="3" fontId="25" fillId="25" borderId="15" xfId="37" applyNumberFormat="1" applyFont="1" applyFill="1" applyBorder="1" applyAlignment="1">
      <alignment horizontal="right"/>
    </xf>
    <xf numFmtId="3" fontId="26" fillId="25" borderId="38" xfId="37" applyNumberFormat="1" applyFont="1" applyFill="1" applyBorder="1" applyAlignment="1">
      <alignment horizontal="left"/>
    </xf>
    <xf numFmtId="0" fontId="66" fillId="0" borderId="0" xfId="37" applyFont="1"/>
    <xf numFmtId="3" fontId="33" fillId="0" borderId="16" xfId="37" applyNumberFormat="1" applyFont="1" applyBorder="1" applyAlignment="1">
      <alignment horizontal="right"/>
    </xf>
    <xf numFmtId="3" fontId="32" fillId="0" borderId="15" xfId="37" applyNumberFormat="1" applyFont="1" applyBorder="1" applyAlignment="1">
      <alignment horizontal="right"/>
    </xf>
    <xf numFmtId="3" fontId="32" fillId="25" borderId="18" xfId="37" applyNumberFormat="1" applyFont="1" applyFill="1" applyBorder="1" applyAlignment="1">
      <alignment horizontal="right"/>
    </xf>
    <xf numFmtId="3" fontId="33" fillId="25" borderId="44" xfId="37" applyNumberFormat="1" applyFont="1" applyFill="1" applyBorder="1" applyAlignment="1">
      <alignment horizontal="right"/>
    </xf>
    <xf numFmtId="3" fontId="35" fillId="25" borderId="18" xfId="37" applyNumberFormat="1" applyFont="1" applyFill="1" applyBorder="1" applyAlignment="1">
      <alignment horizontal="left"/>
    </xf>
    <xf numFmtId="3" fontId="32" fillId="25" borderId="44" xfId="37" applyNumberFormat="1" applyFont="1" applyFill="1" applyBorder="1" applyAlignment="1">
      <alignment horizontal="left"/>
    </xf>
    <xf numFmtId="0" fontId="32" fillId="0" borderId="28" xfId="37" quotePrefix="1" applyFont="1" applyBorder="1" applyAlignment="1">
      <alignment horizontal="right"/>
    </xf>
    <xf numFmtId="0" fontId="58" fillId="0" borderId="30" xfId="37" applyFont="1" applyBorder="1" applyAlignment="1">
      <alignment horizontal="center"/>
    </xf>
    <xf numFmtId="0" fontId="26" fillId="0" borderId="17" xfId="37" applyFont="1" applyBorder="1" applyAlignment="1">
      <alignment horizontal="right" wrapText="1"/>
    </xf>
    <xf numFmtId="0" fontId="41" fillId="0" borderId="49" xfId="37" applyFont="1" applyBorder="1" applyAlignment="1">
      <alignment horizontal="left"/>
    </xf>
    <xf numFmtId="0" fontId="41" fillId="0" borderId="50" xfId="37" applyFont="1" applyBorder="1" applyAlignment="1">
      <alignment horizontal="left"/>
    </xf>
    <xf numFmtId="3" fontId="41" fillId="0" borderId="32" xfId="37" applyNumberFormat="1" applyFont="1" applyBorder="1" applyAlignment="1">
      <alignment horizontal="center"/>
    </xf>
    <xf numFmtId="3" fontId="41" fillId="0" borderId="49" xfId="37" applyNumberFormat="1" applyFont="1" applyBorder="1" applyAlignment="1">
      <alignment horizontal="center"/>
    </xf>
    <xf numFmtId="3" fontId="41" fillId="0" borderId="47" xfId="37" applyNumberFormat="1" applyFont="1" applyBorder="1" applyAlignment="1">
      <alignment horizontal="center"/>
    </xf>
    <xf numFmtId="3" fontId="27" fillId="25" borderId="18" xfId="37" applyNumberFormat="1" applyFont="1" applyFill="1" applyBorder="1" applyAlignment="1">
      <alignment horizontal="right"/>
    </xf>
    <xf numFmtId="0" fontId="26" fillId="0" borderId="17" xfId="37" quotePrefix="1" applyFont="1" applyBorder="1" applyAlignment="1">
      <alignment horizontal="right" vertical="center"/>
    </xf>
    <xf numFmtId="3" fontId="32" fillId="0" borderId="39" xfId="37" applyNumberFormat="1" applyFont="1" applyBorder="1" applyAlignment="1">
      <alignment horizontal="left"/>
    </xf>
    <xf numFmtId="3" fontId="32" fillId="0" borderId="40" xfId="37" applyNumberFormat="1" applyFont="1" applyBorder="1" applyAlignment="1">
      <alignment horizontal="left"/>
    </xf>
    <xf numFmtId="3" fontId="32" fillId="25" borderId="39" xfId="37" applyNumberFormat="1" applyFont="1" applyFill="1" applyBorder="1" applyAlignment="1">
      <alignment horizontal="left"/>
    </xf>
    <xf numFmtId="3" fontId="32" fillId="25" borderId="40" xfId="37" applyNumberFormat="1" applyFont="1" applyFill="1" applyBorder="1" applyAlignment="1">
      <alignment horizontal="left"/>
    </xf>
    <xf numFmtId="3" fontId="33" fillId="25" borderId="20" xfId="37" applyNumberFormat="1" applyFont="1" applyFill="1" applyBorder="1" applyAlignment="1">
      <alignment horizontal="right"/>
    </xf>
    <xf numFmtId="3" fontId="30" fillId="25" borderId="18" xfId="37" applyNumberFormat="1" applyFont="1" applyFill="1" applyBorder="1" applyAlignment="1">
      <alignment horizontal="center"/>
    </xf>
    <xf numFmtId="3" fontId="30" fillId="25" borderId="19" xfId="37" applyNumberFormat="1" applyFont="1" applyFill="1" applyBorder="1" applyAlignment="1">
      <alignment horizontal="center"/>
    </xf>
    <xf numFmtId="3" fontId="32" fillId="25" borderId="19" xfId="37" applyNumberFormat="1" applyFont="1" applyFill="1" applyBorder="1" applyAlignment="1">
      <alignment horizontal="center"/>
    </xf>
    <xf numFmtId="3" fontId="39" fillId="25" borderId="18" xfId="39" applyNumberFormat="1" applyFont="1" applyFill="1" applyBorder="1" applyAlignment="1">
      <alignment horizontal="right" wrapText="1"/>
    </xf>
    <xf numFmtId="3" fontId="26" fillId="0" borderId="67" xfId="37" applyNumberFormat="1" applyFont="1" applyBorder="1"/>
    <xf numFmtId="3" fontId="26" fillId="0" borderId="40" xfId="37" applyNumberFormat="1" applyFont="1" applyBorder="1"/>
    <xf numFmtId="3" fontId="25" fillId="0" borderId="66" xfId="37" applyNumberFormat="1" applyFont="1" applyBorder="1"/>
    <xf numFmtId="3" fontId="32" fillId="0" borderId="18" xfId="37" applyNumberFormat="1" applyFont="1" applyFill="1" applyBorder="1" applyAlignment="1">
      <alignment horizontal="left"/>
    </xf>
    <xf numFmtId="3" fontId="26" fillId="0" borderId="18" xfId="37" applyNumberFormat="1" applyFont="1" applyFill="1" applyBorder="1" applyAlignment="1">
      <alignment horizontal="left"/>
    </xf>
    <xf numFmtId="3" fontId="26" fillId="0" borderId="19" xfId="37" applyNumberFormat="1" applyFont="1" applyFill="1" applyBorder="1" applyAlignment="1">
      <alignment horizontal="left"/>
    </xf>
    <xf numFmtId="3" fontId="32" fillId="0" borderId="18" xfId="37" applyNumberFormat="1" applyFont="1" applyFill="1" applyBorder="1" applyAlignment="1">
      <alignment horizontal="center"/>
    </xf>
    <xf numFmtId="3" fontId="32" fillId="0" borderId="19" xfId="37" applyNumberFormat="1" applyFont="1" applyFill="1" applyBorder="1" applyAlignment="1">
      <alignment horizontal="center"/>
    </xf>
    <xf numFmtId="0" fontId="39" fillId="0" borderId="40" xfId="37" applyFont="1" applyBorder="1" applyAlignment="1">
      <alignment horizontal="center" wrapText="1"/>
    </xf>
    <xf numFmtId="3" fontId="41" fillId="0" borderId="47" xfId="0" applyNumberFormat="1" applyFont="1" applyBorder="1" applyAlignment="1">
      <alignment horizontal="center" vertical="top" wrapText="1"/>
    </xf>
    <xf numFmtId="3" fontId="39" fillId="0" borderId="47" xfId="0" applyNumberFormat="1" applyFont="1" applyBorder="1" applyAlignment="1">
      <alignment horizontal="center" vertical="top" wrapText="1"/>
    </xf>
    <xf numFmtId="3" fontId="39" fillId="0" borderId="47" xfId="0" applyNumberFormat="1" applyFont="1" applyBorder="1"/>
    <xf numFmtId="3" fontId="39" fillId="0" borderId="52" xfId="0" applyNumberFormat="1" applyFont="1" applyBorder="1" applyAlignment="1">
      <alignment horizontal="center" vertical="top" wrapText="1"/>
    </xf>
    <xf numFmtId="3" fontId="41" fillId="0" borderId="18" xfId="0" applyNumberFormat="1" applyFont="1" applyBorder="1" applyAlignment="1">
      <alignment horizontal="center" vertical="top" wrapText="1"/>
    </xf>
    <xf numFmtId="3" fontId="39" fillId="0" borderId="18" xfId="0" applyNumberFormat="1" applyFont="1" applyBorder="1" applyAlignment="1">
      <alignment horizontal="center" vertical="top" wrapText="1"/>
    </xf>
    <xf numFmtId="3" fontId="39" fillId="0" borderId="18" xfId="0" applyNumberFormat="1" applyFont="1" applyBorder="1"/>
    <xf numFmtId="3" fontId="39" fillId="0" borderId="25" xfId="0" applyNumberFormat="1" applyFont="1" applyBorder="1" applyAlignment="1">
      <alignment horizontal="center" vertical="top" wrapText="1"/>
    </xf>
    <xf numFmtId="3" fontId="39" fillId="0" borderId="18" xfId="39" applyNumberFormat="1" applyFont="1" applyFill="1" applyBorder="1" applyAlignment="1">
      <alignment horizontal="right" wrapText="1"/>
    </xf>
    <xf numFmtId="3" fontId="41" fillId="0" borderId="50" xfId="37" applyNumberFormat="1" applyFont="1" applyBorder="1" applyAlignment="1">
      <alignment horizontal="center"/>
    </xf>
    <xf numFmtId="166" fontId="33" fillId="0" borderId="19" xfId="46" applyNumberFormat="1" applyFont="1" applyBorder="1" applyAlignment="1">
      <alignment horizontal="right" wrapText="1"/>
    </xf>
    <xf numFmtId="166" fontId="33" fillId="24" borderId="29" xfId="46" applyNumberFormat="1" applyFont="1" applyFill="1" applyBorder="1" applyAlignment="1">
      <alignment horizontal="right" wrapText="1"/>
    </xf>
    <xf numFmtId="166" fontId="39" fillId="24" borderId="18" xfId="46" applyNumberFormat="1" applyFont="1" applyFill="1" applyBorder="1" applyAlignment="1">
      <alignment horizontal="right" wrapText="1"/>
    </xf>
    <xf numFmtId="3" fontId="25" fillId="0" borderId="32" xfId="37" applyNumberFormat="1" applyFont="1" applyBorder="1"/>
    <xf numFmtId="0" fontId="25" fillId="0" borderId="17" xfId="37" applyFont="1" applyBorder="1" applyAlignment="1">
      <alignment vertical="center" wrapText="1"/>
    </xf>
    <xf numFmtId="0" fontId="25" fillId="0" borderId="10" xfId="37" applyFont="1" applyBorder="1" applyAlignment="1">
      <alignment wrapText="1"/>
    </xf>
    <xf numFmtId="0" fontId="20" fillId="0" borderId="0" xfId="37" applyFont="1"/>
    <xf numFmtId="0" fontId="67" fillId="0" borderId="0" xfId="0" quotePrefix="1" applyFont="1" applyAlignment="1">
      <alignment wrapText="1"/>
    </xf>
    <xf numFmtId="0" fontId="25" fillId="0" borderId="45" xfId="37" applyFont="1" applyBorder="1" applyAlignment="1">
      <alignment horizontal="center"/>
    </xf>
    <xf numFmtId="0" fontId="25" fillId="0" borderId="12" xfId="37" applyFont="1" applyBorder="1" applyAlignment="1">
      <alignment horizontal="center"/>
    </xf>
    <xf numFmtId="0" fontId="25" fillId="0" borderId="34" xfId="37" applyFont="1" applyBorder="1" applyAlignment="1">
      <alignment horizontal="center"/>
    </xf>
    <xf numFmtId="0" fontId="25" fillId="0" borderId="35" xfId="37" applyFont="1" applyBorder="1" applyAlignment="1">
      <alignment horizontal="center" vertical="center" wrapText="1"/>
    </xf>
    <xf numFmtId="0" fontId="25" fillId="0" borderId="12" xfId="37" applyFont="1" applyBorder="1" applyAlignment="1">
      <alignment horizontal="center" vertical="center" wrapText="1"/>
    </xf>
    <xf numFmtId="0" fontId="25" fillId="0" borderId="34" xfId="37" applyFont="1" applyBorder="1" applyAlignment="1">
      <alignment horizontal="center" vertical="center" wrapText="1"/>
    </xf>
    <xf numFmtId="0" fontId="69" fillId="0" borderId="61" xfId="37" applyFont="1" applyBorder="1" applyAlignment="1">
      <alignment horizontal="center"/>
    </xf>
    <xf numFmtId="0" fontId="68" fillId="0" borderId="61" xfId="0" applyFont="1" applyBorder="1" applyAlignment="1">
      <alignment horizontal="center"/>
    </xf>
    <xf numFmtId="0" fontId="33" fillId="0" borderId="46" xfId="37" applyFont="1" applyBorder="1" applyAlignment="1">
      <alignment horizontal="center" wrapText="1"/>
    </xf>
    <xf numFmtId="0" fontId="30" fillId="0" borderId="27" xfId="45" applyFont="1" applyBorder="1"/>
    <xf numFmtId="0" fontId="30" fillId="0" borderId="33" xfId="45" applyFont="1" applyBorder="1"/>
    <xf numFmtId="0" fontId="41" fillId="0" borderId="62" xfId="37" applyFont="1" applyBorder="1" applyAlignment="1">
      <alignment horizontal="center" vertical="center" wrapText="1"/>
    </xf>
    <xf numFmtId="0" fontId="41" fillId="0" borderId="27" xfId="37" applyFont="1" applyBorder="1" applyAlignment="1">
      <alignment horizontal="center" vertical="center" wrapText="1"/>
    </xf>
    <xf numFmtId="0" fontId="41" fillId="0" borderId="33" xfId="37" applyFont="1" applyBorder="1" applyAlignment="1">
      <alignment horizontal="center" vertical="center" wrapText="1"/>
    </xf>
    <xf numFmtId="0" fontId="32" fillId="0" borderId="60" xfId="37" applyFont="1" applyBorder="1" applyAlignment="1">
      <alignment horizontal="center" wrapText="1"/>
    </xf>
    <xf numFmtId="0" fontId="32" fillId="0" borderId="61" xfId="37" applyFont="1" applyBorder="1" applyAlignment="1">
      <alignment horizontal="center" wrapText="1"/>
    </xf>
    <xf numFmtId="0" fontId="32" fillId="0" borderId="63" xfId="37" applyFont="1" applyBorder="1" applyAlignment="1">
      <alignment horizontal="center" wrapText="1"/>
    </xf>
    <xf numFmtId="0" fontId="39" fillId="0" borderId="35" xfId="37" applyFont="1" applyBorder="1" applyAlignment="1">
      <alignment horizontal="center"/>
    </xf>
    <xf numFmtId="0" fontId="44" fillId="0" borderId="12" xfId="0" applyFont="1" applyBorder="1" applyAlignment="1">
      <alignment horizontal="center"/>
    </xf>
    <xf numFmtId="0" fontId="44" fillId="0" borderId="34" xfId="0" applyFont="1" applyBorder="1" applyAlignment="1">
      <alignment horizontal="center"/>
    </xf>
    <xf numFmtId="0" fontId="36" fillId="0" borderId="41" xfId="47" applyFont="1" applyBorder="1" applyAlignment="1">
      <alignment horizontal="center" vertical="center"/>
    </xf>
    <xf numFmtId="0" fontId="36" fillId="0" borderId="39" xfId="47" applyFont="1" applyBorder="1" applyAlignment="1">
      <alignment horizontal="center" vertical="center"/>
    </xf>
    <xf numFmtId="0" fontId="36" fillId="0" borderId="40" xfId="47" applyFont="1" applyBorder="1" applyAlignment="1">
      <alignment horizontal="center" vertical="center"/>
    </xf>
    <xf numFmtId="0" fontId="37" fillId="0" borderId="17" xfId="47" applyFont="1" applyBorder="1" applyAlignment="1">
      <alignment wrapText="1"/>
    </xf>
    <xf numFmtId="0" fontId="37" fillId="0" borderId="18" xfId="47" applyFont="1" applyBorder="1" applyAlignment="1">
      <alignment wrapText="1"/>
    </xf>
    <xf numFmtId="0" fontId="37" fillId="0" borderId="19" xfId="47" applyFont="1" applyBorder="1" applyAlignment="1">
      <alignment wrapText="1"/>
    </xf>
    <xf numFmtId="0" fontId="36" fillId="0" borderId="11" xfId="47" applyFont="1" applyBorder="1" applyAlignment="1">
      <alignment wrapText="1"/>
    </xf>
    <xf numFmtId="0" fontId="36" fillId="0" borderId="20" xfId="47" applyFont="1" applyBorder="1" applyAlignment="1">
      <alignment wrapText="1"/>
    </xf>
    <xf numFmtId="0" fontId="70" fillId="0" borderId="35" xfId="47" applyFont="1" applyBorder="1" applyAlignment="1">
      <alignment horizontal="center"/>
    </xf>
    <xf numFmtId="0" fontId="70" fillId="0" borderId="12" xfId="0" applyFont="1" applyBorder="1" applyAlignment="1">
      <alignment horizontal="center"/>
    </xf>
    <xf numFmtId="0" fontId="70" fillId="0" borderId="34" xfId="0" applyFont="1" applyBorder="1" applyAlignment="1">
      <alignment horizontal="center"/>
    </xf>
    <xf numFmtId="0" fontId="31" fillId="0" borderId="35" xfId="37" applyFont="1" applyBorder="1" applyAlignment="1">
      <alignment horizontal="center"/>
    </xf>
    <xf numFmtId="0" fontId="31" fillId="0" borderId="12" xfId="37" applyFont="1" applyBorder="1" applyAlignment="1">
      <alignment horizontal="center"/>
    </xf>
    <xf numFmtId="0" fontId="31" fillId="0" borderId="34" xfId="37" applyFont="1" applyBorder="1" applyAlignment="1">
      <alignment horizontal="center"/>
    </xf>
    <xf numFmtId="0" fontId="31" fillId="0" borderId="35" xfId="37" applyFont="1" applyBorder="1" applyAlignment="1">
      <alignment horizontal="center" wrapText="1"/>
    </xf>
    <xf numFmtId="0" fontId="31" fillId="0" borderId="12" xfId="37" applyFont="1" applyBorder="1" applyAlignment="1">
      <alignment horizontal="center" wrapText="1"/>
    </xf>
    <xf numFmtId="0" fontId="31" fillId="0" borderId="34" xfId="37" applyFont="1" applyBorder="1" applyAlignment="1">
      <alignment horizontal="center" wrapText="1"/>
    </xf>
    <xf numFmtId="0" fontId="30" fillId="0" borderId="35" xfId="37" applyFont="1" applyBorder="1" applyAlignment="1">
      <alignment horizontal="center" wrapText="1"/>
    </xf>
    <xf numFmtId="0" fontId="30" fillId="0" borderId="12" xfId="37" applyFont="1" applyBorder="1" applyAlignment="1">
      <alignment horizontal="center" wrapText="1"/>
    </xf>
    <xf numFmtId="0" fontId="30" fillId="0" borderId="34" xfId="37" applyFont="1" applyBorder="1" applyAlignment="1">
      <alignment horizontal="center" wrapText="1"/>
    </xf>
    <xf numFmtId="0" fontId="32" fillId="0" borderId="35" xfId="37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0" fontId="49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left"/>
    </xf>
    <xf numFmtId="0" fontId="50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55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51" fillId="0" borderId="0" xfId="0" applyFont="1" applyAlignment="1">
      <alignment horizontal="right" vertical="center"/>
    </xf>
    <xf numFmtId="0" fontId="49" fillId="0" borderId="0" xfId="0" applyFont="1" applyAlignment="1">
      <alignment horizontal="center"/>
    </xf>
    <xf numFmtId="0" fontId="41" fillId="0" borderId="35" xfId="37" applyFont="1" applyBorder="1" applyAlignment="1">
      <alignment horizontal="center" vertical="center"/>
    </xf>
    <xf numFmtId="0" fontId="41" fillId="0" borderId="12" xfId="37" applyFont="1" applyBorder="1" applyAlignment="1">
      <alignment horizontal="center" vertical="center"/>
    </xf>
    <xf numFmtId="0" fontId="41" fillId="0" borderId="34" xfId="37" applyFont="1" applyBorder="1" applyAlignment="1">
      <alignment horizontal="center" vertical="center"/>
    </xf>
    <xf numFmtId="0" fontId="39" fillId="0" borderId="17" xfId="37" applyFont="1" applyBorder="1" applyAlignment="1">
      <alignment horizontal="center"/>
    </xf>
    <xf numFmtId="0" fontId="39" fillId="0" borderId="18" xfId="37" applyFont="1" applyBorder="1" applyAlignment="1">
      <alignment horizontal="center"/>
    </xf>
    <xf numFmtId="0" fontId="39" fillId="0" borderId="32" xfId="37" applyFont="1" applyBorder="1" applyAlignment="1">
      <alignment horizontal="left" vertical="center" wrapText="1"/>
    </xf>
    <xf numFmtId="0" fontId="39" fillId="0" borderId="49" xfId="37" applyFont="1" applyBorder="1" applyAlignment="1">
      <alignment horizontal="left" vertical="center" wrapText="1"/>
    </xf>
    <xf numFmtId="0" fontId="39" fillId="0" borderId="50" xfId="37" applyFont="1" applyBorder="1" applyAlignment="1">
      <alignment horizontal="left" vertical="center" wrapText="1"/>
    </xf>
    <xf numFmtId="3" fontId="39" fillId="0" borderId="18" xfId="37" applyNumberFormat="1" applyFont="1" applyBorder="1" applyAlignment="1">
      <alignment horizontal="center"/>
    </xf>
    <xf numFmtId="3" fontId="39" fillId="0" borderId="32" xfId="37" applyNumberFormat="1" applyFont="1" applyBorder="1" applyAlignment="1">
      <alignment horizontal="center"/>
    </xf>
    <xf numFmtId="0" fontId="39" fillId="0" borderId="48" xfId="37" applyFont="1" applyBorder="1" applyAlignment="1">
      <alignment horizontal="center"/>
    </xf>
    <xf numFmtId="0" fontId="39" fillId="0" borderId="50" xfId="37" applyFont="1" applyBorder="1" applyAlignment="1">
      <alignment horizontal="center"/>
    </xf>
    <xf numFmtId="0" fontId="39" fillId="0" borderId="32" xfId="37" applyFont="1" applyBorder="1" applyAlignment="1">
      <alignment horizontal="center" vertical="center"/>
    </xf>
    <xf numFmtId="0" fontId="39" fillId="0" borderId="49" xfId="37" applyFont="1" applyBorder="1" applyAlignment="1">
      <alignment horizontal="center" vertical="center"/>
    </xf>
    <xf numFmtId="0" fontId="39" fillId="0" borderId="50" xfId="37" applyFont="1" applyBorder="1" applyAlignment="1">
      <alignment horizontal="center" vertical="center"/>
    </xf>
    <xf numFmtId="3" fontId="39" fillId="0" borderId="50" xfId="37" applyNumberFormat="1" applyFont="1" applyBorder="1" applyAlignment="1">
      <alignment horizontal="center"/>
    </xf>
    <xf numFmtId="3" fontId="39" fillId="0" borderId="49" xfId="37" applyNumberFormat="1" applyFont="1" applyBorder="1" applyAlignment="1">
      <alignment horizontal="center"/>
    </xf>
    <xf numFmtId="3" fontId="39" fillId="0" borderId="47" xfId="37" applyNumberFormat="1" applyFont="1" applyBorder="1" applyAlignment="1">
      <alignment horizontal="center"/>
    </xf>
    <xf numFmtId="3" fontId="39" fillId="25" borderId="49" xfId="37" applyNumberFormat="1" applyFont="1" applyFill="1" applyBorder="1" applyAlignment="1">
      <alignment horizontal="center"/>
    </xf>
    <xf numFmtId="3" fontId="39" fillId="25" borderId="47" xfId="37" applyNumberFormat="1" applyFont="1" applyFill="1" applyBorder="1" applyAlignment="1">
      <alignment horizontal="center"/>
    </xf>
    <xf numFmtId="3" fontId="41" fillId="0" borderId="49" xfId="37" applyNumberFormat="1" applyFont="1" applyBorder="1" applyAlignment="1">
      <alignment horizontal="center"/>
    </xf>
    <xf numFmtId="3" fontId="41" fillId="0" borderId="47" xfId="37" applyNumberFormat="1" applyFont="1" applyBorder="1" applyAlignment="1">
      <alignment horizontal="center"/>
    </xf>
    <xf numFmtId="0" fontId="39" fillId="0" borderId="49" xfId="37" applyFont="1" applyBorder="1" applyAlignment="1">
      <alignment horizontal="center"/>
    </xf>
    <xf numFmtId="0" fontId="39" fillId="0" borderId="32" xfId="37" applyFont="1" applyBorder="1" applyAlignment="1">
      <alignment horizontal="center"/>
    </xf>
    <xf numFmtId="3" fontId="41" fillId="0" borderId="55" xfId="37" applyNumberFormat="1" applyFont="1" applyBorder="1" applyAlignment="1">
      <alignment horizontal="center"/>
    </xf>
    <xf numFmtId="0" fontId="41" fillId="0" borderId="31" xfId="37" applyFont="1" applyBorder="1" applyAlignment="1">
      <alignment horizontal="center"/>
    </xf>
    <xf numFmtId="0" fontId="39" fillId="0" borderId="65" xfId="37" applyFont="1" applyBorder="1" applyAlignment="1">
      <alignment horizontal="center" wrapText="1"/>
    </xf>
    <xf numFmtId="0" fontId="39" fillId="0" borderId="40" xfId="37" applyFont="1" applyBorder="1" applyAlignment="1">
      <alignment horizontal="center" wrapText="1"/>
    </xf>
    <xf numFmtId="0" fontId="39" fillId="0" borderId="19" xfId="37" applyFont="1" applyBorder="1" applyAlignment="1">
      <alignment horizontal="center"/>
    </xf>
    <xf numFmtId="0" fontId="41" fillId="0" borderId="24" xfId="37" applyFont="1" applyBorder="1" applyAlignment="1">
      <alignment horizontal="left"/>
    </xf>
    <xf numFmtId="0" fontId="41" fillId="0" borderId="25" xfId="37" applyFont="1" applyBorder="1" applyAlignment="1">
      <alignment horizontal="left"/>
    </xf>
    <xf numFmtId="3" fontId="41" fillId="0" borderId="25" xfId="37" applyNumberFormat="1" applyFont="1" applyBorder="1" applyAlignment="1">
      <alignment horizontal="center"/>
    </xf>
    <xf numFmtId="0" fontId="41" fillId="0" borderId="25" xfId="37" applyFont="1" applyBorder="1" applyAlignment="1">
      <alignment horizontal="center"/>
    </xf>
    <xf numFmtId="3" fontId="41" fillId="0" borderId="32" xfId="37" applyNumberFormat="1" applyFont="1" applyBorder="1" applyAlignment="1">
      <alignment horizontal="center"/>
    </xf>
    <xf numFmtId="3" fontId="41" fillId="0" borderId="50" xfId="37" applyNumberFormat="1" applyFont="1" applyBorder="1" applyAlignment="1">
      <alignment horizontal="center"/>
    </xf>
    <xf numFmtId="0" fontId="41" fillId="0" borderId="48" xfId="37" applyFont="1" applyBorder="1" applyAlignment="1">
      <alignment horizontal="left"/>
    </xf>
    <xf numFmtId="0" fontId="41" fillId="0" borderId="49" xfId="37" applyFont="1" applyBorder="1" applyAlignment="1">
      <alignment horizontal="left"/>
    </xf>
    <xf numFmtId="0" fontId="41" fillId="0" borderId="50" xfId="37" applyFont="1" applyBorder="1" applyAlignment="1">
      <alignment horizontal="left"/>
    </xf>
    <xf numFmtId="0" fontId="39" fillId="0" borderId="49" xfId="37" applyFont="1" applyBorder="1" applyAlignment="1">
      <alignment horizontal="left" wrapText="1"/>
    </xf>
    <xf numFmtId="0" fontId="39" fillId="0" borderId="50" xfId="37" applyFont="1" applyBorder="1" applyAlignment="1">
      <alignment horizontal="left" wrapText="1"/>
    </xf>
    <xf numFmtId="0" fontId="39" fillId="0" borderId="32" xfId="37" applyFont="1" applyBorder="1" applyAlignment="1">
      <alignment horizontal="left"/>
    </xf>
    <xf numFmtId="0" fontId="39" fillId="0" borderId="49" xfId="37" applyFont="1" applyBorder="1" applyAlignment="1">
      <alignment horizontal="left"/>
    </xf>
    <xf numFmtId="0" fontId="39" fillId="0" borderId="50" xfId="37" applyFont="1" applyBorder="1" applyAlignment="1">
      <alignment horizontal="left"/>
    </xf>
    <xf numFmtId="0" fontId="39" fillId="0" borderId="32" xfId="37" applyFont="1" applyBorder="1" applyAlignment="1">
      <alignment horizontal="left" wrapText="1"/>
    </xf>
    <xf numFmtId="0" fontId="39" fillId="0" borderId="18" xfId="37" applyFont="1" applyBorder="1" applyAlignment="1">
      <alignment horizontal="left" vertical="center"/>
    </xf>
    <xf numFmtId="0" fontId="39" fillId="0" borderId="32" xfId="37" applyFont="1" applyBorder="1" applyAlignment="1">
      <alignment horizontal="left" vertical="center"/>
    </xf>
    <xf numFmtId="0" fontId="39" fillId="0" borderId="49" xfId="37" applyFont="1" applyBorder="1" applyAlignment="1">
      <alignment horizontal="left" vertical="center"/>
    </xf>
    <xf numFmtId="0" fontId="39" fillId="0" borderId="50" xfId="37" applyFont="1" applyBorder="1" applyAlignment="1">
      <alignment horizontal="left" vertical="center"/>
    </xf>
    <xf numFmtId="0" fontId="41" fillId="0" borderId="41" xfId="37" applyFont="1" applyBorder="1" applyAlignment="1">
      <alignment horizontal="left"/>
    </xf>
    <xf numFmtId="0" fontId="41" fillId="0" borderId="39" xfId="37" applyFont="1" applyBorder="1" applyAlignment="1">
      <alignment horizontal="left"/>
    </xf>
    <xf numFmtId="0" fontId="39" fillId="0" borderId="39" xfId="37" applyFont="1" applyBorder="1" applyAlignment="1">
      <alignment horizontal="center" wrapText="1"/>
    </xf>
    <xf numFmtId="0" fontId="39" fillId="0" borderId="64" xfId="37" applyFont="1" applyBorder="1" applyAlignment="1">
      <alignment horizontal="center" wrapText="1"/>
    </xf>
    <xf numFmtId="0" fontId="41" fillId="0" borderId="65" xfId="37" applyFont="1" applyBorder="1" applyAlignment="1">
      <alignment horizontal="left"/>
    </xf>
    <xf numFmtId="0" fontId="39" fillId="0" borderId="18" xfId="37" applyFont="1" applyBorder="1" applyAlignment="1">
      <alignment horizontal="left" vertical="center" wrapText="1"/>
    </xf>
    <xf numFmtId="3" fontId="41" fillId="0" borderId="51" xfId="37" applyNumberFormat="1" applyFont="1" applyBorder="1" applyAlignment="1">
      <alignment horizontal="center"/>
    </xf>
    <xf numFmtId="0" fontId="41" fillId="0" borderId="17" xfId="37" applyFont="1" applyBorder="1" applyAlignment="1">
      <alignment horizontal="left"/>
    </xf>
    <xf numFmtId="0" fontId="41" fillId="0" borderId="18" xfId="37" applyFont="1" applyBorder="1" applyAlignment="1">
      <alignment horizontal="left"/>
    </xf>
    <xf numFmtId="3" fontId="41" fillId="0" borderId="18" xfId="37" applyNumberFormat="1" applyFont="1" applyBorder="1" applyAlignment="1">
      <alignment horizontal="center"/>
    </xf>
    <xf numFmtId="0" fontId="41" fillId="0" borderId="56" xfId="37" applyFont="1" applyBorder="1" applyAlignment="1">
      <alignment horizontal="center"/>
    </xf>
    <xf numFmtId="0" fontId="41" fillId="0" borderId="37" xfId="37" applyFont="1" applyBorder="1" applyAlignment="1">
      <alignment horizontal="center"/>
    </xf>
    <xf numFmtId="0" fontId="0" fillId="0" borderId="37" xfId="0" applyBorder="1" applyAlignment="1"/>
    <xf numFmtId="0" fontId="0" fillId="0" borderId="36" xfId="0" applyBorder="1" applyAlignment="1"/>
    <xf numFmtId="0" fontId="42" fillId="0" borderId="53" xfId="37" applyFont="1" applyBorder="1" applyAlignment="1">
      <alignment horizontal="left"/>
    </xf>
    <xf numFmtId="0" fontId="42" fillId="0" borderId="54" xfId="37" applyFont="1" applyBorder="1" applyAlignment="1">
      <alignment horizontal="left"/>
    </xf>
    <xf numFmtId="0" fontId="42" fillId="0" borderId="55" xfId="37" applyFont="1" applyBorder="1" applyAlignment="1">
      <alignment horizontal="left"/>
    </xf>
    <xf numFmtId="3" fontId="42" fillId="0" borderId="51" xfId="37" applyNumberFormat="1" applyFont="1" applyBorder="1" applyAlignment="1">
      <alignment horizontal="center"/>
    </xf>
    <xf numFmtId="3" fontId="42" fillId="0" borderId="52" xfId="37" applyNumberFormat="1" applyFont="1" applyBorder="1" applyAlignment="1">
      <alignment horizontal="center"/>
    </xf>
    <xf numFmtId="3" fontId="40" fillId="0" borderId="32" xfId="37" applyNumberFormat="1" applyFont="1" applyBorder="1" applyAlignment="1">
      <alignment horizontal="center"/>
    </xf>
    <xf numFmtId="3" fontId="40" fillId="0" borderId="47" xfId="37" applyNumberFormat="1" applyFont="1" applyBorder="1" applyAlignment="1">
      <alignment horizontal="center"/>
    </xf>
    <xf numFmtId="0" fontId="40" fillId="0" borderId="32" xfId="37" applyFont="1" applyBorder="1" applyAlignment="1">
      <alignment horizontal="left"/>
    </xf>
    <xf numFmtId="0" fontId="40" fillId="0" borderId="49" xfId="37" applyFont="1" applyBorder="1" applyAlignment="1">
      <alignment horizontal="left"/>
    </xf>
    <xf numFmtId="0" fontId="40" fillId="0" borderId="50" xfId="37" applyFont="1" applyBorder="1" applyAlignment="1">
      <alignment horizontal="left"/>
    </xf>
    <xf numFmtId="0" fontId="40" fillId="0" borderId="32" xfId="37" applyFont="1" applyBorder="1" applyAlignment="1">
      <alignment horizontal="left" wrapText="1"/>
    </xf>
    <xf numFmtId="0" fontId="40" fillId="0" borderId="49" xfId="37" applyFont="1" applyBorder="1" applyAlignment="1">
      <alignment horizontal="left" wrapText="1"/>
    </xf>
    <xf numFmtId="0" fontId="40" fillId="0" borderId="50" xfId="37" applyFont="1" applyBorder="1" applyAlignment="1">
      <alignment horizontal="left" wrapText="1"/>
    </xf>
    <xf numFmtId="0" fontId="42" fillId="0" borderId="48" xfId="37" applyFont="1" applyBorder="1" applyAlignment="1">
      <alignment horizontal="left"/>
    </xf>
    <xf numFmtId="0" fontId="42" fillId="0" borderId="49" xfId="37" applyFont="1" applyBorder="1" applyAlignment="1">
      <alignment horizontal="left"/>
    </xf>
    <xf numFmtId="0" fontId="42" fillId="0" borderId="50" xfId="37" applyFont="1" applyBorder="1" applyAlignment="1">
      <alignment horizontal="left"/>
    </xf>
    <xf numFmtId="3" fontId="42" fillId="0" borderId="32" xfId="37" applyNumberFormat="1" applyFont="1" applyBorder="1" applyAlignment="1">
      <alignment horizontal="center"/>
    </xf>
    <xf numFmtId="3" fontId="42" fillId="0" borderId="47" xfId="37" applyNumberFormat="1" applyFont="1" applyBorder="1" applyAlignment="1">
      <alignment horizontal="center"/>
    </xf>
    <xf numFmtId="0" fontId="42" fillId="0" borderId="48" xfId="37" applyFont="1" applyBorder="1" applyAlignment="1">
      <alignment horizontal="center"/>
    </xf>
    <xf numFmtId="0" fontId="42" fillId="0" borderId="49" xfId="37" applyFont="1" applyBorder="1" applyAlignment="1">
      <alignment horizontal="center"/>
    </xf>
    <xf numFmtId="0" fontId="42" fillId="0" borderId="50" xfId="37" applyFont="1" applyBorder="1" applyAlignment="1">
      <alignment horizontal="center"/>
    </xf>
    <xf numFmtId="0" fontId="64" fillId="0" borderId="32" xfId="37" applyFont="1" applyBorder="1" applyAlignment="1">
      <alignment horizontal="center"/>
    </xf>
    <xf numFmtId="0" fontId="64" fillId="0" borderId="49" xfId="37" applyFont="1" applyBorder="1" applyAlignment="1">
      <alignment horizontal="center"/>
    </xf>
    <xf numFmtId="0" fontId="64" fillId="0" borderId="47" xfId="37" applyFont="1" applyBorder="1" applyAlignment="1">
      <alignment horizontal="center"/>
    </xf>
    <xf numFmtId="0" fontId="42" fillId="0" borderId="37" xfId="37" applyFont="1" applyBorder="1" applyAlignment="1">
      <alignment horizontal="center"/>
    </xf>
    <xf numFmtId="0" fontId="40" fillId="0" borderId="48" xfId="37" applyFont="1" applyBorder="1" applyAlignment="1">
      <alignment horizontal="center"/>
    </xf>
    <xf numFmtId="0" fontId="40" fillId="0" borderId="49" xfId="37" applyFont="1" applyBorder="1" applyAlignment="1">
      <alignment horizontal="center"/>
    </xf>
    <xf numFmtId="0" fontId="40" fillId="0" borderId="47" xfId="37" applyFont="1" applyBorder="1" applyAlignment="1">
      <alignment horizontal="center"/>
    </xf>
    <xf numFmtId="0" fontId="40" fillId="0" borderId="32" xfId="37" applyFont="1" applyBorder="1" applyAlignment="1">
      <alignment horizontal="center"/>
    </xf>
    <xf numFmtId="0" fontId="40" fillId="0" borderId="50" xfId="37" applyFont="1" applyBorder="1" applyAlignment="1">
      <alignment horizontal="center"/>
    </xf>
    <xf numFmtId="0" fontId="36" fillId="0" borderId="35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7" fillId="0" borderId="41" xfId="39" applyFont="1" applyBorder="1" applyAlignment="1">
      <alignment horizontal="center" vertical="center" wrapText="1"/>
    </xf>
    <xf numFmtId="0" fontId="37" fillId="0" borderId="39" xfId="39" applyFont="1" applyBorder="1" applyAlignment="1">
      <alignment horizontal="center" vertical="center" wrapText="1"/>
    </xf>
    <xf numFmtId="0" fontId="37" fillId="0" borderId="40" xfId="39" applyFont="1" applyBorder="1" applyAlignment="1">
      <alignment horizontal="center" vertical="center" wrapText="1"/>
    </xf>
    <xf numFmtId="0" fontId="41" fillId="0" borderId="32" xfId="39" applyFont="1" applyBorder="1" applyAlignment="1">
      <alignment horizontal="center" wrapText="1"/>
    </xf>
    <xf numFmtId="0" fontId="41" fillId="0" borderId="50" xfId="39" applyFont="1" applyBorder="1" applyAlignment="1">
      <alignment horizontal="center" wrapText="1"/>
    </xf>
    <xf numFmtId="0" fontId="36" fillId="0" borderId="28" xfId="39" applyFont="1" applyBorder="1" applyAlignment="1">
      <alignment horizontal="center" wrapText="1"/>
    </xf>
    <xf numFmtId="0" fontId="36" fillId="0" borderId="22" xfId="39" applyFont="1" applyBorder="1" applyAlignment="1">
      <alignment horizontal="center" wrapText="1"/>
    </xf>
    <xf numFmtId="0" fontId="41" fillId="0" borderId="10" xfId="39" applyFont="1" applyBorder="1" applyAlignment="1">
      <alignment horizontal="center" wrapText="1"/>
    </xf>
    <xf numFmtId="0" fontId="41" fillId="0" borderId="23" xfId="39" applyFont="1" applyBorder="1" applyAlignment="1">
      <alignment horizontal="center" wrapText="1"/>
    </xf>
    <xf numFmtId="0" fontId="41" fillId="0" borderId="29" xfId="39" applyFont="1" applyBorder="1" applyAlignment="1">
      <alignment horizontal="center" wrapText="1"/>
    </xf>
    <xf numFmtId="0" fontId="41" fillId="0" borderId="30" xfId="39" applyFont="1" applyBorder="1" applyAlignment="1">
      <alignment horizontal="center" wrapText="1"/>
    </xf>
    <xf numFmtId="0" fontId="36" fillId="0" borderId="32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/>
    </xf>
    <xf numFmtId="0" fontId="71" fillId="0" borderId="35" xfId="37" applyFont="1" applyFill="1" applyBorder="1" applyAlignment="1">
      <alignment horizontal="center"/>
    </xf>
    <xf numFmtId="0" fontId="38" fillId="0" borderId="12" xfId="0" applyFont="1" applyFill="1" applyBorder="1" applyAlignment="1">
      <alignment horizontal="center"/>
    </xf>
    <xf numFmtId="0" fontId="38" fillId="0" borderId="34" xfId="0" applyFont="1" applyFill="1" applyBorder="1" applyAlignment="1">
      <alignment horizontal="center"/>
    </xf>
    <xf numFmtId="0" fontId="39" fillId="0" borderId="35" xfId="37" applyFont="1" applyFill="1" applyBorder="1" applyAlignment="1">
      <alignment horizontal="center"/>
    </xf>
    <xf numFmtId="0" fontId="44" fillId="0" borderId="12" xfId="0" applyFont="1" applyFill="1" applyBorder="1" applyAlignment="1"/>
    <xf numFmtId="0" fontId="44" fillId="0" borderId="34" xfId="0" applyFont="1" applyFill="1" applyBorder="1" applyAlignment="1"/>
    <xf numFmtId="0" fontId="38" fillId="0" borderId="35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70" fillId="0" borderId="35" xfId="39" applyFont="1" applyFill="1" applyBorder="1" applyAlignment="1">
      <alignment horizontal="center"/>
    </xf>
    <xf numFmtId="0" fontId="70" fillId="0" borderId="12" xfId="0" applyFont="1" applyFill="1" applyBorder="1" applyAlignment="1">
      <alignment horizontal="center"/>
    </xf>
    <xf numFmtId="0" fontId="70" fillId="0" borderId="34" xfId="0" applyFont="1" applyFill="1" applyBorder="1" applyAlignment="1">
      <alignment horizontal="center"/>
    </xf>
    <xf numFmtId="0" fontId="70" fillId="0" borderId="32" xfId="0" applyFont="1" applyFill="1" applyBorder="1" applyAlignment="1">
      <alignment horizontal="center"/>
    </xf>
    <xf numFmtId="0" fontId="70" fillId="0" borderId="49" xfId="0" applyFont="1" applyFill="1" applyBorder="1" applyAlignment="1">
      <alignment horizontal="center"/>
    </xf>
    <xf numFmtId="0" fontId="70" fillId="0" borderId="50" xfId="0" applyFont="1" applyFill="1" applyBorder="1" applyAlignment="1">
      <alignment horizontal="center"/>
    </xf>
  </cellXfs>
  <cellStyles count="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Ezres" xfId="46" builtinId="3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ál" xfId="0" builtinId="0"/>
    <cellStyle name="Normál 2" xfId="37" xr:uid="{00000000-0005-0000-0000-000026000000}"/>
    <cellStyle name="Normál 3" xfId="38" xr:uid="{00000000-0005-0000-0000-000027000000}"/>
    <cellStyle name="Normál 3 2" xfId="48" xr:uid="{00000000-0005-0000-0000-000028000000}"/>
    <cellStyle name="Normál 4" xfId="45" xr:uid="{00000000-0005-0000-0000-000029000000}"/>
    <cellStyle name="Normál_5. sz. m." xfId="39" xr:uid="{00000000-0005-0000-0000-00002A000000}"/>
    <cellStyle name="Normál_7. sz. m." xfId="47" xr:uid="{00000000-0005-0000-0000-00002B000000}"/>
    <cellStyle name="Note" xfId="40" xr:uid="{00000000-0005-0000-0000-00002C000000}"/>
    <cellStyle name="Output" xfId="41" xr:uid="{00000000-0005-0000-0000-00002D000000}"/>
    <cellStyle name="Title" xfId="42" xr:uid="{00000000-0005-0000-0000-00002E000000}"/>
    <cellStyle name="Total" xfId="43" xr:uid="{00000000-0005-0000-0000-00002F000000}"/>
    <cellStyle name="Warning Text" xfId="44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selection sqref="A1:H1"/>
    </sheetView>
  </sheetViews>
  <sheetFormatPr defaultColWidth="9.140625" defaultRowHeight="12.75"/>
  <cols>
    <col min="1" max="1" width="91.85546875" style="1" customWidth="1"/>
    <col min="2" max="8" width="28.7109375" style="1" customWidth="1"/>
    <col min="9" max="9" width="8.5703125" style="1" customWidth="1"/>
    <col min="10" max="12" width="30.42578125" style="1" customWidth="1"/>
    <col min="13" max="16384" width="9.140625" style="1"/>
  </cols>
  <sheetData>
    <row r="1" spans="1:12" ht="48.75" customHeight="1" thickBot="1">
      <c r="A1" s="463" t="s">
        <v>364</v>
      </c>
      <c r="B1" s="464"/>
      <c r="C1" s="464"/>
      <c r="D1" s="464"/>
      <c r="E1" s="464"/>
      <c r="F1" s="464"/>
      <c r="G1" s="464"/>
      <c r="H1" s="464"/>
    </row>
    <row r="2" spans="1:12" s="4" customFormat="1" ht="60" customHeight="1" thickBot="1">
      <c r="A2" s="460" t="s">
        <v>360</v>
      </c>
      <c r="B2" s="461"/>
      <c r="C2" s="461"/>
      <c r="D2" s="461"/>
      <c r="E2" s="461"/>
      <c r="F2" s="461"/>
      <c r="G2" s="461"/>
      <c r="H2" s="462"/>
      <c r="I2" s="3"/>
      <c r="J2" s="3"/>
      <c r="K2" s="3"/>
      <c r="L2" s="3"/>
    </row>
    <row r="3" spans="1:12" s="4" customFormat="1" ht="31.5" thickBot="1">
      <c r="A3" s="11" t="s">
        <v>114</v>
      </c>
      <c r="B3" s="12"/>
      <c r="C3" s="457" t="s">
        <v>30</v>
      </c>
      <c r="D3" s="458"/>
      <c r="E3" s="459"/>
      <c r="F3" s="457" t="s">
        <v>294</v>
      </c>
      <c r="G3" s="458"/>
      <c r="H3" s="459"/>
      <c r="I3" s="5"/>
      <c r="J3" s="6"/>
      <c r="K3" s="5"/>
      <c r="L3" s="5"/>
    </row>
    <row r="4" spans="1:12" s="4" customFormat="1" ht="30.75">
      <c r="A4" s="13" t="s">
        <v>8</v>
      </c>
      <c r="B4" s="14" t="s">
        <v>9</v>
      </c>
      <c r="C4" s="15" t="s">
        <v>10</v>
      </c>
      <c r="D4" s="15" t="s">
        <v>11</v>
      </c>
      <c r="E4" s="16" t="s">
        <v>12</v>
      </c>
      <c r="F4" s="15" t="s">
        <v>10</v>
      </c>
      <c r="G4" s="15" t="s">
        <v>11</v>
      </c>
      <c r="H4" s="16" t="s">
        <v>12</v>
      </c>
      <c r="I4" s="6"/>
      <c r="J4" s="5"/>
      <c r="K4" s="5"/>
    </row>
    <row r="5" spans="1:12" s="4" customFormat="1" ht="61.5">
      <c r="A5" s="39" t="s">
        <v>13</v>
      </c>
      <c r="B5" s="37"/>
      <c r="C5" s="38">
        <f>SUM(C6:C10)</f>
        <v>12332878</v>
      </c>
      <c r="D5" s="38">
        <f>SUM(D6:D10)</f>
        <v>12332878</v>
      </c>
      <c r="E5" s="207"/>
      <c r="F5" s="38">
        <f>SUM(F6:F10)</f>
        <v>12332878</v>
      </c>
      <c r="G5" s="38">
        <f>SUM(G6:G10)</f>
        <v>12332878</v>
      </c>
      <c r="H5" s="207"/>
      <c r="I5" s="6"/>
      <c r="J5" s="5"/>
      <c r="K5" s="5"/>
    </row>
    <row r="6" spans="1:12" s="4" customFormat="1" ht="92.25">
      <c r="A6" s="84" t="s">
        <v>14</v>
      </c>
      <c r="B6" s="85"/>
      <c r="C6" s="19">
        <v>2689562</v>
      </c>
      <c r="D6" s="19">
        <v>2689562</v>
      </c>
      <c r="E6" s="208"/>
      <c r="F6" s="19">
        <v>2689562</v>
      </c>
      <c r="G6" s="19">
        <v>2689562</v>
      </c>
      <c r="H6" s="208"/>
      <c r="I6" s="6"/>
      <c r="J6" s="5"/>
      <c r="K6" s="5"/>
    </row>
    <row r="7" spans="1:12" s="4" customFormat="1" ht="30.75">
      <c r="A7" s="84" t="s">
        <v>15</v>
      </c>
      <c r="B7" s="85"/>
      <c r="C7" s="19">
        <v>5000000</v>
      </c>
      <c r="D7" s="19">
        <v>5000000</v>
      </c>
      <c r="E7" s="208"/>
      <c r="F7" s="19">
        <v>5000000</v>
      </c>
      <c r="G7" s="19">
        <v>5000000</v>
      </c>
      <c r="H7" s="208"/>
      <c r="I7" s="6"/>
      <c r="J7" s="5"/>
      <c r="K7" s="5"/>
    </row>
    <row r="8" spans="1:12" s="4" customFormat="1" ht="63.75" customHeight="1">
      <c r="A8" s="84" t="s">
        <v>161</v>
      </c>
      <c r="B8" s="85"/>
      <c r="C8" s="19">
        <v>114750</v>
      </c>
      <c r="D8" s="19">
        <v>114750</v>
      </c>
      <c r="E8" s="208"/>
      <c r="F8" s="19">
        <v>114750</v>
      </c>
      <c r="G8" s="19">
        <v>114750</v>
      </c>
      <c r="H8" s="208"/>
      <c r="I8" s="6"/>
      <c r="J8" s="5"/>
      <c r="K8" s="5"/>
    </row>
    <row r="9" spans="1:12" s="4" customFormat="1" ht="36.6" customHeight="1">
      <c r="A9" s="84" t="s">
        <v>242</v>
      </c>
      <c r="B9" s="85"/>
      <c r="C9" s="19">
        <v>990400</v>
      </c>
      <c r="D9" s="19">
        <v>990400</v>
      </c>
      <c r="E9" s="208"/>
      <c r="F9" s="19">
        <v>990400</v>
      </c>
      <c r="G9" s="19">
        <v>990400</v>
      </c>
      <c r="H9" s="208"/>
      <c r="I9" s="6"/>
      <c r="J9" s="5"/>
      <c r="K9" s="5"/>
    </row>
    <row r="10" spans="1:12" s="4" customFormat="1" ht="61.5">
      <c r="A10" s="84" t="s">
        <v>246</v>
      </c>
      <c r="B10" s="85"/>
      <c r="C10" s="19">
        <v>3538166</v>
      </c>
      <c r="D10" s="19">
        <v>3538166</v>
      </c>
      <c r="E10" s="208"/>
      <c r="F10" s="19">
        <v>3538166</v>
      </c>
      <c r="G10" s="19">
        <v>3538166</v>
      </c>
      <c r="H10" s="208"/>
      <c r="I10" s="6"/>
      <c r="J10" s="5"/>
      <c r="K10" s="5"/>
    </row>
    <row r="11" spans="1:12" s="4" customFormat="1" ht="61.5">
      <c r="A11" s="86" t="s">
        <v>16</v>
      </c>
      <c r="B11" s="37"/>
      <c r="C11" s="38">
        <f>SUM(C12:C14)</f>
        <v>5264967</v>
      </c>
      <c r="D11" s="38">
        <f>SUM(D12:D14)</f>
        <v>5264967</v>
      </c>
      <c r="E11" s="209"/>
      <c r="F11" s="419">
        <f>SUM(F12:F15)</f>
        <v>6496211</v>
      </c>
      <c r="G11" s="419">
        <f>SUM(G12:G15)</f>
        <v>6496211</v>
      </c>
      <c r="H11" s="209"/>
      <c r="I11" s="6"/>
      <c r="J11" s="5"/>
      <c r="K11" s="5"/>
    </row>
    <row r="12" spans="1:12" s="4" customFormat="1" ht="61.5">
      <c r="A12" s="20" t="s">
        <v>136</v>
      </c>
      <c r="B12" s="18"/>
      <c r="C12" s="19">
        <v>2055527</v>
      </c>
      <c r="D12" s="19">
        <v>2055527</v>
      </c>
      <c r="E12" s="210"/>
      <c r="F12" s="390">
        <v>2055527</v>
      </c>
      <c r="G12" s="390">
        <v>2055527</v>
      </c>
      <c r="H12" s="210"/>
      <c r="I12" s="6"/>
      <c r="J12" s="5"/>
      <c r="K12" s="5"/>
    </row>
    <row r="13" spans="1:12" s="4" customFormat="1" ht="30.75">
      <c r="A13" s="20" t="s">
        <v>17</v>
      </c>
      <c r="B13" s="18"/>
      <c r="C13" s="19">
        <v>3100000</v>
      </c>
      <c r="D13" s="19">
        <v>3100000</v>
      </c>
      <c r="E13" s="210"/>
      <c r="F13" s="390">
        <v>4250000</v>
      </c>
      <c r="G13" s="390">
        <v>4250000</v>
      </c>
      <c r="H13" s="210"/>
      <c r="I13" s="6"/>
      <c r="J13" s="5"/>
      <c r="K13" s="5"/>
    </row>
    <row r="14" spans="1:12" s="91" customFormat="1" ht="62.45" customHeight="1">
      <c r="A14" s="413" t="s">
        <v>148</v>
      </c>
      <c r="B14" s="25"/>
      <c r="C14" s="19">
        <v>109440</v>
      </c>
      <c r="D14" s="19">
        <v>109440</v>
      </c>
      <c r="E14" s="210"/>
      <c r="F14" s="390">
        <v>92910</v>
      </c>
      <c r="G14" s="390">
        <v>92910</v>
      </c>
      <c r="H14" s="210"/>
      <c r="I14" s="90"/>
      <c r="J14" s="89"/>
      <c r="K14" s="89"/>
    </row>
    <row r="15" spans="1:12" s="91" customFormat="1" ht="62.45" customHeight="1">
      <c r="A15" s="87" t="s">
        <v>327</v>
      </c>
      <c r="B15" s="88"/>
      <c r="C15" s="194">
        <v>0</v>
      </c>
      <c r="D15" s="194">
        <v>0</v>
      </c>
      <c r="E15" s="412"/>
      <c r="F15" s="348">
        <v>97774</v>
      </c>
      <c r="G15" s="348">
        <v>97774</v>
      </c>
      <c r="H15" s="210"/>
      <c r="I15" s="90"/>
      <c r="J15" s="89"/>
      <c r="K15" s="89"/>
    </row>
    <row r="16" spans="1:12" s="4" customFormat="1" ht="61.5">
      <c r="A16" s="39" t="s">
        <v>18</v>
      </c>
      <c r="B16" s="37"/>
      <c r="C16" s="38">
        <v>1800000</v>
      </c>
      <c r="D16" s="38">
        <v>1800000</v>
      </c>
      <c r="E16" s="209"/>
      <c r="F16" s="38">
        <v>1800000</v>
      </c>
      <c r="G16" s="38">
        <v>1800000</v>
      </c>
      <c r="H16" s="209"/>
      <c r="I16" s="6"/>
      <c r="J16" s="5"/>
      <c r="K16" s="5"/>
    </row>
    <row r="17" spans="1:11" s="4" customFormat="1" ht="61.5">
      <c r="A17" s="39" t="s">
        <v>295</v>
      </c>
      <c r="B17" s="37"/>
      <c r="C17" s="346">
        <v>0</v>
      </c>
      <c r="D17" s="346">
        <v>0</v>
      </c>
      <c r="E17" s="209"/>
      <c r="F17" s="346">
        <v>1305740</v>
      </c>
      <c r="G17" s="346">
        <v>1305740</v>
      </c>
      <c r="H17" s="209"/>
      <c r="I17" s="6"/>
      <c r="J17" s="5"/>
      <c r="K17" s="5"/>
    </row>
    <row r="18" spans="1:11" s="4" customFormat="1" ht="40.5" customHeight="1">
      <c r="A18" s="22" t="s">
        <v>78</v>
      </c>
      <c r="B18" s="23"/>
      <c r="C18" s="452">
        <f>C5+C11+C16</f>
        <v>19397845</v>
      </c>
      <c r="D18" s="452">
        <f>D5+D11+D16</f>
        <v>19397845</v>
      </c>
      <c r="E18" s="211"/>
      <c r="F18" s="452">
        <f>F5+F11+F16+F17</f>
        <v>21934829</v>
      </c>
      <c r="G18" s="452">
        <f>G5+G11+G16+G17</f>
        <v>21934829</v>
      </c>
      <c r="H18" s="211"/>
    </row>
    <row r="19" spans="1:11" s="455" customFormat="1" ht="61.5">
      <c r="A19" s="453" t="s">
        <v>149</v>
      </c>
      <c r="B19" s="454"/>
      <c r="C19" s="197">
        <f>SUM(C20:C23)</f>
        <v>10652868</v>
      </c>
      <c r="D19" s="197">
        <f>SUM(D20:D23)</f>
        <v>10652868</v>
      </c>
      <c r="E19" s="214"/>
      <c r="F19" s="197">
        <f>SUM(F20:F23)</f>
        <v>8469764</v>
      </c>
      <c r="G19" s="197">
        <f>SUM(G20:G23)</f>
        <v>8469764</v>
      </c>
      <c r="H19" s="214"/>
    </row>
    <row r="20" spans="1:11" s="4" customFormat="1" ht="30.75">
      <c r="A20" s="20" t="s">
        <v>252</v>
      </c>
      <c r="B20" s="10"/>
      <c r="C20" s="216">
        <v>215435</v>
      </c>
      <c r="D20" s="216">
        <v>215435</v>
      </c>
      <c r="E20" s="211"/>
      <c r="F20" s="403">
        <v>215435</v>
      </c>
      <c r="G20" s="403">
        <v>215435</v>
      </c>
      <c r="H20" s="211"/>
    </row>
    <row r="21" spans="1:11" s="4" customFormat="1" ht="30.75">
      <c r="A21" s="20" t="s">
        <v>249</v>
      </c>
      <c r="B21" s="10"/>
      <c r="C21" s="216">
        <v>7216183</v>
      </c>
      <c r="D21" s="216">
        <v>7216183</v>
      </c>
      <c r="E21" s="211"/>
      <c r="F21" s="403">
        <v>6252817</v>
      </c>
      <c r="G21" s="403">
        <v>6252817</v>
      </c>
      <c r="H21" s="211"/>
      <c r="J21"/>
    </row>
    <row r="22" spans="1:11" s="4" customFormat="1" ht="92.25">
      <c r="A22" s="456" t="s">
        <v>358</v>
      </c>
      <c r="B22" s="10"/>
      <c r="C22" s="216">
        <v>0</v>
      </c>
      <c r="D22" s="216">
        <v>0</v>
      </c>
      <c r="E22" s="211"/>
      <c r="F22" s="403">
        <v>412800</v>
      </c>
      <c r="G22" s="403">
        <v>412800</v>
      </c>
      <c r="H22" s="211"/>
      <c r="J22"/>
      <c r="K22" s="404"/>
    </row>
    <row r="23" spans="1:11" s="4" customFormat="1" ht="31.5" thickBot="1">
      <c r="A23" s="389" t="s">
        <v>173</v>
      </c>
      <c r="B23" s="18"/>
      <c r="C23" s="19">
        <v>3221250</v>
      </c>
      <c r="D23" s="19">
        <v>3221250</v>
      </c>
      <c r="E23" s="211"/>
      <c r="F23" s="390">
        <v>1588712</v>
      </c>
      <c r="G23" s="390">
        <v>1588712</v>
      </c>
      <c r="H23" s="211"/>
    </row>
    <row r="24" spans="1:11" s="4" customFormat="1" ht="62.25" thickBot="1">
      <c r="A24" s="26" t="s">
        <v>79</v>
      </c>
      <c r="B24" s="27" t="s">
        <v>19</v>
      </c>
      <c r="C24" s="28">
        <f>C18+C19</f>
        <v>30050713</v>
      </c>
      <c r="D24" s="28">
        <f>D18+D19</f>
        <v>30050713</v>
      </c>
      <c r="E24" s="212"/>
      <c r="F24" s="28">
        <f>F18+F19</f>
        <v>30404593</v>
      </c>
      <c r="G24" s="28">
        <f>G18+G19</f>
        <v>30404593</v>
      </c>
      <c r="H24" s="212"/>
    </row>
    <row r="25" spans="1:11" s="4" customFormat="1" ht="61.5">
      <c r="A25" s="323" t="s">
        <v>293</v>
      </c>
      <c r="B25" s="221"/>
      <c r="C25" s="222">
        <f>SUM(C26:C27)</f>
        <v>26213244</v>
      </c>
      <c r="D25" s="222"/>
      <c r="E25" s="343">
        <f>SUM(E26:E27)</f>
        <v>26213244</v>
      </c>
      <c r="F25" s="222">
        <f>SUM(F26:F27)</f>
        <v>22751013</v>
      </c>
      <c r="G25" s="222"/>
      <c r="H25" s="343">
        <f>SUM(H26:H27)</f>
        <v>22751013</v>
      </c>
    </row>
    <row r="26" spans="1:11" s="4" customFormat="1" ht="30.75">
      <c r="A26" s="126" t="s">
        <v>267</v>
      </c>
      <c r="B26" s="322"/>
      <c r="C26" s="31">
        <v>1498600</v>
      </c>
      <c r="D26" s="131"/>
      <c r="E26" s="65">
        <v>1498600</v>
      </c>
      <c r="F26" s="392">
        <v>4997132</v>
      </c>
      <c r="G26" s="393"/>
      <c r="H26" s="394">
        <v>4997132</v>
      </c>
    </row>
    <row r="27" spans="1:11" s="4" customFormat="1" ht="62.25" thickBot="1">
      <c r="A27" s="33" t="s">
        <v>277</v>
      </c>
      <c r="B27" s="217"/>
      <c r="C27" s="218">
        <v>24714644</v>
      </c>
      <c r="D27" s="219"/>
      <c r="E27" s="220">
        <v>24714644</v>
      </c>
      <c r="F27" s="394">
        <v>17753881</v>
      </c>
      <c r="G27" s="395"/>
      <c r="H27" s="396">
        <v>17753881</v>
      </c>
    </row>
    <row r="28" spans="1:11" s="4" customFormat="1" ht="62.25" thickBot="1">
      <c r="A28" s="26" t="s">
        <v>250</v>
      </c>
      <c r="B28" s="27" t="s">
        <v>251</v>
      </c>
      <c r="C28" s="28">
        <f>SUM(C26:C27)</f>
        <v>26213244</v>
      </c>
      <c r="D28" s="28"/>
      <c r="E28" s="145">
        <f>SUM(E26:E27)</f>
        <v>26213244</v>
      </c>
      <c r="F28" s="28">
        <f>SUM(F26:F27)</f>
        <v>22751013</v>
      </c>
      <c r="G28" s="28"/>
      <c r="H28" s="145">
        <f>SUM(H26:H27)</f>
        <v>22751013</v>
      </c>
    </row>
    <row r="29" spans="1:11" s="4" customFormat="1" ht="30.75">
      <c r="A29" s="126" t="s">
        <v>183</v>
      </c>
      <c r="B29" s="127"/>
      <c r="C29" s="128">
        <v>180000</v>
      </c>
      <c r="D29" s="128">
        <v>180000</v>
      </c>
      <c r="E29" s="213"/>
      <c r="F29" s="128">
        <v>192569</v>
      </c>
      <c r="G29" s="128">
        <v>192569</v>
      </c>
      <c r="H29" s="213"/>
    </row>
    <row r="30" spans="1:11" s="4" customFormat="1" ht="30.75">
      <c r="A30" s="129" t="s">
        <v>20</v>
      </c>
      <c r="B30" s="130"/>
      <c r="C30" s="131">
        <f>C29</f>
        <v>180000</v>
      </c>
      <c r="D30" s="131">
        <f>D29</f>
        <v>180000</v>
      </c>
      <c r="E30" s="213"/>
      <c r="F30" s="131">
        <f>F29</f>
        <v>192569</v>
      </c>
      <c r="G30" s="131">
        <f>G29</f>
        <v>192569</v>
      </c>
      <c r="H30" s="213"/>
    </row>
    <row r="31" spans="1:11" s="4" customFormat="1" ht="30.75">
      <c r="A31" s="126" t="s">
        <v>123</v>
      </c>
      <c r="B31" s="130"/>
      <c r="C31" s="128">
        <v>2100000</v>
      </c>
      <c r="D31" s="128">
        <v>2100000</v>
      </c>
      <c r="E31" s="213"/>
      <c r="F31" s="128">
        <v>2728627</v>
      </c>
      <c r="G31" s="128">
        <v>2728627</v>
      </c>
      <c r="H31" s="213"/>
    </row>
    <row r="32" spans="1:11" s="4" customFormat="1" ht="30.75">
      <c r="A32" s="129" t="s">
        <v>124</v>
      </c>
      <c r="B32" s="130"/>
      <c r="C32" s="131">
        <f>C31</f>
        <v>2100000</v>
      </c>
      <c r="D32" s="131">
        <f>D31</f>
        <v>2100000</v>
      </c>
      <c r="E32" s="213"/>
      <c r="F32" s="131">
        <f>F31</f>
        <v>2728627</v>
      </c>
      <c r="G32" s="131">
        <f>G31</f>
        <v>2728627</v>
      </c>
      <c r="H32" s="213"/>
    </row>
    <row r="33" spans="1:8" s="4" customFormat="1" ht="30.75">
      <c r="A33" s="20" t="s">
        <v>182</v>
      </c>
      <c r="B33" s="18"/>
      <c r="C33" s="19">
        <v>880000</v>
      </c>
      <c r="D33" s="19">
        <v>880000</v>
      </c>
      <c r="E33" s="211"/>
      <c r="F33" s="19">
        <v>1557012</v>
      </c>
      <c r="G33" s="19">
        <v>1557012</v>
      </c>
      <c r="H33" s="211"/>
    </row>
    <row r="34" spans="1:8" s="4" customFormat="1" ht="30.75">
      <c r="A34" s="22" t="s">
        <v>80</v>
      </c>
      <c r="B34" s="23"/>
      <c r="C34" s="21">
        <f>C33</f>
        <v>880000</v>
      </c>
      <c r="D34" s="21">
        <f>D33</f>
        <v>880000</v>
      </c>
      <c r="E34" s="211"/>
      <c r="F34" s="21">
        <f>F33</f>
        <v>1557012</v>
      </c>
      <c r="G34" s="21">
        <f>G33</f>
        <v>1557012</v>
      </c>
      <c r="H34" s="211"/>
    </row>
    <row r="35" spans="1:8" s="4" customFormat="1" ht="30.75">
      <c r="A35" s="24" t="s">
        <v>181</v>
      </c>
      <c r="B35" s="25"/>
      <c r="C35" s="19">
        <v>33000</v>
      </c>
      <c r="D35" s="19">
        <v>33000</v>
      </c>
      <c r="E35" s="211"/>
      <c r="F35" s="19">
        <v>14832</v>
      </c>
      <c r="G35" s="19">
        <v>14832</v>
      </c>
      <c r="H35" s="211"/>
    </row>
    <row r="36" spans="1:8" s="4" customFormat="1" ht="30.75">
      <c r="A36" s="420" t="s">
        <v>328</v>
      </c>
      <c r="B36" s="25"/>
      <c r="C36" s="19"/>
      <c r="D36" s="19"/>
      <c r="E36" s="211"/>
      <c r="F36" s="19">
        <v>256564</v>
      </c>
      <c r="G36" s="19">
        <v>256564</v>
      </c>
      <c r="H36" s="211"/>
    </row>
    <row r="37" spans="1:8" s="4" customFormat="1" ht="31.5" thickBot="1">
      <c r="A37" s="22" t="s">
        <v>22</v>
      </c>
      <c r="B37" s="23"/>
      <c r="C37" s="21">
        <f>SUM(C35:C35)</f>
        <v>33000</v>
      </c>
      <c r="D37" s="21">
        <f>SUM(D35:D35)</f>
        <v>33000</v>
      </c>
      <c r="E37" s="214"/>
      <c r="F37" s="21">
        <f>SUM(F35:F36)</f>
        <v>271396</v>
      </c>
      <c r="G37" s="21">
        <f>SUM(G35:G36)</f>
        <v>271396</v>
      </c>
      <c r="H37" s="214"/>
    </row>
    <row r="38" spans="1:8" s="4" customFormat="1" ht="31.5" thickBot="1">
      <c r="A38" s="26" t="s">
        <v>81</v>
      </c>
      <c r="B38" s="27" t="s">
        <v>23</v>
      </c>
      <c r="C38" s="28">
        <f>C30+C32+C34+C37</f>
        <v>3193000</v>
      </c>
      <c r="D38" s="28">
        <f>D30+D32+D34+D37</f>
        <v>3193000</v>
      </c>
      <c r="E38" s="212"/>
      <c r="F38" s="28">
        <f>F30+F32+F34+F37</f>
        <v>4749604</v>
      </c>
      <c r="G38" s="28">
        <f>G30+G32+G34+G37</f>
        <v>4749604</v>
      </c>
      <c r="H38" s="212"/>
    </row>
    <row r="39" spans="1:8" s="4" customFormat="1" ht="92.25">
      <c r="A39" s="17" t="s">
        <v>359</v>
      </c>
      <c r="B39" s="18"/>
      <c r="C39" s="142">
        <v>285280</v>
      </c>
      <c r="D39" s="142">
        <v>285280</v>
      </c>
      <c r="E39" s="211"/>
      <c r="F39" s="391">
        <v>10997132</v>
      </c>
      <c r="G39" s="391">
        <v>10997132</v>
      </c>
      <c r="H39" s="211"/>
    </row>
    <row r="40" spans="1:8" s="4" customFormat="1" ht="61.5">
      <c r="A40" s="143" t="s">
        <v>247</v>
      </c>
      <c r="B40" s="10"/>
      <c r="C40" s="144">
        <v>454334</v>
      </c>
      <c r="D40" s="144">
        <v>454334</v>
      </c>
      <c r="E40" s="215"/>
      <c r="F40" s="347">
        <v>0</v>
      </c>
      <c r="G40" s="347">
        <v>0</v>
      </c>
      <c r="H40" s="215"/>
    </row>
    <row r="41" spans="1:8" s="4" customFormat="1" ht="30.75">
      <c r="A41" s="143" t="s">
        <v>296</v>
      </c>
      <c r="B41" s="10"/>
      <c r="C41" s="144">
        <v>0</v>
      </c>
      <c r="D41" s="144">
        <v>0</v>
      </c>
      <c r="E41" s="215"/>
      <c r="F41" s="347">
        <v>89300</v>
      </c>
      <c r="G41" s="347">
        <v>89300</v>
      </c>
      <c r="H41" s="215"/>
    </row>
    <row r="42" spans="1:8" s="4" customFormat="1" ht="30.75">
      <c r="A42" s="143" t="s">
        <v>137</v>
      </c>
      <c r="B42" s="10"/>
      <c r="C42" s="144">
        <v>30000</v>
      </c>
      <c r="D42" s="144">
        <v>30000</v>
      </c>
      <c r="E42" s="215"/>
      <c r="F42" s="144">
        <v>25000</v>
      </c>
      <c r="G42" s="144">
        <v>25000</v>
      </c>
      <c r="H42" s="215"/>
    </row>
    <row r="43" spans="1:8" s="4" customFormat="1" ht="30.75">
      <c r="A43" s="143" t="s">
        <v>248</v>
      </c>
      <c r="B43" s="10"/>
      <c r="C43" s="144">
        <v>1500</v>
      </c>
      <c r="D43" s="144">
        <v>1500</v>
      </c>
      <c r="E43" s="215"/>
      <c r="F43" s="144">
        <v>1500</v>
      </c>
      <c r="G43" s="144">
        <v>1500</v>
      </c>
      <c r="H43" s="215"/>
    </row>
    <row r="44" spans="1:8" s="4" customFormat="1" ht="31.5" thickBot="1">
      <c r="A44" s="143" t="s">
        <v>138</v>
      </c>
      <c r="B44" s="10"/>
      <c r="C44" s="144">
        <v>207796</v>
      </c>
      <c r="D44" s="144">
        <v>207796</v>
      </c>
      <c r="E44" s="215"/>
      <c r="F44" s="144">
        <v>2634918</v>
      </c>
      <c r="G44" s="144">
        <v>2634918</v>
      </c>
      <c r="H44" s="215"/>
    </row>
    <row r="45" spans="1:8" s="4" customFormat="1" ht="31.5" thickBot="1">
      <c r="A45" s="26" t="s">
        <v>82</v>
      </c>
      <c r="B45" s="27" t="s">
        <v>24</v>
      </c>
      <c r="C45" s="28">
        <f>SUM(C39:C44)</f>
        <v>978910</v>
      </c>
      <c r="D45" s="28">
        <f>SUM(D39:D44)</f>
        <v>978910</v>
      </c>
      <c r="E45" s="212"/>
      <c r="F45" s="28">
        <f>SUM(F39:F44)</f>
        <v>13747850</v>
      </c>
      <c r="G45" s="28">
        <f>SUM(G39:G44)</f>
        <v>13747850</v>
      </c>
      <c r="H45" s="212"/>
    </row>
    <row r="46" spans="1:8" s="4" customFormat="1" ht="31.5" thickBot="1">
      <c r="A46" s="29" t="s">
        <v>298</v>
      </c>
      <c r="B46" s="30"/>
      <c r="C46" s="31">
        <v>0</v>
      </c>
      <c r="D46" s="32"/>
      <c r="E46" s="65">
        <v>0</v>
      </c>
      <c r="F46" s="31">
        <v>50000</v>
      </c>
      <c r="G46" s="32"/>
      <c r="H46" s="65">
        <v>50000</v>
      </c>
    </row>
    <row r="47" spans="1:8" s="4" customFormat="1" ht="31.5" thickBot="1">
      <c r="A47" s="26" t="s">
        <v>297</v>
      </c>
      <c r="B47" s="27" t="s">
        <v>299</v>
      </c>
      <c r="C47" s="28">
        <f>SUM(C46)</f>
        <v>0</v>
      </c>
      <c r="D47" s="28"/>
      <c r="E47" s="145">
        <f t="shared" ref="E47:H47" si="0">SUM(E46)</f>
        <v>0</v>
      </c>
      <c r="F47" s="432">
        <f t="shared" si="0"/>
        <v>50000</v>
      </c>
      <c r="G47" s="28"/>
      <c r="H47" s="28">
        <f t="shared" si="0"/>
        <v>50000</v>
      </c>
    </row>
    <row r="48" spans="1:8" s="4" customFormat="1" ht="31.5" thickBot="1">
      <c r="A48" s="29" t="s">
        <v>300</v>
      </c>
      <c r="B48" s="30"/>
      <c r="C48" s="31">
        <v>0</v>
      </c>
      <c r="D48" s="32"/>
      <c r="E48" s="65">
        <v>0</v>
      </c>
      <c r="F48" s="430">
        <v>171062</v>
      </c>
      <c r="G48" s="31">
        <v>171062</v>
      </c>
      <c r="H48" s="65"/>
    </row>
    <row r="49" spans="1:9" s="4" customFormat="1" ht="31.5" thickBot="1">
      <c r="A49" s="26" t="s">
        <v>301</v>
      </c>
      <c r="B49" s="27" t="s">
        <v>302</v>
      </c>
      <c r="C49" s="28">
        <f>SUM(C48)</f>
        <v>0</v>
      </c>
      <c r="D49" s="28"/>
      <c r="E49" s="145">
        <f t="shared" ref="E49:H49" si="1">SUM(E48)</f>
        <v>0</v>
      </c>
      <c r="F49" s="432">
        <f t="shared" si="1"/>
        <v>171062</v>
      </c>
      <c r="G49" s="432">
        <f t="shared" si="1"/>
        <v>171062</v>
      </c>
      <c r="H49" s="28">
        <f t="shared" si="1"/>
        <v>0</v>
      </c>
    </row>
    <row r="50" spans="1:9" s="4" customFormat="1" ht="92.25">
      <c r="A50" s="29" t="s">
        <v>303</v>
      </c>
      <c r="B50" s="30"/>
      <c r="C50" s="31">
        <v>0</v>
      </c>
      <c r="D50" s="31"/>
      <c r="E50" s="431">
        <v>0</v>
      </c>
      <c r="F50" s="430">
        <v>50000</v>
      </c>
      <c r="G50" s="31"/>
      <c r="H50" s="31">
        <v>50000</v>
      </c>
    </row>
    <row r="51" spans="1:9" s="4" customFormat="1" ht="30.75">
      <c r="A51" s="29" t="s">
        <v>139</v>
      </c>
      <c r="B51" s="30"/>
      <c r="C51" s="31">
        <f>SUM(C52)</f>
        <v>50000</v>
      </c>
      <c r="D51" s="31"/>
      <c r="E51" s="65">
        <f t="shared" ref="E51:H51" si="2">SUM(E52)</f>
        <v>50000</v>
      </c>
      <c r="F51" s="430">
        <f t="shared" si="2"/>
        <v>0</v>
      </c>
      <c r="G51" s="31"/>
      <c r="H51" s="31">
        <f t="shared" si="2"/>
        <v>0</v>
      </c>
    </row>
    <row r="52" spans="1:9" s="4" customFormat="1" ht="31.5" thickBot="1">
      <c r="A52" s="33" t="s">
        <v>125</v>
      </c>
      <c r="B52" s="34"/>
      <c r="C52" s="35">
        <v>50000</v>
      </c>
      <c r="D52" s="36"/>
      <c r="E52" s="66">
        <v>50000</v>
      </c>
      <c r="F52" s="35">
        <v>0</v>
      </c>
      <c r="G52" s="36"/>
      <c r="H52" s="66">
        <v>0</v>
      </c>
    </row>
    <row r="53" spans="1:9" s="4" customFormat="1" ht="31.5" thickBot="1">
      <c r="A53" s="26" t="s">
        <v>83</v>
      </c>
      <c r="B53" s="27" t="s">
        <v>25</v>
      </c>
      <c r="C53" s="28">
        <f>SUM(C50:C51)</f>
        <v>50000</v>
      </c>
      <c r="D53" s="28">
        <f t="shared" ref="D53:H53" si="3">SUM(D50:D51)</f>
        <v>0</v>
      </c>
      <c r="E53" s="28">
        <f t="shared" si="3"/>
        <v>50000</v>
      </c>
      <c r="F53" s="28">
        <f t="shared" si="3"/>
        <v>50000</v>
      </c>
      <c r="G53" s="28">
        <f t="shared" si="3"/>
        <v>0</v>
      </c>
      <c r="H53" s="28">
        <f t="shared" si="3"/>
        <v>50000</v>
      </c>
    </row>
    <row r="54" spans="1:9" s="4" customFormat="1" ht="31.5" thickBot="1">
      <c r="A54" s="26" t="s">
        <v>84</v>
      </c>
      <c r="B54" s="27" t="s">
        <v>26</v>
      </c>
      <c r="C54" s="146">
        <f>C24+C28+C38+C45+C53</f>
        <v>60485867</v>
      </c>
      <c r="D54" s="146">
        <f>D24+D38+D45+D53</f>
        <v>34222623</v>
      </c>
      <c r="E54" s="200">
        <f>E24+E28+E38+E45+E53</f>
        <v>26263244</v>
      </c>
      <c r="F54" s="146">
        <f>F24+F28+F38+F45+F47+F49+F53</f>
        <v>71924122</v>
      </c>
      <c r="G54" s="146">
        <f>G24+G38+G45+G53+G49</f>
        <v>49073109</v>
      </c>
      <c r="H54" s="200">
        <f>H24+H28+H38+H45+H53+H47+H49</f>
        <v>22851013</v>
      </c>
    </row>
    <row r="55" spans="1:9" s="4" customFormat="1" ht="30.75">
      <c r="A55" s="323" t="s">
        <v>304</v>
      </c>
      <c r="B55" s="221"/>
      <c r="C55" s="350">
        <v>0</v>
      </c>
      <c r="D55" s="351"/>
      <c r="E55" s="352">
        <v>0</v>
      </c>
      <c r="F55" s="353">
        <v>12357322</v>
      </c>
      <c r="G55" s="354"/>
      <c r="H55" s="355">
        <v>12357322</v>
      </c>
    </row>
    <row r="56" spans="1:9" s="4" customFormat="1" ht="30.75">
      <c r="A56" s="196" t="s">
        <v>234</v>
      </c>
      <c r="B56" s="192"/>
      <c r="C56" s="194">
        <v>2980100</v>
      </c>
      <c r="D56" s="193"/>
      <c r="E56" s="195">
        <v>2980100</v>
      </c>
      <c r="F56" s="348">
        <v>0</v>
      </c>
      <c r="G56" s="402"/>
      <c r="H56" s="349">
        <v>0</v>
      </c>
    </row>
    <row r="57" spans="1:9" s="4" customFormat="1" ht="61.5">
      <c r="A57" s="17" t="s">
        <v>27</v>
      </c>
      <c r="B57" s="140"/>
      <c r="C57" s="19">
        <v>37097815</v>
      </c>
      <c r="D57" s="19">
        <v>12712109</v>
      </c>
      <c r="E57" s="141">
        <v>24385706</v>
      </c>
      <c r="F57" s="390">
        <v>32943808</v>
      </c>
      <c r="G57" s="434">
        <v>8558102</v>
      </c>
      <c r="H57" s="435">
        <v>24385706</v>
      </c>
    </row>
    <row r="58" spans="1:9" s="4" customFormat="1" ht="31.5" thickBot="1">
      <c r="A58" s="196" t="s">
        <v>322</v>
      </c>
      <c r="B58" s="356"/>
      <c r="C58" s="194">
        <v>0</v>
      </c>
      <c r="D58" s="194"/>
      <c r="E58" s="195">
        <v>0</v>
      </c>
      <c r="F58" s="348">
        <v>60521</v>
      </c>
      <c r="G58" s="348"/>
      <c r="H58" s="349">
        <v>60521</v>
      </c>
    </row>
    <row r="59" spans="1:9" s="4" customFormat="1" ht="31.5" thickBot="1">
      <c r="A59" s="26" t="s">
        <v>85</v>
      </c>
      <c r="B59" s="27" t="s">
        <v>28</v>
      </c>
      <c r="C59" s="28">
        <f>SUM(C55:C58)</f>
        <v>40077915</v>
      </c>
      <c r="D59" s="28">
        <f t="shared" ref="D59:E59" si="4">SUM(D55:D58)</f>
        <v>12712109</v>
      </c>
      <c r="E59" s="28">
        <f t="shared" si="4"/>
        <v>27365806</v>
      </c>
      <c r="F59" s="28">
        <f>SUM(F55:F58)</f>
        <v>45361651</v>
      </c>
      <c r="G59" s="28">
        <f t="shared" ref="G59:H59" si="5">SUM(G55:G58)</f>
        <v>8558102</v>
      </c>
      <c r="H59" s="28">
        <f t="shared" si="5"/>
        <v>36803549</v>
      </c>
    </row>
    <row r="60" spans="1:9" s="151" customFormat="1" ht="30" customHeight="1" thickBot="1">
      <c r="A60" s="147" t="s">
        <v>29</v>
      </c>
      <c r="B60" s="148"/>
      <c r="C60" s="149">
        <f>C54+C59</f>
        <v>100563782</v>
      </c>
      <c r="D60" s="149">
        <f t="shared" ref="D60:E60" si="6">D54+D59</f>
        <v>46934732</v>
      </c>
      <c r="E60" s="150">
        <f t="shared" si="6"/>
        <v>53629050</v>
      </c>
      <c r="F60" s="149">
        <f>F54+F59</f>
        <v>117285773</v>
      </c>
      <c r="G60" s="149">
        <f t="shared" ref="G60:H60" si="7">G54+G59</f>
        <v>57631211</v>
      </c>
      <c r="H60" s="150">
        <f t="shared" si="7"/>
        <v>59654562</v>
      </c>
    </row>
    <row r="62" spans="1:9">
      <c r="I62" s="2"/>
    </row>
    <row r="65" spans="4:4">
      <c r="D65" s="2"/>
    </row>
  </sheetData>
  <mergeCells count="4">
    <mergeCell ref="C3:E3"/>
    <mergeCell ref="F3:H3"/>
    <mergeCell ref="A2:H2"/>
    <mergeCell ref="A1:H1"/>
  </mergeCells>
  <phoneticPr fontId="0" type="noConversion"/>
  <printOptions horizontalCentered="1"/>
  <pageMargins left="0.15748031496062992" right="0.15748031496062992" top="0.39370078740157483" bottom="0.15748031496062992" header="0.47244094488188981" footer="0.15748031496062992"/>
  <pageSetup paperSize="8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8"/>
  <sheetViews>
    <sheetView workbookViewId="0">
      <selection sqref="A1:C1"/>
    </sheetView>
  </sheetViews>
  <sheetFormatPr defaultRowHeight="15"/>
  <cols>
    <col min="1" max="1" width="106.28515625" customWidth="1"/>
    <col min="2" max="2" width="42.28515625" customWidth="1"/>
    <col min="3" max="3" width="34.140625" customWidth="1"/>
  </cols>
  <sheetData>
    <row r="1" spans="1:3" ht="15.75">
      <c r="A1" s="634" t="s">
        <v>372</v>
      </c>
      <c r="B1" s="635"/>
      <c r="C1" s="636"/>
    </row>
    <row r="2" spans="1:3" ht="15.75">
      <c r="A2" s="618" t="s">
        <v>292</v>
      </c>
      <c r="B2" s="619"/>
      <c r="C2" s="620"/>
    </row>
    <row r="3" spans="1:3" ht="15.75">
      <c r="A3" s="312"/>
      <c r="B3" s="313"/>
      <c r="C3" s="314"/>
    </row>
    <row r="4" spans="1:3" ht="15.75">
      <c r="A4" s="621" t="s">
        <v>286</v>
      </c>
      <c r="B4" s="621"/>
      <c r="C4" s="621"/>
    </row>
    <row r="5" spans="1:3" ht="15.75">
      <c r="A5" s="295" t="s">
        <v>287</v>
      </c>
      <c r="B5" s="315" t="s">
        <v>288</v>
      </c>
      <c r="C5" s="315" t="s">
        <v>289</v>
      </c>
    </row>
    <row r="6" spans="1:3" ht="15.75">
      <c r="A6" s="321" t="s">
        <v>277</v>
      </c>
      <c r="B6" s="319">
        <v>24714644</v>
      </c>
      <c r="C6" s="319">
        <v>32882435</v>
      </c>
    </row>
    <row r="7" spans="1:3" ht="15.75">
      <c r="A7" s="320" t="s">
        <v>290</v>
      </c>
      <c r="B7" s="316">
        <v>8714783</v>
      </c>
      <c r="C7" s="316">
        <v>18373548</v>
      </c>
    </row>
    <row r="8" spans="1:3" ht="31.5">
      <c r="A8" s="317" t="s">
        <v>291</v>
      </c>
      <c r="B8" s="318" t="s">
        <v>284</v>
      </c>
      <c r="C8" s="318">
        <v>2571750</v>
      </c>
    </row>
  </sheetData>
  <mergeCells count="3">
    <mergeCell ref="A2:C2"/>
    <mergeCell ref="A4:C4"/>
    <mergeCell ref="A1:C1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3"/>
  <sheetViews>
    <sheetView zoomScale="120" zoomScaleNormal="120" workbookViewId="0">
      <selection sqref="A1:H1"/>
    </sheetView>
  </sheetViews>
  <sheetFormatPr defaultColWidth="9.140625" defaultRowHeight="15"/>
  <cols>
    <col min="1" max="1" width="54.7109375" style="40" customWidth="1"/>
    <col min="2" max="2" width="8.28515625" style="40" customWidth="1"/>
    <col min="3" max="3" width="19.42578125" style="40" customWidth="1"/>
    <col min="4" max="4" width="18" style="40" customWidth="1"/>
    <col min="5" max="5" width="15.5703125" style="40" customWidth="1"/>
    <col min="6" max="6" width="14.28515625" style="40" customWidth="1"/>
    <col min="7" max="7" width="14.7109375" style="40" customWidth="1"/>
    <col min="8" max="8" width="14.5703125" style="40" customWidth="1"/>
    <col min="9" max="16384" width="9.140625" style="40"/>
  </cols>
  <sheetData>
    <row r="1" spans="1:8" ht="25.5" customHeight="1" thickBot="1">
      <c r="A1" s="474" t="s">
        <v>365</v>
      </c>
      <c r="B1" s="475"/>
      <c r="C1" s="475"/>
      <c r="D1" s="475"/>
      <c r="E1" s="475"/>
      <c r="F1" s="475"/>
      <c r="G1" s="475"/>
      <c r="H1" s="476"/>
    </row>
    <row r="2" spans="1:8" ht="28.5" customHeight="1">
      <c r="A2" s="468" t="s">
        <v>361</v>
      </c>
      <c r="B2" s="469"/>
      <c r="C2" s="469"/>
      <c r="D2" s="469"/>
      <c r="E2" s="469"/>
      <c r="F2" s="469"/>
      <c r="G2" s="469"/>
      <c r="H2" s="470"/>
    </row>
    <row r="3" spans="1:8" ht="15" customHeight="1" thickBot="1">
      <c r="A3" s="471" t="s">
        <v>305</v>
      </c>
      <c r="B3" s="472"/>
      <c r="C3" s="472"/>
      <c r="D3" s="472"/>
      <c r="E3" s="472"/>
      <c r="F3" s="472"/>
      <c r="G3" s="472"/>
      <c r="H3" s="473"/>
    </row>
    <row r="4" spans="1:8" ht="15.75" customHeight="1" thickBot="1">
      <c r="A4" s="41" t="s">
        <v>65</v>
      </c>
      <c r="B4" s="42"/>
      <c r="C4" s="465" t="s">
        <v>30</v>
      </c>
      <c r="D4" s="466"/>
      <c r="E4" s="467"/>
      <c r="F4" s="465" t="s">
        <v>294</v>
      </c>
      <c r="G4" s="466"/>
      <c r="H4" s="467"/>
    </row>
    <row r="5" spans="1:8" ht="30.75" thickBot="1">
      <c r="A5" s="44" t="s">
        <v>64</v>
      </c>
      <c r="B5" s="45" t="s">
        <v>9</v>
      </c>
      <c r="C5" s="45" t="s">
        <v>66</v>
      </c>
      <c r="D5" s="160" t="s">
        <v>11</v>
      </c>
      <c r="E5" s="161" t="s">
        <v>12</v>
      </c>
      <c r="F5" s="45" t="s">
        <v>66</v>
      </c>
      <c r="G5" s="160" t="s">
        <v>11</v>
      </c>
      <c r="H5" s="161" t="s">
        <v>12</v>
      </c>
    </row>
    <row r="6" spans="1:8">
      <c r="A6" s="92" t="s">
        <v>87</v>
      </c>
      <c r="B6" s="93"/>
      <c r="C6" s="94">
        <v>8820000</v>
      </c>
      <c r="D6" s="94">
        <v>8820000</v>
      </c>
      <c r="E6" s="223"/>
      <c r="F6" s="94">
        <v>8620000</v>
      </c>
      <c r="G6" s="94">
        <v>8620000</v>
      </c>
      <c r="H6" s="223"/>
    </row>
    <row r="7" spans="1:8">
      <c r="A7" s="256" t="s">
        <v>262</v>
      </c>
      <c r="B7" s="255"/>
      <c r="C7" s="257">
        <v>1320000</v>
      </c>
      <c r="D7" s="257">
        <v>1320000</v>
      </c>
      <c r="E7" s="358"/>
      <c r="F7" s="380">
        <v>1320000</v>
      </c>
      <c r="G7" s="380">
        <v>1320000</v>
      </c>
      <c r="H7" s="358"/>
    </row>
    <row r="8" spans="1:8">
      <c r="A8" s="359" t="s">
        <v>306</v>
      </c>
      <c r="B8" s="98"/>
      <c r="C8" s="49">
        <v>0</v>
      </c>
      <c r="D8" s="49">
        <v>0</v>
      </c>
      <c r="E8" s="231"/>
      <c r="F8" s="360">
        <v>146832</v>
      </c>
      <c r="G8" s="361">
        <v>146832</v>
      </c>
      <c r="H8" s="226"/>
    </row>
    <row r="9" spans="1:8">
      <c r="A9" s="104" t="s">
        <v>263</v>
      </c>
      <c r="B9" s="105"/>
      <c r="C9" s="52">
        <v>481784</v>
      </c>
      <c r="D9" s="52">
        <v>481784</v>
      </c>
      <c r="E9" s="223"/>
      <c r="F9" s="357">
        <v>481784</v>
      </c>
      <c r="G9" s="357">
        <v>481784</v>
      </c>
      <c r="H9" s="223"/>
    </row>
    <row r="10" spans="1:8">
      <c r="A10" s="104" t="s">
        <v>307</v>
      </c>
      <c r="B10" s="105"/>
      <c r="C10" s="52">
        <v>0</v>
      </c>
      <c r="D10" s="52">
        <v>0</v>
      </c>
      <c r="E10" s="223"/>
      <c r="F10" s="357">
        <v>15000</v>
      </c>
      <c r="G10" s="357">
        <v>15000</v>
      </c>
      <c r="H10" s="223"/>
    </row>
    <row r="11" spans="1:8">
      <c r="A11" s="104" t="s">
        <v>308</v>
      </c>
      <c r="B11" s="105"/>
      <c r="C11" s="52">
        <v>120000</v>
      </c>
      <c r="D11" s="52">
        <v>120000</v>
      </c>
      <c r="E11" s="223"/>
      <c r="F11" s="357">
        <v>105000</v>
      </c>
      <c r="G11" s="357">
        <v>105000</v>
      </c>
      <c r="H11" s="223"/>
    </row>
    <row r="12" spans="1:8">
      <c r="A12" s="104" t="s">
        <v>309</v>
      </c>
      <c r="B12" s="105"/>
      <c r="C12" s="52">
        <v>0</v>
      </c>
      <c r="D12" s="52">
        <v>0</v>
      </c>
      <c r="E12" s="223"/>
      <c r="F12" s="357">
        <v>200000</v>
      </c>
      <c r="G12" s="357">
        <v>200000</v>
      </c>
      <c r="H12" s="223"/>
    </row>
    <row r="13" spans="1:8">
      <c r="A13" s="95" t="s">
        <v>67</v>
      </c>
      <c r="B13" s="46"/>
      <c r="C13" s="96">
        <f>C6+C9+C10+C11+C12</f>
        <v>9421784</v>
      </c>
      <c r="D13" s="96">
        <f t="shared" ref="D13" si="0">D6+D9+D10+D11+D12</f>
        <v>9421784</v>
      </c>
      <c r="E13" s="96"/>
      <c r="F13" s="96">
        <f>F6+F8+F9+F10+F11+F12</f>
        <v>9568616</v>
      </c>
      <c r="G13" s="96">
        <f>G6+G8+G9+G10+G11+G12</f>
        <v>9568616</v>
      </c>
      <c r="H13" s="224"/>
    </row>
    <row r="14" spans="1:8">
      <c r="A14" s="97" t="s">
        <v>150</v>
      </c>
      <c r="B14" s="98"/>
      <c r="C14" s="49">
        <v>2300000</v>
      </c>
      <c r="D14" s="49">
        <v>2300000</v>
      </c>
      <c r="E14" s="226"/>
      <c r="F14" s="49">
        <v>2300000</v>
      </c>
      <c r="G14" s="49">
        <v>2300000</v>
      </c>
      <c r="H14" s="226"/>
    </row>
    <row r="15" spans="1:8" ht="30">
      <c r="A15" s="133" t="s">
        <v>243</v>
      </c>
      <c r="B15" s="105"/>
      <c r="C15" s="52">
        <v>700000</v>
      </c>
      <c r="D15" s="52">
        <v>700000</v>
      </c>
      <c r="E15" s="227"/>
      <c r="F15" s="52">
        <v>2000000</v>
      </c>
      <c r="G15" s="52">
        <v>2000000</v>
      </c>
      <c r="H15" s="227"/>
    </row>
    <row r="16" spans="1:8">
      <c r="A16" s="133" t="s">
        <v>244</v>
      </c>
      <c r="B16" s="105"/>
      <c r="C16" s="52">
        <v>300000</v>
      </c>
      <c r="D16" s="52">
        <v>300000</v>
      </c>
      <c r="E16" s="227"/>
      <c r="F16" s="52">
        <v>300930</v>
      </c>
      <c r="G16" s="52">
        <v>300930</v>
      </c>
      <c r="H16" s="227"/>
    </row>
    <row r="17" spans="1:8" ht="15.75" thickBot="1">
      <c r="A17" s="99" t="s">
        <v>68</v>
      </c>
      <c r="B17" s="51"/>
      <c r="C17" s="100">
        <f>SUM(C14:C16)</f>
        <v>3300000</v>
      </c>
      <c r="D17" s="100">
        <f>SUM(D14:D16)</f>
        <v>3300000</v>
      </c>
      <c r="E17" s="228"/>
      <c r="F17" s="100">
        <f>SUM(F14:F16)</f>
        <v>4600930</v>
      </c>
      <c r="G17" s="100">
        <f>SUM(G14:G16)</f>
        <v>4600930</v>
      </c>
      <c r="H17" s="228"/>
    </row>
    <row r="18" spans="1:8" ht="15.75" thickBot="1">
      <c r="A18" s="44" t="s">
        <v>69</v>
      </c>
      <c r="B18" s="101" t="s">
        <v>31</v>
      </c>
      <c r="C18" s="102">
        <f>C13+C17</f>
        <v>12721784</v>
      </c>
      <c r="D18" s="102">
        <f>D13+D17</f>
        <v>12721784</v>
      </c>
      <c r="E18" s="229"/>
      <c r="F18" s="102">
        <f>F13+F17</f>
        <v>14169546</v>
      </c>
      <c r="G18" s="102">
        <f>G13+G17</f>
        <v>14169546</v>
      </c>
      <c r="H18" s="229"/>
    </row>
    <row r="19" spans="1:8" ht="30">
      <c r="A19" s="258" t="s">
        <v>32</v>
      </c>
      <c r="B19" s="259" t="s">
        <v>33</v>
      </c>
      <c r="C19" s="260">
        <v>2500000</v>
      </c>
      <c r="D19" s="260">
        <v>2500000</v>
      </c>
      <c r="E19" s="261"/>
      <c r="F19" s="260">
        <v>2500000</v>
      </c>
      <c r="G19" s="260">
        <v>2500000</v>
      </c>
      <c r="H19" s="261"/>
    </row>
    <row r="20" spans="1:8" ht="15.75" thickBot="1">
      <c r="A20" s="243" t="s">
        <v>255</v>
      </c>
      <c r="B20" s="262"/>
      <c r="C20" s="264">
        <v>423616</v>
      </c>
      <c r="D20" s="264">
        <v>423616</v>
      </c>
      <c r="E20" s="263"/>
      <c r="F20" s="381">
        <v>423616</v>
      </c>
      <c r="G20" s="381">
        <v>423616</v>
      </c>
      <c r="H20" s="263"/>
    </row>
    <row r="21" spans="1:8">
      <c r="A21" s="110" t="s">
        <v>177</v>
      </c>
      <c r="B21" s="108"/>
      <c r="C21" s="109">
        <v>170000</v>
      </c>
      <c r="D21" s="109">
        <v>170000</v>
      </c>
      <c r="E21" s="230"/>
      <c r="F21" s="109">
        <v>183565</v>
      </c>
      <c r="G21" s="109">
        <v>183565</v>
      </c>
      <c r="H21" s="230"/>
    </row>
    <row r="22" spans="1:8">
      <c r="A22" s="111" t="s">
        <v>35</v>
      </c>
      <c r="B22" s="107"/>
      <c r="C22" s="112">
        <f>SUM(C23:C26)</f>
        <v>2177480</v>
      </c>
      <c r="D22" s="112">
        <f>SUM(D23:D26)</f>
        <v>2177480</v>
      </c>
      <c r="E22" s="223"/>
      <c r="F22" s="112">
        <f>SUM(F23:F27)</f>
        <v>3962992</v>
      </c>
      <c r="G22" s="112">
        <f>SUM(G23:G27)</f>
        <v>3962992</v>
      </c>
      <c r="H22" s="223"/>
    </row>
    <row r="23" spans="1:8">
      <c r="A23" s="97" t="s">
        <v>34</v>
      </c>
      <c r="B23" s="46"/>
      <c r="C23" s="49">
        <v>20000</v>
      </c>
      <c r="D23" s="49">
        <v>20000</v>
      </c>
      <c r="E23" s="231"/>
      <c r="F23" s="361">
        <v>49740</v>
      </c>
      <c r="G23" s="361">
        <v>49740</v>
      </c>
      <c r="H23" s="231"/>
    </row>
    <row r="24" spans="1:8">
      <c r="A24" s="97" t="s">
        <v>36</v>
      </c>
      <c r="B24" s="47"/>
      <c r="C24" s="49">
        <v>600000</v>
      </c>
      <c r="D24" s="49">
        <v>600000</v>
      </c>
      <c r="E24" s="231"/>
      <c r="F24" s="361">
        <v>733481</v>
      </c>
      <c r="G24" s="361">
        <v>733481</v>
      </c>
      <c r="H24" s="231"/>
    </row>
    <row r="25" spans="1:8">
      <c r="A25" s="97" t="s">
        <v>37</v>
      </c>
      <c r="B25" s="46"/>
      <c r="C25" s="49">
        <v>1400000</v>
      </c>
      <c r="D25" s="49">
        <v>1400000</v>
      </c>
      <c r="E25" s="231"/>
      <c r="F25" s="361">
        <v>1426291</v>
      </c>
      <c r="G25" s="361">
        <v>1426291</v>
      </c>
      <c r="H25" s="231"/>
    </row>
    <row r="26" spans="1:8">
      <c r="A26" s="97" t="s">
        <v>264</v>
      </c>
      <c r="B26" s="46"/>
      <c r="C26" s="49">
        <v>157480</v>
      </c>
      <c r="D26" s="49">
        <v>157480</v>
      </c>
      <c r="E26" s="231"/>
      <c r="F26" s="361">
        <v>157480</v>
      </c>
      <c r="G26" s="361">
        <v>157480</v>
      </c>
      <c r="H26" s="231"/>
    </row>
    <row r="27" spans="1:8">
      <c r="A27" s="97" t="s">
        <v>261</v>
      </c>
      <c r="B27" s="46"/>
      <c r="C27" s="49"/>
      <c r="D27" s="49"/>
      <c r="E27" s="231"/>
      <c r="F27" s="361">
        <v>1596000</v>
      </c>
      <c r="G27" s="361">
        <v>1596000</v>
      </c>
      <c r="H27" s="231"/>
    </row>
    <row r="28" spans="1:8">
      <c r="A28" s="95" t="s">
        <v>70</v>
      </c>
      <c r="B28" s="46"/>
      <c r="C28" s="96">
        <f>C21+C22</f>
        <v>2347480</v>
      </c>
      <c r="D28" s="96">
        <f>D21+D22</f>
        <v>2347480</v>
      </c>
      <c r="E28" s="224"/>
      <c r="F28" s="96">
        <f>F21+F22</f>
        <v>4146557</v>
      </c>
      <c r="G28" s="96">
        <f>SUM(G21:G22)</f>
        <v>4146557</v>
      </c>
      <c r="H28" s="224"/>
    </row>
    <row r="29" spans="1:8">
      <c r="A29" s="97" t="s">
        <v>265</v>
      </c>
      <c r="B29" s="46"/>
      <c r="C29" s="49">
        <v>270000</v>
      </c>
      <c r="D29" s="49">
        <v>270000</v>
      </c>
      <c r="E29" s="231"/>
      <c r="F29" s="49">
        <v>470000</v>
      </c>
      <c r="G29" s="49">
        <v>470000</v>
      </c>
      <c r="H29" s="231"/>
    </row>
    <row r="30" spans="1:8">
      <c r="A30" s="97" t="s">
        <v>38</v>
      </c>
      <c r="B30" s="46"/>
      <c r="C30" s="49">
        <v>150000</v>
      </c>
      <c r="D30" s="49">
        <v>150000</v>
      </c>
      <c r="E30" s="231"/>
      <c r="F30" s="49">
        <v>150000</v>
      </c>
      <c r="G30" s="49">
        <v>150000</v>
      </c>
      <c r="H30" s="231"/>
    </row>
    <row r="31" spans="1:8">
      <c r="A31" s="95" t="s">
        <v>71</v>
      </c>
      <c r="B31" s="46"/>
      <c r="C31" s="96">
        <f>SUM(C29:C30)</f>
        <v>420000</v>
      </c>
      <c r="D31" s="96">
        <f>SUM(D29:D30)</f>
        <v>420000</v>
      </c>
      <c r="E31" s="224"/>
      <c r="F31" s="96">
        <f>SUM(F29:F30)</f>
        <v>620000</v>
      </c>
      <c r="G31" s="96">
        <f>SUM(G29:G30)</f>
        <v>620000</v>
      </c>
      <c r="H31" s="224"/>
    </row>
    <row r="32" spans="1:8">
      <c r="A32" s="50" t="s">
        <v>39</v>
      </c>
      <c r="B32" s="46"/>
      <c r="C32" s="59">
        <f>SUM(C33:C35)</f>
        <v>917240</v>
      </c>
      <c r="D32" s="59">
        <f>SUM(D33:D35)</f>
        <v>917240</v>
      </c>
      <c r="E32" s="226"/>
      <c r="F32" s="59">
        <f>SUM(F33:F35)</f>
        <v>1067240</v>
      </c>
      <c r="G32" s="59">
        <f>SUM(G33:G35)</f>
        <v>1067240</v>
      </c>
      <c r="H32" s="226"/>
    </row>
    <row r="33" spans="1:8">
      <c r="A33" s="97" t="s">
        <v>40</v>
      </c>
      <c r="B33" s="46"/>
      <c r="C33" s="49">
        <v>700000</v>
      </c>
      <c r="D33" s="49">
        <v>700000</v>
      </c>
      <c r="E33" s="231"/>
      <c r="F33" s="361">
        <v>850000</v>
      </c>
      <c r="G33" s="361">
        <v>850000</v>
      </c>
      <c r="H33" s="231"/>
    </row>
    <row r="34" spans="1:8">
      <c r="A34" s="97" t="s">
        <v>41</v>
      </c>
      <c r="B34" s="46"/>
      <c r="C34" s="49">
        <v>170000</v>
      </c>
      <c r="D34" s="49">
        <v>170000</v>
      </c>
      <c r="E34" s="231"/>
      <c r="F34" s="361">
        <v>170000</v>
      </c>
      <c r="G34" s="361">
        <v>170000</v>
      </c>
      <c r="H34" s="231"/>
    </row>
    <row r="35" spans="1:8">
      <c r="A35" s="97" t="s">
        <v>266</v>
      </c>
      <c r="B35" s="46"/>
      <c r="C35" s="49">
        <v>47240</v>
      </c>
      <c r="D35" s="49">
        <v>47240</v>
      </c>
      <c r="E35" s="231"/>
      <c r="F35" s="361">
        <v>47240</v>
      </c>
      <c r="G35" s="361">
        <v>47240</v>
      </c>
      <c r="H35" s="231"/>
    </row>
    <row r="36" spans="1:8" ht="30">
      <c r="A36" s="53" t="s">
        <v>323</v>
      </c>
      <c r="B36" s="46"/>
      <c r="C36" s="59">
        <v>110000</v>
      </c>
      <c r="D36" s="59">
        <v>110000</v>
      </c>
      <c r="E36" s="231"/>
      <c r="F36" s="59">
        <v>110000</v>
      </c>
      <c r="G36" s="59">
        <v>110000</v>
      </c>
      <c r="H36" s="231"/>
    </row>
    <row r="37" spans="1:8">
      <c r="A37" s="50" t="s">
        <v>42</v>
      </c>
      <c r="B37" s="46"/>
      <c r="C37" s="59">
        <v>705231</v>
      </c>
      <c r="D37" s="59">
        <v>705231</v>
      </c>
      <c r="E37" s="226"/>
      <c r="F37" s="59">
        <v>405231</v>
      </c>
      <c r="G37" s="59">
        <v>405231</v>
      </c>
      <c r="H37" s="226"/>
    </row>
    <row r="38" spans="1:8">
      <c r="A38" s="50" t="s">
        <v>176</v>
      </c>
      <c r="B38" s="46"/>
      <c r="C38" s="59">
        <v>600000</v>
      </c>
      <c r="D38" s="59">
        <v>600000</v>
      </c>
      <c r="E38" s="226"/>
      <c r="F38" s="59">
        <v>670000</v>
      </c>
      <c r="G38" s="59">
        <v>670000</v>
      </c>
      <c r="H38" s="226"/>
    </row>
    <row r="39" spans="1:8">
      <c r="A39" s="50" t="s">
        <v>43</v>
      </c>
      <c r="B39" s="46"/>
      <c r="C39" s="59">
        <f>SUM(C40:C44)</f>
        <v>4386000</v>
      </c>
      <c r="D39" s="59">
        <f>SUM(D40:D44)</f>
        <v>4386000</v>
      </c>
      <c r="E39" s="226"/>
      <c r="F39" s="362">
        <f>SUM(F40:F45)</f>
        <v>2784004</v>
      </c>
      <c r="G39" s="362">
        <f>SUM(G40:G45)</f>
        <v>2784004</v>
      </c>
      <c r="H39" s="226"/>
    </row>
    <row r="40" spans="1:8">
      <c r="A40" s="104" t="s">
        <v>146</v>
      </c>
      <c r="B40" s="51"/>
      <c r="C40" s="52">
        <v>300000</v>
      </c>
      <c r="D40" s="52">
        <v>300000</v>
      </c>
      <c r="E40" s="226"/>
      <c r="F40" s="357">
        <v>550520</v>
      </c>
      <c r="G40" s="357">
        <v>550520</v>
      </c>
      <c r="H40" s="226"/>
    </row>
    <row r="41" spans="1:8">
      <c r="A41" s="97" t="s">
        <v>151</v>
      </c>
      <c r="B41" s="46"/>
      <c r="C41" s="49">
        <v>400000</v>
      </c>
      <c r="D41" s="49">
        <v>400000</v>
      </c>
      <c r="E41" s="226"/>
      <c r="F41" s="361">
        <v>175000</v>
      </c>
      <c r="G41" s="361">
        <v>175000</v>
      </c>
      <c r="H41" s="226"/>
    </row>
    <row r="42" spans="1:8">
      <c r="A42" s="97" t="s">
        <v>261</v>
      </c>
      <c r="B42" s="46"/>
      <c r="C42" s="49">
        <v>2396000</v>
      </c>
      <c r="D42" s="49">
        <v>2396000</v>
      </c>
      <c r="E42" s="226"/>
      <c r="F42" s="433">
        <v>800000</v>
      </c>
      <c r="G42" s="433">
        <v>800000</v>
      </c>
      <c r="H42" s="226"/>
    </row>
    <row r="43" spans="1:8">
      <c r="A43" s="104" t="s">
        <v>278</v>
      </c>
      <c r="B43" s="46"/>
      <c r="C43" s="49">
        <v>1000000</v>
      </c>
      <c r="D43" s="49">
        <v>1000000</v>
      </c>
      <c r="E43" s="226"/>
      <c r="F43" s="433">
        <v>0</v>
      </c>
      <c r="G43" s="433">
        <v>0</v>
      </c>
      <c r="H43" s="226"/>
    </row>
    <row r="44" spans="1:8">
      <c r="A44" s="104" t="s">
        <v>135</v>
      </c>
      <c r="B44" s="46"/>
      <c r="C44" s="49">
        <v>290000</v>
      </c>
      <c r="D44" s="49">
        <v>290000</v>
      </c>
      <c r="E44" s="226"/>
      <c r="F44" s="361">
        <v>173000</v>
      </c>
      <c r="G44" s="361">
        <v>173000</v>
      </c>
      <c r="H44" s="226"/>
    </row>
    <row r="45" spans="1:8">
      <c r="A45" s="411" t="s">
        <v>326</v>
      </c>
      <c r="B45" s="46"/>
      <c r="C45" s="49"/>
      <c r="D45" s="49"/>
      <c r="E45" s="226"/>
      <c r="F45" s="361">
        <v>1085484</v>
      </c>
      <c r="G45" s="361">
        <v>1085484</v>
      </c>
      <c r="H45" s="226"/>
    </row>
    <row r="46" spans="1:8">
      <c r="A46" s="198" t="s">
        <v>256</v>
      </c>
      <c r="B46" s="46"/>
      <c r="C46" s="59">
        <v>10656277</v>
      </c>
      <c r="D46" s="59">
        <v>10656277</v>
      </c>
      <c r="E46" s="226"/>
      <c r="F46" s="362">
        <v>8448000</v>
      </c>
      <c r="G46" s="362">
        <v>8448000</v>
      </c>
      <c r="H46" s="226"/>
    </row>
    <row r="47" spans="1:8">
      <c r="A47" s="95" t="s">
        <v>72</v>
      </c>
      <c r="B47" s="46"/>
      <c r="C47" s="96">
        <f>C32+C37+C38+C39+C36+C46</f>
        <v>17374748</v>
      </c>
      <c r="D47" s="96">
        <f>D32+D37+D38+D39+D36+D46</f>
        <v>17374748</v>
      </c>
      <c r="E47" s="224"/>
      <c r="F47" s="96">
        <f>F32+F37+F38+F39+F36+F46</f>
        <v>13484475</v>
      </c>
      <c r="G47" s="96">
        <f>G32+G37+G38+G39+G36+G46</f>
        <v>13484475</v>
      </c>
      <c r="H47" s="224"/>
    </row>
    <row r="48" spans="1:8">
      <c r="A48" s="50" t="s">
        <v>134</v>
      </c>
      <c r="B48" s="46"/>
      <c r="C48" s="47">
        <v>50000</v>
      </c>
      <c r="D48" s="47">
        <v>50000</v>
      </c>
      <c r="E48" s="224"/>
      <c r="F48" s="47">
        <v>50000</v>
      </c>
      <c r="G48" s="47">
        <v>50000</v>
      </c>
      <c r="H48" s="224"/>
    </row>
    <row r="49" spans="1:8">
      <c r="A49" s="50" t="s">
        <v>310</v>
      </c>
      <c r="B49" s="46"/>
      <c r="C49" s="47">
        <v>0</v>
      </c>
      <c r="D49" s="47">
        <v>0</v>
      </c>
      <c r="E49" s="224"/>
      <c r="F49" s="47">
        <v>48349</v>
      </c>
      <c r="G49" s="47">
        <v>48349</v>
      </c>
      <c r="H49" s="224"/>
    </row>
    <row r="50" spans="1:8" s="43" customFormat="1">
      <c r="A50" s="95" t="s">
        <v>311</v>
      </c>
      <c r="B50" s="98"/>
      <c r="C50" s="96">
        <f>SUM(C48:C49)</f>
        <v>50000</v>
      </c>
      <c r="D50" s="96">
        <f t="shared" ref="D50:G50" si="1">SUM(D48:D49)</f>
        <v>50000</v>
      </c>
      <c r="E50" s="364"/>
      <c r="F50" s="363">
        <f t="shared" si="1"/>
        <v>98349</v>
      </c>
      <c r="G50" s="96">
        <f t="shared" si="1"/>
        <v>98349</v>
      </c>
      <c r="H50" s="224"/>
    </row>
    <row r="51" spans="1:8">
      <c r="A51" s="114" t="s">
        <v>44</v>
      </c>
      <c r="B51" s="46"/>
      <c r="C51" s="47">
        <v>4727995</v>
      </c>
      <c r="D51" s="47">
        <v>4727995</v>
      </c>
      <c r="E51" s="224"/>
      <c r="F51" s="47">
        <v>3699634</v>
      </c>
      <c r="G51" s="47">
        <v>3699634</v>
      </c>
      <c r="H51" s="224"/>
    </row>
    <row r="52" spans="1:8">
      <c r="A52" s="266" t="s">
        <v>255</v>
      </c>
      <c r="B52" s="265"/>
      <c r="C52" s="267">
        <v>2927995</v>
      </c>
      <c r="D52" s="267">
        <v>2927995</v>
      </c>
      <c r="E52" s="224"/>
      <c r="F52" s="409">
        <v>2927995</v>
      </c>
      <c r="G52" s="409">
        <v>2927995</v>
      </c>
      <c r="H52" s="224"/>
    </row>
    <row r="53" spans="1:8">
      <c r="A53" s="114" t="s">
        <v>140</v>
      </c>
      <c r="B53" s="46"/>
      <c r="C53" s="47">
        <v>1000000</v>
      </c>
      <c r="D53" s="47">
        <v>1000000</v>
      </c>
      <c r="E53" s="226"/>
      <c r="F53" s="47">
        <v>8349000</v>
      </c>
      <c r="G53" s="47">
        <v>8349000</v>
      </c>
      <c r="H53" s="226"/>
    </row>
    <row r="54" spans="1:8">
      <c r="A54" s="114" t="s">
        <v>312</v>
      </c>
      <c r="B54" s="46"/>
      <c r="C54" s="47">
        <v>0</v>
      </c>
      <c r="D54" s="47">
        <v>0</v>
      </c>
      <c r="E54" s="226"/>
      <c r="F54" s="47">
        <v>146</v>
      </c>
      <c r="G54" s="47">
        <v>146</v>
      </c>
      <c r="H54" s="226"/>
    </row>
    <row r="55" spans="1:8">
      <c r="A55" s="50" t="s">
        <v>45</v>
      </c>
      <c r="B55" s="46"/>
      <c r="C55" s="47">
        <v>100000</v>
      </c>
      <c r="D55" s="47">
        <v>100000</v>
      </c>
      <c r="E55" s="226"/>
      <c r="F55" s="47">
        <v>100000</v>
      </c>
      <c r="G55" s="47">
        <v>100000</v>
      </c>
      <c r="H55" s="226"/>
    </row>
    <row r="56" spans="1:8" ht="15.75" thickBot="1">
      <c r="A56" s="99" t="s">
        <v>73</v>
      </c>
      <c r="B56" s="51"/>
      <c r="C56" s="100">
        <f>C51+C53+C55</f>
        <v>5827995</v>
      </c>
      <c r="D56" s="100">
        <f>D51+D53+D55</f>
        <v>5827995</v>
      </c>
      <c r="E56" s="228"/>
      <c r="F56" s="100">
        <f>F51+F53+F55+F54</f>
        <v>12148780</v>
      </c>
      <c r="G56" s="100">
        <f>G51+G53+G55+G54</f>
        <v>12148780</v>
      </c>
      <c r="H56" s="228"/>
    </row>
    <row r="57" spans="1:8" ht="15.75" thickBot="1">
      <c r="A57" s="44" t="s">
        <v>74</v>
      </c>
      <c r="B57" s="101" t="s">
        <v>46</v>
      </c>
      <c r="C57" s="102">
        <f>C28+C31+C47+C56+C48</f>
        <v>26020223</v>
      </c>
      <c r="D57" s="102">
        <f>D28+D31+D47+D56+D48</f>
        <v>26020223</v>
      </c>
      <c r="E57" s="229"/>
      <c r="F57" s="102">
        <f>F28+F31+F47+F56+F50</f>
        <v>30498161</v>
      </c>
      <c r="G57" s="102">
        <f>G28+G31+G47+G56+G50</f>
        <v>30498161</v>
      </c>
      <c r="H57" s="229"/>
    </row>
    <row r="58" spans="1:8" ht="15.75">
      <c r="A58" s="121" t="s">
        <v>313</v>
      </c>
      <c r="B58" s="122"/>
      <c r="C58" s="123">
        <v>0</v>
      </c>
      <c r="D58" s="123">
        <v>0</v>
      </c>
      <c r="E58" s="232"/>
      <c r="F58" s="123">
        <v>39000</v>
      </c>
      <c r="G58" s="123">
        <v>39000</v>
      </c>
      <c r="H58" s="232"/>
    </row>
    <row r="59" spans="1:8" ht="15.75">
      <c r="A59" s="121" t="s">
        <v>47</v>
      </c>
      <c r="B59" s="122"/>
      <c r="C59" s="123">
        <f>SUM(C60:C60)</f>
        <v>2055527</v>
      </c>
      <c r="D59" s="123">
        <f>SUM(D60:D60)</f>
        <v>2055527</v>
      </c>
      <c r="E59" s="232"/>
      <c r="F59" s="123">
        <f>SUM(F60:F60)</f>
        <v>2055527</v>
      </c>
      <c r="G59" s="123">
        <f>SUM(G60:G60)</f>
        <v>2055527</v>
      </c>
      <c r="H59" s="232"/>
    </row>
    <row r="60" spans="1:8" ht="32.25" thickBot="1">
      <c r="A60" s="124" t="s">
        <v>180</v>
      </c>
      <c r="B60" s="122"/>
      <c r="C60" s="125">
        <v>2055527</v>
      </c>
      <c r="D60" s="125">
        <v>2055527</v>
      </c>
      <c r="E60" s="224"/>
      <c r="F60" s="125">
        <v>2055527</v>
      </c>
      <c r="G60" s="125">
        <v>2055527</v>
      </c>
      <c r="H60" s="224"/>
    </row>
    <row r="61" spans="1:8" ht="15.75" thickBot="1">
      <c r="A61" s="44" t="s">
        <v>75</v>
      </c>
      <c r="B61" s="101" t="s">
        <v>48</v>
      </c>
      <c r="C61" s="102">
        <f>C59</f>
        <v>2055527</v>
      </c>
      <c r="D61" s="102">
        <f>D59</f>
        <v>2055527</v>
      </c>
      <c r="E61" s="229"/>
      <c r="F61" s="102">
        <f>SUM(F58:F59)</f>
        <v>2094527</v>
      </c>
      <c r="G61" s="102">
        <f>SUM(G58:G59)</f>
        <v>2094527</v>
      </c>
      <c r="H61" s="229"/>
    </row>
    <row r="62" spans="1:8" s="369" customFormat="1">
      <c r="A62" s="365" t="s">
        <v>314</v>
      </c>
      <c r="B62" s="366"/>
      <c r="C62" s="367">
        <v>0</v>
      </c>
      <c r="D62" s="367">
        <v>0</v>
      </c>
      <c r="E62" s="368"/>
      <c r="F62" s="367">
        <v>963219</v>
      </c>
      <c r="G62" s="367">
        <v>963219</v>
      </c>
      <c r="H62" s="368"/>
    </row>
    <row r="63" spans="1:8" ht="23.25" customHeight="1">
      <c r="A63" s="115" t="s">
        <v>49</v>
      </c>
      <c r="B63" s="116"/>
      <c r="C63" s="117">
        <f>SUM(C64:C67)</f>
        <v>1710534</v>
      </c>
      <c r="D63" s="117">
        <f>SUM(D64:D67)</f>
        <v>1710534</v>
      </c>
      <c r="E63" s="233"/>
      <c r="F63" s="117">
        <f>SUM(F64:F67)</f>
        <v>1710534</v>
      </c>
      <c r="G63" s="117">
        <f>SUM(G64:G67)</f>
        <v>1710534</v>
      </c>
      <c r="H63" s="233"/>
    </row>
    <row r="64" spans="1:8" s="119" customFormat="1">
      <c r="A64" s="97" t="s">
        <v>50</v>
      </c>
      <c r="B64" s="118"/>
      <c r="C64" s="49">
        <v>926318</v>
      </c>
      <c r="D64" s="49">
        <v>926318</v>
      </c>
      <c r="E64" s="231"/>
      <c r="F64" s="49">
        <v>926318</v>
      </c>
      <c r="G64" s="49">
        <v>926318</v>
      </c>
      <c r="H64" s="231"/>
    </row>
    <row r="65" spans="1:8">
      <c r="A65" s="97" t="s">
        <v>152</v>
      </c>
      <c r="B65" s="98"/>
      <c r="C65" s="49">
        <v>238824</v>
      </c>
      <c r="D65" s="49">
        <v>238824</v>
      </c>
      <c r="E65" s="231"/>
      <c r="F65" s="49">
        <v>238824</v>
      </c>
      <c r="G65" s="49">
        <v>238824</v>
      </c>
      <c r="H65" s="231"/>
    </row>
    <row r="66" spans="1:8" ht="20.100000000000001" customHeight="1">
      <c r="A66" s="97" t="s">
        <v>178</v>
      </c>
      <c r="B66" s="98"/>
      <c r="C66" s="49">
        <v>280000</v>
      </c>
      <c r="D66" s="49">
        <v>280000</v>
      </c>
      <c r="E66" s="231"/>
      <c r="F66" s="49">
        <v>280000</v>
      </c>
      <c r="G66" s="49">
        <v>280000</v>
      </c>
      <c r="H66" s="231"/>
    </row>
    <row r="67" spans="1:8" ht="20.100000000000001" customHeight="1">
      <c r="A67" s="97" t="s">
        <v>51</v>
      </c>
      <c r="B67" s="98"/>
      <c r="C67" s="49">
        <v>265392</v>
      </c>
      <c r="D67" s="49">
        <v>265392</v>
      </c>
      <c r="E67" s="231"/>
      <c r="F67" s="49">
        <v>265392</v>
      </c>
      <c r="G67" s="49">
        <v>265392</v>
      </c>
      <c r="H67" s="231"/>
    </row>
    <row r="68" spans="1:8" ht="30">
      <c r="A68" s="56" t="s">
        <v>52</v>
      </c>
      <c r="B68" s="55"/>
      <c r="C68" s="199">
        <f>SUM(C69:C75)</f>
        <v>756400</v>
      </c>
      <c r="D68" s="199">
        <f>SUM(D69:D75)</f>
        <v>756400</v>
      </c>
      <c r="E68" s="234"/>
      <c r="F68" s="199">
        <f>SUM(F69:F75)</f>
        <v>4012700</v>
      </c>
      <c r="G68" s="199">
        <f>SUM(G69:G75)</f>
        <v>4012700</v>
      </c>
      <c r="H68" s="234"/>
    </row>
    <row r="69" spans="1:8" ht="18.75" customHeight="1">
      <c r="A69" s="163" t="s">
        <v>153</v>
      </c>
      <c r="B69" s="120"/>
      <c r="C69" s="162">
        <v>100000</v>
      </c>
      <c r="D69" s="162">
        <v>100000</v>
      </c>
      <c r="E69" s="226"/>
      <c r="F69" s="401">
        <v>100000</v>
      </c>
      <c r="G69" s="401">
        <v>100000</v>
      </c>
      <c r="H69" s="226"/>
    </row>
    <row r="70" spans="1:8" ht="18.75" customHeight="1">
      <c r="A70" s="163" t="s">
        <v>179</v>
      </c>
      <c r="B70" s="120"/>
      <c r="C70" s="162">
        <v>100000</v>
      </c>
      <c r="D70" s="162">
        <v>100000</v>
      </c>
      <c r="E70" s="226"/>
      <c r="F70" s="401">
        <v>2560000</v>
      </c>
      <c r="G70" s="401">
        <v>2560000</v>
      </c>
      <c r="H70" s="226"/>
    </row>
    <row r="71" spans="1:8">
      <c r="A71" s="164" t="s">
        <v>174</v>
      </c>
      <c r="B71" s="120"/>
      <c r="C71" s="162">
        <v>13100</v>
      </c>
      <c r="D71" s="162">
        <v>13100</v>
      </c>
      <c r="E71" s="226"/>
      <c r="F71" s="401">
        <v>13100</v>
      </c>
      <c r="G71" s="401">
        <v>13100</v>
      </c>
      <c r="H71" s="226"/>
    </row>
    <row r="72" spans="1:8" ht="15.75" customHeight="1">
      <c r="A72" s="163" t="s">
        <v>141</v>
      </c>
      <c r="B72" s="120"/>
      <c r="C72" s="162">
        <v>500000</v>
      </c>
      <c r="D72" s="162">
        <v>500000</v>
      </c>
      <c r="E72" s="226"/>
      <c r="F72" s="401">
        <v>500000</v>
      </c>
      <c r="G72" s="401">
        <v>500000</v>
      </c>
      <c r="H72" s="226"/>
    </row>
    <row r="73" spans="1:8" ht="18" customHeight="1">
      <c r="A73" s="64" t="s">
        <v>175</v>
      </c>
      <c r="B73" s="120"/>
      <c r="C73" s="49">
        <v>25000</v>
      </c>
      <c r="D73" s="49">
        <v>25000</v>
      </c>
      <c r="E73" s="226"/>
      <c r="F73" s="361">
        <v>25000</v>
      </c>
      <c r="G73" s="361">
        <v>25000</v>
      </c>
      <c r="H73" s="226"/>
    </row>
    <row r="74" spans="1:8">
      <c r="A74" s="64" t="s">
        <v>142</v>
      </c>
      <c r="B74" s="120"/>
      <c r="C74" s="49">
        <v>18300</v>
      </c>
      <c r="D74" s="49">
        <v>18300</v>
      </c>
      <c r="E74" s="226"/>
      <c r="F74" s="361">
        <v>18300</v>
      </c>
      <c r="G74" s="361">
        <v>18300</v>
      </c>
      <c r="H74" s="226"/>
    </row>
    <row r="75" spans="1:8" ht="15.75" thickBot="1">
      <c r="A75" s="64" t="s">
        <v>324</v>
      </c>
      <c r="B75" s="138"/>
      <c r="C75" s="397">
        <v>0</v>
      </c>
      <c r="D75" s="397">
        <v>0</v>
      </c>
      <c r="E75" s="398"/>
      <c r="F75" s="410">
        <v>796300</v>
      </c>
      <c r="G75" s="410">
        <v>796300</v>
      </c>
      <c r="H75" s="398"/>
    </row>
    <row r="76" spans="1:8" ht="15.75" thickBot="1">
      <c r="A76" s="399" t="s">
        <v>53</v>
      </c>
      <c r="B76" s="101"/>
      <c r="C76" s="102">
        <f>SUM(C77:C81)</f>
        <v>16189615</v>
      </c>
      <c r="D76" s="102">
        <f>SUM(D77:D81)</f>
        <v>394350</v>
      </c>
      <c r="E76" s="103">
        <f>SUM(E77:E81)</f>
        <v>15795265</v>
      </c>
      <c r="F76" s="400">
        <v>0</v>
      </c>
      <c r="G76" s="102">
        <v>0</v>
      </c>
      <c r="H76" s="103"/>
    </row>
    <row r="77" spans="1:8" ht="28.9" customHeight="1">
      <c r="A77" s="204" t="s">
        <v>253</v>
      </c>
      <c r="B77" s="107"/>
      <c r="C77" s="94">
        <v>11242230</v>
      </c>
      <c r="D77" s="94"/>
      <c r="E77" s="205">
        <v>11242230</v>
      </c>
      <c r="F77" s="206">
        <v>0</v>
      </c>
      <c r="G77" s="206">
        <v>0</v>
      </c>
      <c r="H77" s="370"/>
    </row>
    <row r="78" spans="1:8">
      <c r="A78" s="64" t="s">
        <v>235</v>
      </c>
      <c r="B78" s="46"/>
      <c r="C78" s="240">
        <v>2980100</v>
      </c>
      <c r="D78" s="225"/>
      <c r="E78" s="113">
        <v>2980100</v>
      </c>
      <c r="F78" s="206">
        <v>0</v>
      </c>
      <c r="G78" s="206">
        <v>0</v>
      </c>
      <c r="H78" s="370"/>
    </row>
    <row r="79" spans="1:8">
      <c r="A79" s="64" t="s">
        <v>143</v>
      </c>
      <c r="B79" s="46"/>
      <c r="C79" s="49">
        <v>1572935</v>
      </c>
      <c r="D79" s="49"/>
      <c r="E79" s="113">
        <v>1572935</v>
      </c>
      <c r="F79" s="206">
        <v>0</v>
      </c>
      <c r="G79" s="206">
        <v>0</v>
      </c>
      <c r="H79" s="370"/>
    </row>
    <row r="80" spans="1:8">
      <c r="A80" s="133" t="s">
        <v>268</v>
      </c>
      <c r="B80" s="51"/>
      <c r="C80" s="52">
        <v>394350</v>
      </c>
      <c r="D80" s="52">
        <v>394350</v>
      </c>
      <c r="E80" s="152"/>
      <c r="F80" s="206">
        <v>0</v>
      </c>
      <c r="G80" s="206">
        <v>0</v>
      </c>
      <c r="H80" s="370"/>
    </row>
    <row r="81" spans="1:8" ht="15.75" thickBot="1">
      <c r="A81" s="104" t="s">
        <v>54</v>
      </c>
      <c r="B81" s="51"/>
      <c r="C81" s="52">
        <v>0</v>
      </c>
      <c r="D81" s="52">
        <v>0</v>
      </c>
      <c r="E81" s="152"/>
      <c r="F81" s="206">
        <v>0</v>
      </c>
      <c r="G81" s="206">
        <v>0</v>
      </c>
      <c r="H81" s="201"/>
    </row>
    <row r="82" spans="1:8" ht="15.75" thickBot="1">
      <c r="A82" s="44" t="s">
        <v>76</v>
      </c>
      <c r="B82" s="101" t="s">
        <v>55</v>
      </c>
      <c r="C82" s="102">
        <f>C63+C68+C76</f>
        <v>18656549</v>
      </c>
      <c r="D82" s="102">
        <f>D63+D68+D76</f>
        <v>2861284</v>
      </c>
      <c r="E82" s="103">
        <f>E63+E68+E76</f>
        <v>15795265</v>
      </c>
      <c r="F82" s="102">
        <f>F62+F63+F68+F76</f>
        <v>6686453</v>
      </c>
      <c r="G82" s="102">
        <f>G62+G63+G68+G76</f>
        <v>6686453</v>
      </c>
      <c r="H82" s="103"/>
    </row>
    <row r="83" spans="1:8" ht="15.75" thickBot="1">
      <c r="A83" s="106" t="s">
        <v>77</v>
      </c>
      <c r="B83" s="101" t="s">
        <v>58</v>
      </c>
      <c r="C83" s="102">
        <f>SUM(C85:C88)</f>
        <v>881000</v>
      </c>
      <c r="D83" s="135">
        <f>SUM(D86:D88)</f>
        <v>0</v>
      </c>
      <c r="E83" s="103">
        <f>SUM(E85:E88)</f>
        <v>881000</v>
      </c>
      <c r="F83" s="102">
        <f>SUM(F84:F88)</f>
        <v>3517063</v>
      </c>
      <c r="G83" s="102">
        <f t="shared" ref="G83:H83" si="2">SUM(G84:G88)</f>
        <v>0</v>
      </c>
      <c r="H83" s="103">
        <f t="shared" si="2"/>
        <v>3517063</v>
      </c>
    </row>
    <row r="84" spans="1:8">
      <c r="A84" s="64" t="s">
        <v>315</v>
      </c>
      <c r="B84" s="120"/>
      <c r="C84" s="49">
        <v>0</v>
      </c>
      <c r="D84" s="59"/>
      <c r="E84" s="113">
        <v>0</v>
      </c>
      <c r="F84" s="49">
        <v>2288426</v>
      </c>
      <c r="G84" s="132"/>
      <c r="H84" s="205">
        <v>2288426</v>
      </c>
    </row>
    <row r="85" spans="1:8" ht="30">
      <c r="A85" s="64" t="s">
        <v>56</v>
      </c>
      <c r="B85" s="120"/>
      <c r="C85" s="49">
        <v>300000</v>
      </c>
      <c r="D85" s="132"/>
      <c r="E85" s="113">
        <v>300000</v>
      </c>
      <c r="F85" s="361">
        <v>579244</v>
      </c>
      <c r="G85" s="384"/>
      <c r="H85" s="385">
        <v>579244</v>
      </c>
    </row>
    <row r="86" spans="1:8" ht="27" customHeight="1">
      <c r="A86" s="64" t="s">
        <v>269</v>
      </c>
      <c r="B86" s="120"/>
      <c r="C86" s="49">
        <v>393701</v>
      </c>
      <c r="D86" s="132"/>
      <c r="E86" s="113">
        <v>393701</v>
      </c>
      <c r="F86" s="361">
        <v>393701</v>
      </c>
      <c r="G86" s="384"/>
      <c r="H86" s="385">
        <v>393701</v>
      </c>
    </row>
    <row r="87" spans="1:8" ht="27" customHeight="1">
      <c r="A87" s="64" t="s">
        <v>57</v>
      </c>
      <c r="B87" s="120"/>
      <c r="C87" s="49">
        <v>81000</v>
      </c>
      <c r="D87" s="132"/>
      <c r="E87" s="113">
        <v>81000</v>
      </c>
      <c r="F87" s="361">
        <v>149393</v>
      </c>
      <c r="G87" s="384"/>
      <c r="H87" s="385">
        <v>149393</v>
      </c>
    </row>
    <row r="88" spans="1:8" ht="30.75" thickBot="1">
      <c r="A88" s="64" t="s">
        <v>270</v>
      </c>
      <c r="B88" s="120"/>
      <c r="C88" s="49">
        <v>106299</v>
      </c>
      <c r="D88" s="132"/>
      <c r="E88" s="113">
        <v>106299</v>
      </c>
      <c r="F88" s="361">
        <v>106299</v>
      </c>
      <c r="G88" s="384"/>
      <c r="H88" s="385">
        <v>106299</v>
      </c>
    </row>
    <row r="89" spans="1:8" ht="15.75" thickBot="1">
      <c r="A89" s="134" t="s">
        <v>145</v>
      </c>
      <c r="B89" s="101" t="s">
        <v>59</v>
      </c>
      <c r="C89" s="135">
        <f>SUM(C90:C93)</f>
        <v>34381035</v>
      </c>
      <c r="D89" s="136"/>
      <c r="E89" s="154">
        <f>SUM(E90:E93)</f>
        <v>34381035</v>
      </c>
      <c r="F89" s="425">
        <f>SUM(F90:F93)</f>
        <v>41933468</v>
      </c>
      <c r="G89" s="136"/>
      <c r="H89" s="154">
        <f>SUM(H90:H93)</f>
        <v>41933468</v>
      </c>
    </row>
    <row r="90" spans="1:8" ht="30">
      <c r="A90" s="242" t="s">
        <v>277</v>
      </c>
      <c r="B90" s="108"/>
      <c r="C90" s="421">
        <v>25891681</v>
      </c>
      <c r="D90" s="421"/>
      <c r="E90" s="422">
        <v>25891681</v>
      </c>
      <c r="F90" s="423">
        <v>25891681</v>
      </c>
      <c r="G90" s="423"/>
      <c r="H90" s="424">
        <v>25891681</v>
      </c>
    </row>
    <row r="91" spans="1:8">
      <c r="A91" s="242" t="s">
        <v>329</v>
      </c>
      <c r="B91" s="239"/>
      <c r="C91" s="240"/>
      <c r="D91" s="240"/>
      <c r="E91" s="241"/>
      <c r="F91" s="382">
        <v>7058373</v>
      </c>
      <c r="G91" s="382"/>
      <c r="H91" s="383">
        <v>7058373</v>
      </c>
    </row>
    <row r="92" spans="1:8">
      <c r="A92" s="64" t="s">
        <v>254</v>
      </c>
      <c r="B92" s="120"/>
      <c r="C92" s="49">
        <v>1180000</v>
      </c>
      <c r="D92" s="132"/>
      <c r="E92" s="113">
        <v>1180000</v>
      </c>
      <c r="F92" s="361">
        <v>1180000</v>
      </c>
      <c r="G92" s="384"/>
      <c r="H92" s="385">
        <v>1180000</v>
      </c>
    </row>
    <row r="93" spans="1:8">
      <c r="A93" s="64" t="s">
        <v>144</v>
      </c>
      <c r="B93" s="120"/>
      <c r="C93" s="49">
        <v>7309354</v>
      </c>
      <c r="D93" s="132"/>
      <c r="E93" s="113">
        <v>7309354</v>
      </c>
      <c r="F93" s="361">
        <v>7803414</v>
      </c>
      <c r="G93" s="384"/>
      <c r="H93" s="385">
        <v>7803414</v>
      </c>
    </row>
    <row r="94" spans="1:8" ht="15.75" thickBot="1">
      <c r="A94" s="243" t="s">
        <v>255</v>
      </c>
      <c r="B94" s="244"/>
      <c r="C94" s="245">
        <v>318600</v>
      </c>
      <c r="D94" s="246"/>
      <c r="E94" s="247">
        <v>318600</v>
      </c>
      <c r="F94" s="386">
        <v>318600</v>
      </c>
      <c r="G94" s="387"/>
      <c r="H94" s="388">
        <v>318600</v>
      </c>
    </row>
    <row r="95" spans="1:8" ht="31.5">
      <c r="A95" s="296" t="s">
        <v>279</v>
      </c>
      <c r="B95" s="297"/>
      <c r="C95" s="251">
        <v>2571750</v>
      </c>
      <c r="D95" s="298"/>
      <c r="E95" s="299">
        <v>2571750</v>
      </c>
      <c r="F95" s="251">
        <f>SUM(F96)</f>
        <v>1791903</v>
      </c>
      <c r="G95" s="298"/>
      <c r="H95" s="299">
        <f>SUM(H96)</f>
        <v>1791903</v>
      </c>
    </row>
    <row r="96" spans="1:8" ht="16.5" customHeight="1" thickBot="1">
      <c r="A96" s="300" t="s">
        <v>316</v>
      </c>
      <c r="B96" s="297"/>
      <c r="C96" s="301">
        <v>2571750</v>
      </c>
      <c r="D96" s="302"/>
      <c r="E96" s="303">
        <v>2571750</v>
      </c>
      <c r="F96" s="301">
        <v>1791903</v>
      </c>
      <c r="G96" s="302"/>
      <c r="H96" s="303">
        <v>1791903</v>
      </c>
    </row>
    <row r="97" spans="1:8" ht="16.5" thickBot="1">
      <c r="A97" s="304" t="s">
        <v>280</v>
      </c>
      <c r="B97" s="305" t="s">
        <v>159</v>
      </c>
      <c r="C97" s="306">
        <f>C95</f>
        <v>2571750</v>
      </c>
      <c r="D97" s="307"/>
      <c r="E97" s="308">
        <f>E95</f>
        <v>2571750</v>
      </c>
      <c r="F97" s="306">
        <f>F95</f>
        <v>1791903</v>
      </c>
      <c r="G97" s="307"/>
      <c r="H97" s="308">
        <f>H95</f>
        <v>1791903</v>
      </c>
    </row>
    <row r="98" spans="1:8" ht="15.75" thickBot="1">
      <c r="A98" s="134" t="s">
        <v>60</v>
      </c>
      <c r="B98" s="101" t="s">
        <v>61</v>
      </c>
      <c r="C98" s="135">
        <f>C18+C19+C57+C61+C82+C83+C89+C97</f>
        <v>99787868</v>
      </c>
      <c r="D98" s="135">
        <f>D18+D19+D57+D61+D82+D83+D89</f>
        <v>46158818</v>
      </c>
      <c r="E98" s="154">
        <f>E18+E19+E57+E61+E82+E83+E89+E97</f>
        <v>53629050</v>
      </c>
      <c r="F98" s="135">
        <f>F18+F19+F57+F61+F82+F83+F89+F97</f>
        <v>103191121</v>
      </c>
      <c r="G98" s="135">
        <f>G18+G19+G57+G61+G82+G83+G89</f>
        <v>55948687</v>
      </c>
      <c r="H98" s="154">
        <f>H18+H19+H57+H61+H82+H83+H89+H97</f>
        <v>47242434</v>
      </c>
    </row>
    <row r="99" spans="1:8">
      <c r="A99" s="53" t="s">
        <v>325</v>
      </c>
      <c r="B99" s="239"/>
      <c r="C99" s="406">
        <v>0</v>
      </c>
      <c r="D99" s="406">
        <v>0</v>
      </c>
      <c r="E99" s="405"/>
      <c r="F99" s="406">
        <v>12357322</v>
      </c>
      <c r="G99" s="406">
        <v>12357322</v>
      </c>
      <c r="H99" s="405"/>
    </row>
    <row r="100" spans="1:8">
      <c r="A100" s="53" t="s">
        <v>156</v>
      </c>
      <c r="B100" s="120"/>
      <c r="C100" s="54">
        <v>775914</v>
      </c>
      <c r="D100" s="54">
        <v>775914</v>
      </c>
      <c r="E100" s="235"/>
      <c r="F100" s="407">
        <v>1737330</v>
      </c>
      <c r="G100" s="407">
        <v>1737330</v>
      </c>
      <c r="H100" s="235"/>
    </row>
    <row r="101" spans="1:8" ht="15.75" thickBot="1">
      <c r="A101" s="137" t="s">
        <v>155</v>
      </c>
      <c r="B101" s="138" t="s">
        <v>154</v>
      </c>
      <c r="C101" s="139">
        <f>C100</f>
        <v>775914</v>
      </c>
      <c r="D101" s="139">
        <f>D100</f>
        <v>775914</v>
      </c>
      <c r="E101" s="236"/>
      <c r="F101" s="408">
        <f>SUM(F99:F100)</f>
        <v>14094652</v>
      </c>
      <c r="G101" s="408">
        <f>SUM(G99:G100)</f>
        <v>14094652</v>
      </c>
      <c r="H101" s="236"/>
    </row>
    <row r="102" spans="1:8" ht="15.75" thickBot="1">
      <c r="A102" s="155" t="s">
        <v>86</v>
      </c>
      <c r="B102" s="138"/>
      <c r="C102" s="156">
        <f>C98+C101</f>
        <v>100563782</v>
      </c>
      <c r="D102" s="156">
        <f t="shared" ref="D102:E102" si="3">D98+D101</f>
        <v>46934732</v>
      </c>
      <c r="E102" s="201">
        <f t="shared" si="3"/>
        <v>53629050</v>
      </c>
      <c r="F102" s="156">
        <f>F98+F101</f>
        <v>117285773</v>
      </c>
      <c r="G102" s="156">
        <f t="shared" ref="G102:H102" si="4">G98+G101</f>
        <v>70043339</v>
      </c>
      <c r="H102" s="201">
        <f t="shared" si="4"/>
        <v>47242434</v>
      </c>
    </row>
    <row r="103" spans="1:8" ht="16.5" customHeight="1">
      <c r="A103" s="111" t="s">
        <v>62</v>
      </c>
      <c r="B103" s="107"/>
      <c r="C103" s="157">
        <v>6</v>
      </c>
      <c r="D103" s="107">
        <v>6</v>
      </c>
      <c r="E103" s="237"/>
      <c r="F103" s="157">
        <v>6</v>
      </c>
      <c r="G103" s="107">
        <v>6</v>
      </c>
      <c r="H103" s="237"/>
    </row>
    <row r="104" spans="1:8" ht="17.25" customHeight="1" thickBot="1">
      <c r="A104" s="158" t="s">
        <v>63</v>
      </c>
      <c r="B104" s="153"/>
      <c r="C104" s="159">
        <v>3</v>
      </c>
      <c r="D104" s="153">
        <v>3</v>
      </c>
      <c r="E104" s="238"/>
      <c r="F104" s="159">
        <v>3</v>
      </c>
      <c r="G104" s="153">
        <v>3</v>
      </c>
      <c r="H104" s="238"/>
    </row>
    <row r="106" spans="1:8">
      <c r="D106" s="48"/>
    </row>
    <row r="107" spans="1:8">
      <c r="D107" s="48"/>
    </row>
    <row r="113" spans="5:5">
      <c r="E113" s="48"/>
    </row>
  </sheetData>
  <mergeCells count="5">
    <mergeCell ref="C4:E4"/>
    <mergeCell ref="F4:H4"/>
    <mergeCell ref="A2:H2"/>
    <mergeCell ref="A3:H3"/>
    <mergeCell ref="A1:H1"/>
  </mergeCells>
  <printOptions horizontalCentered="1"/>
  <pageMargins left="0.15748031496062992" right="0.15748031496062992" top="0.23622047244094491" bottom="0.19685039370078741" header="0.15748031496062992" footer="0.15748031496062992"/>
  <pageSetup paperSize="8" scale="65" orientation="portrait" r:id="rId1"/>
  <headerFooter alignWithMargins="0"/>
  <rowBreaks count="1" manualBreakCount="1">
    <brk id="7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8"/>
  <sheetViews>
    <sheetView zoomScale="110" zoomScaleNormal="110" workbookViewId="0">
      <selection sqref="A1:F1"/>
    </sheetView>
  </sheetViews>
  <sheetFormatPr defaultColWidth="9.140625" defaultRowHeight="15"/>
  <cols>
    <col min="1" max="1" width="16.28515625" style="177" customWidth="1"/>
    <col min="2" max="2" width="59" style="177" customWidth="1"/>
    <col min="3" max="4" width="20.140625" style="177" customWidth="1"/>
    <col min="5" max="6" width="20" style="177" customWidth="1"/>
    <col min="7" max="16384" width="9.140625" style="177"/>
  </cols>
  <sheetData>
    <row r="1" spans="1:6" ht="27" customHeight="1" thickBot="1">
      <c r="A1" s="485" t="s">
        <v>366</v>
      </c>
      <c r="B1" s="486"/>
      <c r="C1" s="486"/>
      <c r="D1" s="486"/>
      <c r="E1" s="486"/>
      <c r="F1" s="487"/>
    </row>
    <row r="2" spans="1:6" ht="39" customHeight="1">
      <c r="A2" s="477" t="s">
        <v>362</v>
      </c>
      <c r="B2" s="478"/>
      <c r="C2" s="478"/>
      <c r="D2" s="478"/>
      <c r="E2" s="478"/>
      <c r="F2" s="479"/>
    </row>
    <row r="3" spans="1:6" ht="48.75" customHeight="1">
      <c r="A3" s="190" t="s">
        <v>257</v>
      </c>
      <c r="B3" s="189" t="s">
        <v>258</v>
      </c>
      <c r="C3" s="189" t="s">
        <v>259</v>
      </c>
      <c r="D3" s="188" t="s">
        <v>260</v>
      </c>
      <c r="E3" s="189" t="s">
        <v>330</v>
      </c>
      <c r="F3" s="188" t="s">
        <v>331</v>
      </c>
    </row>
    <row r="4" spans="1:6" ht="15.75">
      <c r="A4" s="480" t="s">
        <v>230</v>
      </c>
      <c r="B4" s="481"/>
      <c r="C4" s="481"/>
      <c r="D4" s="481"/>
      <c r="E4" s="481"/>
      <c r="F4" s="482"/>
    </row>
    <row r="5" spans="1:6" ht="30" customHeight="1">
      <c r="A5" s="186" t="s">
        <v>229</v>
      </c>
      <c r="B5" s="184" t="s">
        <v>228</v>
      </c>
      <c r="C5" s="251">
        <v>11242230</v>
      </c>
      <c r="D5" s="187"/>
      <c r="E5" s="251">
        <v>11242230</v>
      </c>
      <c r="F5" s="187"/>
    </row>
    <row r="6" spans="1:6" ht="30" customHeight="1">
      <c r="A6" s="186" t="s">
        <v>227</v>
      </c>
      <c r="B6" s="184" t="s">
        <v>226</v>
      </c>
      <c r="C6" s="252"/>
      <c r="D6" s="253">
        <v>400000</v>
      </c>
      <c r="E6" s="252"/>
      <c r="F6" s="253">
        <v>400000</v>
      </c>
    </row>
    <row r="7" spans="1:6" ht="47.25">
      <c r="A7" s="186" t="s">
        <v>225</v>
      </c>
      <c r="B7" s="184" t="s">
        <v>224</v>
      </c>
      <c r="C7" s="252">
        <v>700000</v>
      </c>
      <c r="D7" s="253"/>
      <c r="E7" s="252">
        <v>700000</v>
      </c>
      <c r="F7" s="253"/>
    </row>
    <row r="8" spans="1:6" ht="39" customHeight="1">
      <c r="A8" s="186" t="s">
        <v>223</v>
      </c>
      <c r="B8" s="184" t="s">
        <v>222</v>
      </c>
      <c r="C8" s="272">
        <v>5640000</v>
      </c>
      <c r="D8" s="273">
        <v>3670000</v>
      </c>
      <c r="E8" s="272">
        <v>5640000</v>
      </c>
      <c r="F8" s="273">
        <v>4815796</v>
      </c>
    </row>
    <row r="9" spans="1:6" ht="30" customHeight="1">
      <c r="A9" s="186" t="s">
        <v>221</v>
      </c>
      <c r="B9" s="184" t="s">
        <v>220</v>
      </c>
      <c r="C9" s="271"/>
      <c r="D9" s="187">
        <v>1200000</v>
      </c>
      <c r="E9" s="271"/>
      <c r="F9" s="187">
        <v>1200000</v>
      </c>
    </row>
    <row r="10" spans="1:6" ht="30" customHeight="1">
      <c r="A10" s="186" t="s">
        <v>219</v>
      </c>
      <c r="B10" s="184" t="s">
        <v>218</v>
      </c>
      <c r="C10" s="272">
        <v>8405231</v>
      </c>
      <c r="D10" s="273">
        <v>4755231</v>
      </c>
      <c r="E10" s="272">
        <v>8405231</v>
      </c>
      <c r="F10" s="273">
        <v>4755231</v>
      </c>
    </row>
    <row r="11" spans="1:6" ht="30" customHeight="1">
      <c r="A11" s="186" t="s">
        <v>217</v>
      </c>
      <c r="B11" s="184" t="s">
        <v>216</v>
      </c>
      <c r="C11" s="271">
        <v>19397845</v>
      </c>
      <c r="D11" s="249"/>
      <c r="E11" s="271">
        <v>23028014</v>
      </c>
      <c r="F11" s="187">
        <v>1860178</v>
      </c>
    </row>
    <row r="12" spans="1:6" ht="30" customHeight="1">
      <c r="A12" s="186" t="s">
        <v>215</v>
      </c>
      <c r="B12" s="184" t="s">
        <v>214</v>
      </c>
      <c r="C12" s="248"/>
      <c r="D12" s="187">
        <v>926318</v>
      </c>
      <c r="E12" s="248"/>
      <c r="F12" s="187">
        <v>926318</v>
      </c>
    </row>
    <row r="13" spans="1:6" ht="36" customHeight="1">
      <c r="A13" s="186" t="s">
        <v>213</v>
      </c>
      <c r="B13" s="184" t="s">
        <v>212</v>
      </c>
      <c r="C13" s="248"/>
      <c r="D13" s="187">
        <v>238824</v>
      </c>
      <c r="E13" s="248"/>
      <c r="F13" s="187">
        <v>238824</v>
      </c>
    </row>
    <row r="14" spans="1:6" ht="30" customHeight="1">
      <c r="A14" s="186" t="s">
        <v>211</v>
      </c>
      <c r="B14" s="184" t="s">
        <v>210</v>
      </c>
      <c r="C14" s="248"/>
      <c r="D14" s="187">
        <v>265392</v>
      </c>
      <c r="E14" s="248"/>
      <c r="F14" s="187">
        <v>265392</v>
      </c>
    </row>
    <row r="15" spans="1:6" ht="30" customHeight="1">
      <c r="A15" s="186" t="s">
        <v>209</v>
      </c>
      <c r="B15" s="184" t="s">
        <v>208</v>
      </c>
      <c r="C15" s="248"/>
      <c r="D15" s="187">
        <v>18300</v>
      </c>
      <c r="E15" s="248"/>
      <c r="F15" s="187">
        <v>18300</v>
      </c>
    </row>
    <row r="16" spans="1:6" ht="30" customHeight="1">
      <c r="A16" s="186" t="s">
        <v>207</v>
      </c>
      <c r="B16" s="184" t="s">
        <v>206</v>
      </c>
      <c r="C16" s="248"/>
      <c r="D16" s="187">
        <v>2055527</v>
      </c>
      <c r="E16" s="248"/>
      <c r="F16" s="187">
        <v>2055527</v>
      </c>
    </row>
    <row r="17" spans="1:6" ht="30" customHeight="1">
      <c r="A17" s="186" t="s">
        <v>205</v>
      </c>
      <c r="B17" s="184" t="s">
        <v>204</v>
      </c>
      <c r="C17" s="248"/>
      <c r="D17" s="187">
        <v>280000</v>
      </c>
      <c r="E17" s="248"/>
      <c r="F17" s="187">
        <v>280000</v>
      </c>
    </row>
    <row r="18" spans="1:6" ht="30" customHeight="1">
      <c r="A18" s="186" t="s">
        <v>203</v>
      </c>
      <c r="B18" s="184" t="s">
        <v>202</v>
      </c>
      <c r="C18" s="252">
        <v>3221250</v>
      </c>
      <c r="D18" s="253">
        <v>3221250</v>
      </c>
      <c r="E18" s="252">
        <v>3221250</v>
      </c>
      <c r="F18" s="253">
        <v>3221250</v>
      </c>
    </row>
    <row r="19" spans="1:6" ht="30" customHeight="1">
      <c r="A19" s="186" t="s">
        <v>274</v>
      </c>
      <c r="B19" s="184" t="s">
        <v>275</v>
      </c>
      <c r="C19" s="252">
        <v>8714783</v>
      </c>
      <c r="D19" s="253">
        <v>18767898</v>
      </c>
      <c r="E19" s="252">
        <v>6316027</v>
      </c>
      <c r="F19" s="253">
        <v>18767898</v>
      </c>
    </row>
    <row r="20" spans="1:6" ht="30" customHeight="1">
      <c r="A20" s="185" t="s">
        <v>201</v>
      </c>
      <c r="B20" s="184" t="s">
        <v>200</v>
      </c>
      <c r="C20" s="271">
        <v>24714644</v>
      </c>
      <c r="D20" s="187">
        <v>39706237</v>
      </c>
      <c r="E20" s="451">
        <v>0</v>
      </c>
      <c r="F20" s="187">
        <v>5615785</v>
      </c>
    </row>
    <row r="21" spans="1:6" ht="30" customHeight="1">
      <c r="A21" s="186" t="s">
        <v>199</v>
      </c>
      <c r="B21" s="184" t="s">
        <v>198</v>
      </c>
      <c r="C21" s="248"/>
      <c r="D21" s="187">
        <v>750000</v>
      </c>
      <c r="E21" s="248"/>
      <c r="F21" s="187">
        <v>750000</v>
      </c>
    </row>
    <row r="22" spans="1:6" ht="30" customHeight="1">
      <c r="A22" s="186" t="s">
        <v>197</v>
      </c>
      <c r="B22" s="184" t="s">
        <v>196</v>
      </c>
      <c r="C22" s="248"/>
      <c r="D22" s="187">
        <v>1200000</v>
      </c>
      <c r="E22" s="248"/>
      <c r="F22" s="187">
        <v>1200000</v>
      </c>
    </row>
    <row r="23" spans="1:6" ht="30" customHeight="1">
      <c r="A23" s="186" t="s">
        <v>195</v>
      </c>
      <c r="B23" s="184" t="s">
        <v>194</v>
      </c>
      <c r="C23" s="248"/>
      <c r="D23" s="187">
        <v>3100000</v>
      </c>
      <c r="E23" s="248"/>
      <c r="F23" s="187">
        <v>4793001</v>
      </c>
    </row>
    <row r="24" spans="1:6" ht="30" customHeight="1">
      <c r="A24" s="186" t="s">
        <v>193</v>
      </c>
      <c r="B24" s="184" t="s">
        <v>192</v>
      </c>
      <c r="C24" s="248"/>
      <c r="D24" s="187">
        <v>180000</v>
      </c>
      <c r="E24" s="248"/>
      <c r="F24" s="187">
        <v>180000</v>
      </c>
    </row>
    <row r="25" spans="1:6" ht="30" customHeight="1">
      <c r="A25" s="186" t="s">
        <v>191</v>
      </c>
      <c r="B25" s="184" t="s">
        <v>190</v>
      </c>
      <c r="C25" s="250"/>
      <c r="D25" s="187">
        <v>738100</v>
      </c>
      <c r="E25" s="250"/>
      <c r="F25" s="187">
        <v>2648040</v>
      </c>
    </row>
    <row r="26" spans="1:6" ht="30" customHeight="1">
      <c r="A26" s="185" t="s">
        <v>189</v>
      </c>
      <c r="B26" s="184" t="s">
        <v>188</v>
      </c>
      <c r="C26" s="272">
        <v>18527799</v>
      </c>
      <c r="D26" s="249"/>
      <c r="E26" s="272">
        <v>3015000</v>
      </c>
      <c r="F26" s="249"/>
    </row>
    <row r="27" spans="1:6" ht="30" customHeight="1">
      <c r="A27" s="185" t="s">
        <v>187</v>
      </c>
      <c r="B27" s="184" t="s">
        <v>186</v>
      </c>
      <c r="C27" s="309"/>
      <c r="D27" s="187">
        <v>2900990</v>
      </c>
      <c r="E27" s="309"/>
      <c r="F27" s="187">
        <v>2900990</v>
      </c>
    </row>
    <row r="28" spans="1:6" ht="30" customHeight="1">
      <c r="A28" s="185" t="s">
        <v>334</v>
      </c>
      <c r="B28" s="184" t="s">
        <v>346</v>
      </c>
      <c r="C28" s="309"/>
      <c r="D28" s="187"/>
      <c r="E28" s="309">
        <v>32967008</v>
      </c>
      <c r="F28" s="187">
        <v>1571792</v>
      </c>
    </row>
    <row r="29" spans="1:6" ht="30" customHeight="1">
      <c r="A29" s="185" t="s">
        <v>335</v>
      </c>
      <c r="B29" s="184" t="s">
        <v>347</v>
      </c>
      <c r="C29" s="309"/>
      <c r="D29" s="187"/>
      <c r="E29" s="309"/>
      <c r="F29" s="187">
        <v>9771000</v>
      </c>
    </row>
    <row r="30" spans="1:6" ht="30" customHeight="1">
      <c r="A30" s="185" t="s">
        <v>336</v>
      </c>
      <c r="B30" s="184" t="s">
        <v>348</v>
      </c>
      <c r="C30" s="309"/>
      <c r="D30" s="187"/>
      <c r="E30" s="309">
        <v>22751013</v>
      </c>
      <c r="F30" s="187">
        <v>33060448</v>
      </c>
    </row>
    <row r="31" spans="1:6" ht="30" customHeight="1">
      <c r="A31" s="185" t="s">
        <v>337</v>
      </c>
      <c r="B31" s="184" t="s">
        <v>349</v>
      </c>
      <c r="C31" s="309"/>
      <c r="D31" s="187"/>
      <c r="E31" s="309"/>
      <c r="F31" s="187">
        <v>1011900</v>
      </c>
    </row>
    <row r="32" spans="1:6" ht="30" customHeight="1">
      <c r="A32" s="185" t="s">
        <v>338</v>
      </c>
      <c r="B32" s="184" t="s">
        <v>350</v>
      </c>
      <c r="C32" s="309"/>
      <c r="D32" s="187"/>
      <c r="E32" s="309"/>
      <c r="F32" s="187">
        <v>26165</v>
      </c>
    </row>
    <row r="33" spans="1:6" ht="30" customHeight="1">
      <c r="A33" s="185" t="s">
        <v>339</v>
      </c>
      <c r="B33" s="184" t="s">
        <v>351</v>
      </c>
      <c r="C33" s="309"/>
      <c r="D33" s="187"/>
      <c r="E33" s="309"/>
      <c r="F33" s="187">
        <v>18240</v>
      </c>
    </row>
    <row r="34" spans="1:6" ht="30" customHeight="1">
      <c r="A34" s="185" t="s">
        <v>340</v>
      </c>
      <c r="B34" s="184" t="s">
        <v>352</v>
      </c>
      <c r="C34" s="309"/>
      <c r="D34" s="187"/>
      <c r="E34" s="309"/>
      <c r="F34" s="187">
        <v>6228</v>
      </c>
    </row>
    <row r="35" spans="1:6" ht="30" customHeight="1">
      <c r="A35" s="185" t="s">
        <v>341</v>
      </c>
      <c r="B35" s="184" t="s">
        <v>353</v>
      </c>
      <c r="C35" s="309"/>
      <c r="D35" s="187"/>
      <c r="E35" s="309"/>
      <c r="F35" s="187">
        <v>8460</v>
      </c>
    </row>
    <row r="36" spans="1:6" ht="30" customHeight="1">
      <c r="A36" s="185" t="s">
        <v>342</v>
      </c>
      <c r="B36" s="184" t="s">
        <v>354</v>
      </c>
      <c r="C36" s="309"/>
      <c r="D36" s="187"/>
      <c r="E36" s="309"/>
      <c r="F36" s="187">
        <v>2396000</v>
      </c>
    </row>
    <row r="37" spans="1:6" ht="30" customHeight="1">
      <c r="A37" s="185" t="s">
        <v>343</v>
      </c>
      <c r="B37" s="184" t="s">
        <v>355</v>
      </c>
      <c r="C37" s="309"/>
      <c r="D37" s="187"/>
      <c r="E37" s="309"/>
      <c r="F37" s="187">
        <v>126688</v>
      </c>
    </row>
    <row r="38" spans="1:6" ht="30" customHeight="1">
      <c r="A38" s="185" t="s">
        <v>344</v>
      </c>
      <c r="B38" s="184" t="s">
        <v>356</v>
      </c>
      <c r="C38" s="309"/>
      <c r="D38" s="187"/>
      <c r="E38" s="309"/>
      <c r="F38" s="187">
        <v>39000</v>
      </c>
    </row>
    <row r="39" spans="1:6" ht="30" customHeight="1">
      <c r="A39" s="185" t="s">
        <v>345</v>
      </c>
      <c r="B39" s="184" t="s">
        <v>357</v>
      </c>
      <c r="C39" s="309"/>
      <c r="D39" s="187"/>
      <c r="E39" s="309"/>
      <c r="F39" s="187">
        <v>12357322</v>
      </c>
    </row>
    <row r="40" spans="1:6" ht="30" customHeight="1">
      <c r="A40" s="183"/>
      <c r="B40" s="182" t="s">
        <v>245</v>
      </c>
      <c r="C40" s="310"/>
      <c r="D40" s="274">
        <v>394350</v>
      </c>
      <c r="E40" s="310"/>
      <c r="F40" s="449">
        <v>0</v>
      </c>
    </row>
    <row r="41" spans="1:6" ht="30" customHeight="1" thickBot="1">
      <c r="A41" s="181"/>
      <c r="B41" s="180" t="s">
        <v>185</v>
      </c>
      <c r="C41" s="311"/>
      <c r="D41" s="254">
        <v>15795365</v>
      </c>
      <c r="E41" s="311"/>
      <c r="F41" s="450">
        <v>0</v>
      </c>
    </row>
    <row r="42" spans="1:6" ht="30" customHeight="1" thickBot="1">
      <c r="A42" s="483" t="s">
        <v>184</v>
      </c>
      <c r="B42" s="484"/>
      <c r="C42" s="275">
        <f>SUM(C5:C41)</f>
        <v>100563782</v>
      </c>
      <c r="D42" s="276">
        <f>SUM(D5:D41)</f>
        <v>100563782</v>
      </c>
      <c r="E42" s="275">
        <f>SUM(E5:E41)</f>
        <v>117285773</v>
      </c>
      <c r="F42" s="276">
        <f>SUM(F5:F41)</f>
        <v>117285773</v>
      </c>
    </row>
    <row r="43" spans="1:6">
      <c r="A43" s="179"/>
      <c r="B43" s="179"/>
      <c r="C43" s="179"/>
      <c r="D43" s="179"/>
      <c r="E43" s="277"/>
      <c r="F43" s="277"/>
    </row>
    <row r="48" spans="1:6">
      <c r="E48" s="178"/>
    </row>
  </sheetData>
  <mergeCells count="4">
    <mergeCell ref="A2:F2"/>
    <mergeCell ref="A4:F4"/>
    <mergeCell ref="A42:B42"/>
    <mergeCell ref="A1:F1"/>
  </mergeCells>
  <pageMargins left="0.15748031496062992" right="0.15748031496062992" top="0.15748031496062992" bottom="0.39370078740157483" header="0.39370078740157483" footer="0.15748031496062992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zoomScale="90" zoomScaleNormal="90" workbookViewId="0">
      <selection sqref="A1:G1"/>
    </sheetView>
  </sheetViews>
  <sheetFormatPr defaultColWidth="9.140625" defaultRowHeight="12.75"/>
  <cols>
    <col min="1" max="1" width="64.42578125" style="1" customWidth="1"/>
    <col min="2" max="2" width="21.7109375" style="1" customWidth="1"/>
    <col min="3" max="3" width="20.85546875" style="1" customWidth="1"/>
    <col min="4" max="4" width="20.7109375" style="1" customWidth="1"/>
    <col min="5" max="5" width="23.42578125" style="1" customWidth="1"/>
    <col min="6" max="6" width="23.5703125" style="1" customWidth="1"/>
    <col min="7" max="7" width="24" style="1" customWidth="1"/>
    <col min="8" max="16384" width="9.140625" style="1"/>
  </cols>
  <sheetData>
    <row r="1" spans="1:7" ht="15.75" thickBot="1">
      <c r="A1" s="497" t="s">
        <v>367</v>
      </c>
      <c r="B1" s="498"/>
      <c r="C1" s="498"/>
      <c r="D1" s="498"/>
      <c r="E1" s="498"/>
      <c r="F1" s="498"/>
      <c r="G1" s="499"/>
    </row>
    <row r="2" spans="1:7" ht="18" customHeight="1" thickBot="1">
      <c r="A2" s="488" t="s">
        <v>126</v>
      </c>
      <c r="B2" s="489"/>
      <c r="C2" s="489"/>
      <c r="D2" s="489"/>
      <c r="E2" s="489"/>
      <c r="F2" s="489"/>
      <c r="G2" s="490"/>
    </row>
    <row r="3" spans="1:7" ht="15" customHeight="1" thickBot="1">
      <c r="A3" s="494" t="s">
        <v>237</v>
      </c>
      <c r="B3" s="495"/>
      <c r="C3" s="495"/>
      <c r="D3" s="495"/>
      <c r="E3" s="495"/>
      <c r="F3" s="495"/>
      <c r="G3" s="496"/>
    </row>
    <row r="4" spans="1:7" ht="15" customHeight="1" thickBot="1">
      <c r="A4" s="491" t="s">
        <v>271</v>
      </c>
      <c r="B4" s="492"/>
      <c r="C4" s="492"/>
      <c r="D4" s="492"/>
      <c r="E4" s="492"/>
      <c r="F4" s="492"/>
      <c r="G4" s="493"/>
    </row>
    <row r="5" spans="1:7" ht="30">
      <c r="A5" s="371" t="s">
        <v>2</v>
      </c>
      <c r="B5" s="372" t="s">
        <v>317</v>
      </c>
      <c r="C5" s="372" t="s">
        <v>273</v>
      </c>
      <c r="D5" s="373" t="s">
        <v>272</v>
      </c>
      <c r="E5" s="372" t="s">
        <v>318</v>
      </c>
      <c r="F5" s="372" t="s">
        <v>319</v>
      </c>
      <c r="G5" s="373" t="s">
        <v>320</v>
      </c>
    </row>
    <row r="6" spans="1:7" ht="15">
      <c r="A6" s="67" t="s">
        <v>3</v>
      </c>
      <c r="B6" s="58">
        <v>60485867</v>
      </c>
      <c r="C6" s="58">
        <v>34222623</v>
      </c>
      <c r="D6" s="68">
        <v>26263244</v>
      </c>
      <c r="E6" s="58">
        <v>71924122</v>
      </c>
      <c r="F6" s="426">
        <v>49073109</v>
      </c>
      <c r="G6" s="427">
        <v>22851013</v>
      </c>
    </row>
    <row r="7" spans="1:7" ht="15">
      <c r="A7" s="67" t="s">
        <v>4</v>
      </c>
      <c r="B7" s="59">
        <v>99787868</v>
      </c>
      <c r="C7" s="59">
        <v>46158818</v>
      </c>
      <c r="D7" s="69">
        <v>53629050</v>
      </c>
      <c r="E7" s="59">
        <v>103191121</v>
      </c>
      <c r="F7" s="362">
        <v>55948687</v>
      </c>
      <c r="G7" s="428">
        <v>47242434</v>
      </c>
    </row>
    <row r="8" spans="1:7" ht="15">
      <c r="A8" s="67" t="s">
        <v>5</v>
      </c>
      <c r="B8" s="59">
        <f t="shared" ref="B8:G8" si="0">B6-B7</f>
        <v>-39302001</v>
      </c>
      <c r="C8" s="59">
        <f t="shared" si="0"/>
        <v>-11936195</v>
      </c>
      <c r="D8" s="69">
        <f t="shared" si="0"/>
        <v>-27365806</v>
      </c>
      <c r="E8" s="59">
        <f t="shared" si="0"/>
        <v>-31266999</v>
      </c>
      <c r="F8" s="59">
        <f t="shared" si="0"/>
        <v>-6875578</v>
      </c>
      <c r="G8" s="69">
        <f t="shared" si="0"/>
        <v>-24391421</v>
      </c>
    </row>
    <row r="9" spans="1:7" ht="15">
      <c r="A9" s="67" t="s">
        <v>231</v>
      </c>
      <c r="B9" s="59" t="s">
        <v>160</v>
      </c>
      <c r="C9" s="59" t="s">
        <v>232</v>
      </c>
      <c r="D9" s="69" t="s">
        <v>160</v>
      </c>
      <c r="E9" s="59" t="s">
        <v>160</v>
      </c>
      <c r="F9" s="59" t="s">
        <v>232</v>
      </c>
      <c r="G9" s="69" t="s">
        <v>160</v>
      </c>
    </row>
    <row r="10" spans="1:7" ht="15">
      <c r="A10" s="70" t="s">
        <v>120</v>
      </c>
      <c r="B10" s="59">
        <v>40077915</v>
      </c>
      <c r="C10" s="59">
        <v>12712109</v>
      </c>
      <c r="D10" s="69">
        <v>27365806</v>
      </c>
      <c r="E10" s="59">
        <v>45361651</v>
      </c>
      <c r="F10" s="436">
        <v>8558102</v>
      </c>
      <c r="G10" s="437">
        <v>36803549</v>
      </c>
    </row>
    <row r="11" spans="1:7" ht="15">
      <c r="A11" s="70" t="s">
        <v>155</v>
      </c>
      <c r="B11" s="59">
        <v>775914</v>
      </c>
      <c r="C11" s="59">
        <v>775914</v>
      </c>
      <c r="D11" s="69">
        <v>0</v>
      </c>
      <c r="E11" s="59">
        <v>14094652</v>
      </c>
      <c r="F11" s="59">
        <v>14094652</v>
      </c>
      <c r="G11" s="69">
        <v>0</v>
      </c>
    </row>
    <row r="12" spans="1:7" ht="15">
      <c r="A12" s="70" t="s">
        <v>236</v>
      </c>
      <c r="B12" s="59">
        <f t="shared" ref="B12:G12" si="1">B8+B10</f>
        <v>775914</v>
      </c>
      <c r="C12" s="59">
        <f t="shared" si="1"/>
        <v>775914</v>
      </c>
      <c r="D12" s="69">
        <f t="shared" si="1"/>
        <v>0</v>
      </c>
      <c r="E12" s="59">
        <f t="shared" si="1"/>
        <v>14094652</v>
      </c>
      <c r="F12" s="59">
        <f t="shared" si="1"/>
        <v>1682524</v>
      </c>
      <c r="G12" s="69">
        <f t="shared" si="1"/>
        <v>12412128</v>
      </c>
    </row>
    <row r="13" spans="1:7" ht="15">
      <c r="A13" s="71" t="s">
        <v>6</v>
      </c>
      <c r="B13" s="132">
        <f>B7+B11</f>
        <v>100563782</v>
      </c>
      <c r="C13" s="132">
        <f t="shared" ref="C13:D13" si="2">C7+C11</f>
        <v>46934732</v>
      </c>
      <c r="D13" s="269">
        <f t="shared" si="2"/>
        <v>53629050</v>
      </c>
      <c r="E13" s="132">
        <f>E7+E11</f>
        <v>117285773</v>
      </c>
      <c r="F13" s="132">
        <f t="shared" ref="F13:G13" si="3">F7+F11</f>
        <v>70043339</v>
      </c>
      <c r="G13" s="269">
        <f t="shared" si="3"/>
        <v>47242434</v>
      </c>
    </row>
    <row r="14" spans="1:7" ht="15.75" thickBot="1">
      <c r="A14" s="72" t="s">
        <v>7</v>
      </c>
      <c r="B14" s="268">
        <f>B6+B10</f>
        <v>100563782</v>
      </c>
      <c r="C14" s="268">
        <f t="shared" ref="C14:D14" si="4">C6+C10</f>
        <v>46934732</v>
      </c>
      <c r="D14" s="270">
        <f t="shared" si="4"/>
        <v>53629050</v>
      </c>
      <c r="E14" s="268">
        <f>E6+E10</f>
        <v>117285773</v>
      </c>
      <c r="F14" s="268">
        <f t="shared" ref="F14:G14" si="5">F6+F10</f>
        <v>57631211</v>
      </c>
      <c r="G14" s="270">
        <f t="shared" si="5"/>
        <v>59654562</v>
      </c>
    </row>
    <row r="16" spans="1:7">
      <c r="C16" s="2"/>
    </row>
    <row r="19" spans="3:3">
      <c r="C19" s="2"/>
    </row>
  </sheetData>
  <mergeCells count="4">
    <mergeCell ref="A2:G2"/>
    <mergeCell ref="A4:G4"/>
    <mergeCell ref="A3:G3"/>
    <mergeCell ref="A1:G1"/>
  </mergeCells>
  <phoneticPr fontId="0" type="noConversion"/>
  <pageMargins left="0.39370078740157483" right="0.23622047244094491" top="0.32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54"/>
  <sheetViews>
    <sheetView zoomScale="70" zoomScaleNormal="70" workbookViewId="0">
      <selection activeCell="F35" sqref="F35:H35"/>
    </sheetView>
  </sheetViews>
  <sheetFormatPr defaultColWidth="8.85546875" defaultRowHeight="15"/>
  <cols>
    <col min="1" max="1" width="32.140625" style="202" customWidth="1"/>
    <col min="2" max="2" width="9.85546875" style="202" customWidth="1"/>
    <col min="3" max="3" width="8.85546875" style="202"/>
    <col min="4" max="4" width="29.5703125" style="202" customWidth="1"/>
    <col min="5" max="5" width="9.5703125" style="202" customWidth="1"/>
    <col min="6" max="6" width="10.140625" style="202" customWidth="1"/>
    <col min="7" max="7" width="8.85546875" style="202"/>
    <col min="8" max="8" width="41.7109375" style="202" bestFit="1" customWidth="1"/>
    <col min="9" max="9" width="8.85546875" style="202"/>
    <col min="10" max="10" width="12.140625" style="202" customWidth="1"/>
    <col min="11" max="16384" width="8.85546875" style="202"/>
  </cols>
  <sheetData>
    <row r="1" spans="1:10" ht="50.25" customHeight="1">
      <c r="A1" s="342"/>
      <c r="B1" s="342"/>
      <c r="C1" s="342"/>
      <c r="D1" s="342"/>
      <c r="E1" s="342"/>
      <c r="F1" s="342"/>
      <c r="G1" s="342"/>
      <c r="H1" s="342"/>
      <c r="I1" s="342"/>
      <c r="J1" s="342"/>
    </row>
    <row r="2" spans="1:10">
      <c r="A2" s="503"/>
      <c r="B2" s="503"/>
      <c r="C2" s="324"/>
      <c r="D2" s="324"/>
      <c r="E2" s="324"/>
      <c r="F2" s="503"/>
      <c r="G2" s="503"/>
      <c r="H2" s="324"/>
      <c r="I2" s="324"/>
      <c r="J2" s="324"/>
    </row>
    <row r="3" spans="1:10">
      <c r="A3" s="505"/>
      <c r="B3" s="505"/>
      <c r="C3" s="324"/>
      <c r="D3" s="325"/>
      <c r="E3" s="324"/>
      <c r="F3" s="505"/>
      <c r="G3" s="505"/>
      <c r="H3" s="324"/>
      <c r="I3" s="325"/>
      <c r="J3" s="324"/>
    </row>
    <row r="4" spans="1:10">
      <c r="A4" s="504"/>
      <c r="B4" s="504"/>
      <c r="C4" s="504"/>
      <c r="D4" s="335"/>
      <c r="E4" s="324"/>
      <c r="F4" s="504"/>
      <c r="G4" s="504"/>
      <c r="H4" s="504"/>
      <c r="I4" s="335"/>
      <c r="J4" s="324"/>
    </row>
    <row r="5" spans="1:10">
      <c r="A5" s="500"/>
      <c r="B5" s="500"/>
      <c r="C5" s="500"/>
      <c r="D5" s="326"/>
      <c r="E5" s="336"/>
      <c r="F5" s="500"/>
      <c r="G5" s="500"/>
      <c r="H5" s="500"/>
      <c r="I5" s="326"/>
      <c r="J5" s="336"/>
    </row>
    <row r="6" spans="1:10">
      <c r="A6" s="500"/>
      <c r="B6" s="500"/>
      <c r="C6" s="500"/>
      <c r="D6" s="326"/>
      <c r="E6" s="336"/>
      <c r="F6" s="500"/>
      <c r="G6" s="500"/>
      <c r="H6" s="500"/>
      <c r="I6" s="326"/>
      <c r="J6" s="336"/>
    </row>
    <row r="7" spans="1:10">
      <c r="A7" s="500"/>
      <c r="B7" s="500"/>
      <c r="C7" s="500"/>
      <c r="D7" s="326"/>
      <c r="E7" s="336"/>
      <c r="F7" s="502"/>
      <c r="G7" s="502"/>
      <c r="H7" s="502"/>
      <c r="I7" s="330"/>
      <c r="J7" s="337"/>
    </row>
    <row r="8" spans="1:10">
      <c r="A8" s="500"/>
      <c r="B8" s="500"/>
      <c r="C8" s="500"/>
      <c r="D8" s="326"/>
      <c r="E8" s="336"/>
      <c r="F8" s="500"/>
      <c r="G8" s="500"/>
      <c r="H8" s="500"/>
      <c r="I8" s="326"/>
      <c r="J8" s="338"/>
    </row>
    <row r="9" spans="1:10">
      <c r="A9" s="511"/>
      <c r="B9" s="511"/>
      <c r="C9" s="511"/>
      <c r="D9" s="327"/>
      <c r="E9" s="336"/>
      <c r="F9" s="504"/>
      <c r="G9" s="504"/>
      <c r="H9" s="504"/>
      <c r="I9" s="326"/>
      <c r="J9" s="338"/>
    </row>
    <row r="10" spans="1:10">
      <c r="A10" s="500"/>
      <c r="B10" s="500"/>
      <c r="C10" s="500"/>
      <c r="D10" s="326"/>
      <c r="E10" s="336"/>
      <c r="F10" s="500"/>
      <c r="G10" s="500"/>
      <c r="H10" s="500"/>
      <c r="I10" s="326"/>
      <c r="J10" s="336"/>
    </row>
    <row r="11" spans="1:10">
      <c r="A11" s="500"/>
      <c r="B11" s="500"/>
      <c r="C11" s="500"/>
      <c r="D11" s="327"/>
      <c r="E11" s="336"/>
      <c r="F11" s="508"/>
      <c r="G11" s="508"/>
      <c r="H11" s="508"/>
      <c r="I11" s="328"/>
      <c r="J11" s="336"/>
    </row>
    <row r="12" spans="1:10">
      <c r="A12" s="500"/>
      <c r="B12" s="500"/>
      <c r="C12" s="500"/>
      <c r="D12" s="326"/>
      <c r="E12" s="336"/>
      <c r="F12" s="508"/>
      <c r="G12" s="508"/>
      <c r="H12" s="508"/>
      <c r="I12" s="329"/>
      <c r="J12" s="336"/>
    </row>
    <row r="13" spans="1:10">
      <c r="A13" s="502"/>
      <c r="B13" s="502"/>
      <c r="C13" s="502"/>
      <c r="D13" s="326"/>
      <c r="E13" s="339"/>
      <c r="F13" s="508"/>
      <c r="G13" s="508"/>
      <c r="H13" s="508"/>
      <c r="I13" s="329"/>
      <c r="J13" s="336"/>
    </row>
    <row r="14" spans="1:10">
      <c r="A14" s="502"/>
      <c r="B14" s="502"/>
      <c r="C14" s="502"/>
      <c r="D14" s="326"/>
      <c r="E14" s="339"/>
      <c r="F14" s="508"/>
      <c r="G14" s="508"/>
      <c r="H14" s="508"/>
      <c r="I14" s="329"/>
      <c r="J14" s="336"/>
    </row>
    <row r="15" spans="1:10">
      <c r="A15" s="504"/>
      <c r="B15" s="504"/>
      <c r="C15" s="504"/>
      <c r="D15" s="324"/>
      <c r="E15" s="338"/>
      <c r="F15" s="508"/>
      <c r="G15" s="508"/>
      <c r="H15" s="508"/>
      <c r="I15" s="331"/>
      <c r="J15" s="336"/>
    </row>
    <row r="16" spans="1:10">
      <c r="A16" s="508"/>
      <c r="B16" s="508"/>
      <c r="C16" s="508"/>
      <c r="D16" s="331"/>
      <c r="E16" s="336"/>
      <c r="F16" s="508"/>
      <c r="G16" s="508"/>
      <c r="H16" s="508"/>
      <c r="I16" s="331"/>
      <c r="J16" s="336"/>
    </row>
    <row r="17" spans="1:10">
      <c r="A17" s="508"/>
      <c r="B17" s="508"/>
      <c r="C17" s="508"/>
      <c r="D17" s="331"/>
      <c r="E17" s="336"/>
      <c r="F17" s="502"/>
      <c r="G17" s="502"/>
      <c r="H17" s="502"/>
      <c r="I17" s="324"/>
      <c r="J17" s="337"/>
    </row>
    <row r="18" spans="1:10" ht="15.75" customHeight="1">
      <c r="A18" s="510"/>
      <c r="B18" s="510"/>
      <c r="C18" s="510"/>
      <c r="D18" s="332"/>
      <c r="E18" s="340"/>
      <c r="F18" s="503"/>
      <c r="G18" s="503"/>
      <c r="H18" s="503"/>
      <c r="I18" s="325"/>
      <c r="J18" s="338"/>
    </row>
    <row r="19" spans="1:10">
      <c r="A19" s="508"/>
      <c r="B19" s="508"/>
      <c r="C19" s="508"/>
      <c r="D19" s="331"/>
      <c r="E19" s="336"/>
      <c r="F19" s="500"/>
      <c r="G19" s="500"/>
      <c r="H19" s="500"/>
      <c r="I19" s="324"/>
      <c r="J19" s="338"/>
    </row>
    <row r="20" spans="1:10">
      <c r="A20" s="508"/>
      <c r="B20" s="508"/>
      <c r="C20" s="508"/>
      <c r="D20" s="333"/>
      <c r="E20" s="336"/>
      <c r="F20" s="502"/>
      <c r="G20" s="502"/>
      <c r="H20" s="502"/>
      <c r="I20" s="324"/>
      <c r="J20" s="338"/>
    </row>
    <row r="21" spans="1:10">
      <c r="A21" s="508"/>
      <c r="B21" s="508"/>
      <c r="C21" s="508"/>
      <c r="D21" s="331"/>
      <c r="E21" s="336"/>
      <c r="F21" s="509"/>
      <c r="G21" s="509"/>
      <c r="H21" s="509"/>
      <c r="I21" s="324"/>
      <c r="J21" s="336"/>
    </row>
    <row r="22" spans="1:10">
      <c r="A22" s="508"/>
      <c r="B22" s="508"/>
      <c r="C22" s="508"/>
      <c r="D22" s="333"/>
      <c r="E22" s="336"/>
      <c r="F22" s="506"/>
      <c r="G22" s="506"/>
      <c r="H22" s="506"/>
      <c r="I22" s="324"/>
      <c r="J22" s="336"/>
    </row>
    <row r="23" spans="1:10">
      <c r="A23" s="508"/>
      <c r="B23" s="508"/>
      <c r="C23" s="508"/>
      <c r="D23" s="333"/>
      <c r="E23" s="336"/>
      <c r="F23" s="509"/>
      <c r="G23" s="509"/>
      <c r="H23" s="509"/>
      <c r="I23" s="324"/>
      <c r="J23" s="336"/>
    </row>
    <row r="24" spans="1:10">
      <c r="A24" s="508"/>
      <c r="B24" s="508"/>
      <c r="C24" s="508"/>
      <c r="D24" s="333"/>
      <c r="E24" s="336"/>
      <c r="F24" s="506"/>
      <c r="G24" s="506"/>
      <c r="H24" s="506"/>
      <c r="I24" s="324"/>
      <c r="J24" s="336"/>
    </row>
    <row r="25" spans="1:10">
      <c r="A25" s="508"/>
      <c r="B25" s="508"/>
      <c r="C25" s="508"/>
      <c r="D25" s="333"/>
      <c r="E25" s="336"/>
      <c r="F25" s="506"/>
      <c r="G25" s="506"/>
      <c r="H25" s="506"/>
      <c r="I25" s="324"/>
      <c r="J25" s="336"/>
    </row>
    <row r="26" spans="1:10">
      <c r="A26" s="508"/>
      <c r="B26" s="508"/>
      <c r="C26" s="508"/>
      <c r="D26" s="333"/>
      <c r="E26" s="336"/>
      <c r="F26" s="506"/>
      <c r="G26" s="506"/>
      <c r="H26" s="506"/>
      <c r="I26" s="324"/>
      <c r="J26" s="336"/>
    </row>
    <row r="27" spans="1:10">
      <c r="A27" s="508"/>
      <c r="B27" s="508"/>
      <c r="C27" s="508"/>
      <c r="D27" s="333"/>
      <c r="E27" s="336"/>
      <c r="F27" s="506"/>
      <c r="G27" s="506"/>
      <c r="H27" s="506"/>
      <c r="I27" s="324"/>
      <c r="J27" s="336"/>
    </row>
    <row r="28" spans="1:10">
      <c r="A28" s="508"/>
      <c r="B28" s="508"/>
      <c r="C28" s="508"/>
      <c r="D28" s="333"/>
      <c r="E28" s="336"/>
      <c r="F28" s="506"/>
      <c r="G28" s="506"/>
      <c r="H28" s="506"/>
      <c r="I28" s="324"/>
      <c r="J28" s="336"/>
    </row>
    <row r="29" spans="1:10">
      <c r="A29" s="508"/>
      <c r="B29" s="508"/>
      <c r="C29" s="508"/>
      <c r="D29" s="333"/>
      <c r="E29" s="336"/>
      <c r="F29" s="506"/>
      <c r="G29" s="506"/>
      <c r="H29" s="506"/>
      <c r="I29" s="324"/>
      <c r="J29" s="336"/>
    </row>
    <row r="30" spans="1:10">
      <c r="A30" s="508"/>
      <c r="B30" s="508"/>
      <c r="C30" s="508"/>
      <c r="D30" s="333"/>
      <c r="E30" s="336"/>
      <c r="F30" s="506"/>
      <c r="G30" s="506"/>
      <c r="H30" s="506"/>
      <c r="I30" s="324"/>
      <c r="J30" s="336"/>
    </row>
    <row r="31" spans="1:10">
      <c r="A31" s="508"/>
      <c r="B31" s="508"/>
      <c r="C31" s="508"/>
      <c r="D31" s="333"/>
      <c r="E31" s="336"/>
      <c r="F31" s="506"/>
      <c r="G31" s="506"/>
      <c r="H31" s="506"/>
      <c r="I31" s="324"/>
      <c r="J31" s="336"/>
    </row>
    <row r="32" spans="1:10">
      <c r="A32" s="508"/>
      <c r="B32" s="508"/>
      <c r="C32" s="508"/>
      <c r="D32" s="333"/>
      <c r="E32" s="336"/>
      <c r="F32" s="506"/>
      <c r="G32" s="506"/>
      <c r="H32" s="506"/>
      <c r="I32" s="324"/>
      <c r="J32" s="336"/>
    </row>
    <row r="33" spans="1:10">
      <c r="A33" s="508"/>
      <c r="B33" s="508"/>
      <c r="C33" s="508"/>
      <c r="D33" s="333"/>
      <c r="E33" s="336"/>
      <c r="F33" s="506"/>
      <c r="G33" s="506"/>
      <c r="H33" s="506"/>
      <c r="I33" s="324"/>
      <c r="J33" s="336"/>
    </row>
    <row r="34" spans="1:10">
      <c r="A34" s="508"/>
      <c r="B34" s="508"/>
      <c r="C34" s="508"/>
      <c r="D34" s="333"/>
      <c r="E34" s="336"/>
      <c r="F34" s="506"/>
      <c r="G34" s="506"/>
      <c r="H34" s="506"/>
      <c r="I34" s="324"/>
      <c r="J34" s="336"/>
    </row>
    <row r="35" spans="1:10">
      <c r="A35" s="508"/>
      <c r="B35" s="508"/>
      <c r="C35" s="508"/>
      <c r="D35" s="333"/>
      <c r="E35" s="336"/>
      <c r="F35" s="506"/>
      <c r="G35" s="506"/>
      <c r="H35" s="506"/>
      <c r="I35" s="324"/>
      <c r="J35" s="336"/>
    </row>
    <row r="36" spans="1:10">
      <c r="A36" s="508"/>
      <c r="B36" s="508"/>
      <c r="C36" s="508"/>
      <c r="D36" s="333"/>
      <c r="E36" s="336"/>
      <c r="F36" s="334"/>
      <c r="G36" s="334"/>
      <c r="H36" s="334"/>
      <c r="I36" s="324"/>
      <c r="J36" s="336"/>
    </row>
    <row r="37" spans="1:10">
      <c r="A37" s="508"/>
      <c r="B37" s="508"/>
      <c r="C37" s="508"/>
      <c r="D37" s="333"/>
      <c r="E37" s="336"/>
      <c r="F37" s="334"/>
      <c r="G37" s="334"/>
      <c r="H37" s="334"/>
      <c r="I37" s="324"/>
      <c r="J37" s="336"/>
    </row>
    <row r="38" spans="1:10">
      <c r="A38" s="508"/>
      <c r="B38" s="508"/>
      <c r="C38" s="508"/>
      <c r="D38" s="333"/>
      <c r="E38" s="336"/>
      <c r="F38" s="334"/>
      <c r="G38" s="334"/>
      <c r="H38" s="334"/>
      <c r="I38" s="324"/>
      <c r="J38" s="336"/>
    </row>
    <row r="39" spans="1:10">
      <c r="A39" s="508"/>
      <c r="B39" s="508"/>
      <c r="C39" s="508"/>
      <c r="D39" s="333"/>
      <c r="E39" s="336"/>
      <c r="F39" s="334"/>
      <c r="G39" s="334"/>
      <c r="H39" s="334"/>
      <c r="I39" s="324"/>
      <c r="J39" s="336"/>
    </row>
    <row r="40" spans="1:10">
      <c r="A40" s="502"/>
      <c r="B40" s="502"/>
      <c r="C40" s="502"/>
      <c r="D40" s="324"/>
      <c r="E40" s="337"/>
      <c r="F40" s="334"/>
      <c r="G40" s="334"/>
      <c r="H40" s="334"/>
      <c r="I40" s="324"/>
      <c r="J40" s="336"/>
    </row>
    <row r="41" spans="1:10">
      <c r="A41" s="503"/>
      <c r="B41" s="503"/>
      <c r="C41" s="503"/>
      <c r="D41" s="325"/>
      <c r="E41" s="337"/>
      <c r="F41" s="334"/>
      <c r="G41" s="334"/>
      <c r="H41" s="334"/>
      <c r="I41" s="324"/>
      <c r="J41" s="336"/>
    </row>
    <row r="42" spans="1:10">
      <c r="A42" s="507"/>
      <c r="B42" s="507"/>
      <c r="C42" s="507"/>
      <c r="D42" s="331"/>
      <c r="E42" s="341"/>
      <c r="F42" s="506"/>
      <c r="G42" s="506"/>
      <c r="H42" s="506"/>
      <c r="I42" s="324"/>
      <c r="J42" s="336"/>
    </row>
    <row r="43" spans="1:10">
      <c r="A43" s="503"/>
      <c r="B43" s="503"/>
      <c r="C43" s="324"/>
      <c r="D43" s="324"/>
      <c r="E43" s="324"/>
      <c r="F43" s="506"/>
      <c r="G43" s="506"/>
      <c r="H43" s="506"/>
      <c r="I43" s="324"/>
      <c r="J43" s="336"/>
    </row>
    <row r="44" spans="1:10">
      <c r="A44" s="505"/>
      <c r="B44" s="505"/>
      <c r="C44" s="324"/>
      <c r="D44" s="325"/>
      <c r="E44" s="324"/>
      <c r="F44" s="506"/>
      <c r="G44" s="506"/>
      <c r="H44" s="506"/>
      <c r="I44" s="324"/>
      <c r="J44" s="336"/>
    </row>
    <row r="45" spans="1:10">
      <c r="A45" s="504"/>
      <c r="B45" s="504"/>
      <c r="C45" s="504"/>
      <c r="D45" s="335"/>
      <c r="E45" s="324"/>
      <c r="F45" s="506"/>
      <c r="G45" s="506"/>
      <c r="H45" s="506"/>
      <c r="I45" s="324"/>
      <c r="J45" s="336"/>
    </row>
    <row r="46" spans="1:10">
      <c r="A46" s="500"/>
      <c r="B46" s="500"/>
      <c r="C46" s="500"/>
      <c r="D46" s="326"/>
      <c r="E46" s="336"/>
      <c r="F46" s="501"/>
      <c r="G46" s="501"/>
      <c r="H46" s="501"/>
      <c r="I46" s="324"/>
      <c r="J46" s="336"/>
    </row>
    <row r="47" spans="1:10">
      <c r="A47" s="502"/>
      <c r="B47" s="502"/>
      <c r="C47" s="502"/>
      <c r="D47" s="330"/>
      <c r="E47" s="337"/>
      <c r="F47" s="501"/>
      <c r="G47" s="501"/>
      <c r="H47" s="501"/>
      <c r="I47" s="324"/>
      <c r="J47" s="336"/>
    </row>
    <row r="48" spans="1:10">
      <c r="A48" s="502"/>
      <c r="B48" s="502"/>
      <c r="C48" s="502"/>
      <c r="D48" s="330"/>
      <c r="E48" s="337"/>
      <c r="F48" s="501"/>
      <c r="G48" s="501"/>
      <c r="H48" s="501"/>
      <c r="I48" s="324"/>
      <c r="J48" s="336"/>
    </row>
    <row r="49" spans="1:10">
      <c r="A49" s="504"/>
      <c r="B49" s="504"/>
      <c r="C49" s="504"/>
      <c r="D49" s="326"/>
      <c r="E49" s="338"/>
      <c r="F49" s="501"/>
      <c r="G49" s="501"/>
      <c r="H49" s="501"/>
      <c r="I49" s="324"/>
      <c r="J49" s="336"/>
    </row>
    <row r="50" spans="1:10">
      <c r="A50" s="500"/>
      <c r="B50" s="500"/>
      <c r="C50" s="500"/>
      <c r="D50" s="326"/>
      <c r="E50" s="338"/>
      <c r="F50" s="501"/>
      <c r="G50" s="501"/>
      <c r="H50" s="501"/>
      <c r="I50" s="324"/>
      <c r="J50" s="336"/>
    </row>
    <row r="51" spans="1:10">
      <c r="A51" s="502"/>
      <c r="B51" s="502"/>
      <c r="C51" s="502"/>
      <c r="D51" s="324"/>
      <c r="E51" s="337"/>
      <c r="F51" s="502"/>
      <c r="G51" s="502"/>
      <c r="H51" s="502"/>
      <c r="I51" s="324"/>
      <c r="J51" s="337"/>
    </row>
    <row r="52" spans="1:10">
      <c r="A52" s="503"/>
      <c r="B52" s="503"/>
      <c r="C52" s="503"/>
      <c r="D52" s="325"/>
      <c r="E52" s="338"/>
      <c r="F52" s="503"/>
      <c r="G52" s="503"/>
      <c r="H52" s="503"/>
      <c r="I52" s="325"/>
      <c r="J52" s="325"/>
    </row>
    <row r="53" spans="1:10" ht="16.5" customHeight="1">
      <c r="G53" s="203"/>
    </row>
    <row r="54" spans="1:10">
      <c r="G54" s="203"/>
    </row>
  </sheetData>
  <mergeCells count="96">
    <mergeCell ref="A2:B2"/>
    <mergeCell ref="F2:G2"/>
    <mergeCell ref="A3:B3"/>
    <mergeCell ref="F3:G3"/>
    <mergeCell ref="A4:C4"/>
    <mergeCell ref="F4:H4"/>
    <mergeCell ref="A5:C5"/>
    <mergeCell ref="F5:H5"/>
    <mergeCell ref="A6:C6"/>
    <mergeCell ref="F6:H6"/>
    <mergeCell ref="A7:C7"/>
    <mergeCell ref="F7:H7"/>
    <mergeCell ref="A8:C8"/>
    <mergeCell ref="F8:H8"/>
    <mergeCell ref="A9:C9"/>
    <mergeCell ref="F9:H9"/>
    <mergeCell ref="A10:C10"/>
    <mergeCell ref="F10:H10"/>
    <mergeCell ref="A11:C11"/>
    <mergeCell ref="F11:H11"/>
    <mergeCell ref="A12:C12"/>
    <mergeCell ref="F12:H12"/>
    <mergeCell ref="A13:C13"/>
    <mergeCell ref="F13:H13"/>
    <mergeCell ref="A14:C14"/>
    <mergeCell ref="F14:H14"/>
    <mergeCell ref="A15:C15"/>
    <mergeCell ref="F15:H15"/>
    <mergeCell ref="A16:C16"/>
    <mergeCell ref="F16:H16"/>
    <mergeCell ref="A17:C17"/>
    <mergeCell ref="F17:H17"/>
    <mergeCell ref="A18:C18"/>
    <mergeCell ref="F18:H18"/>
    <mergeCell ref="A19:C19"/>
    <mergeCell ref="F19:H19"/>
    <mergeCell ref="A20:C20"/>
    <mergeCell ref="F20:H20"/>
    <mergeCell ref="A21:C21"/>
    <mergeCell ref="F21:H21"/>
    <mergeCell ref="A22:C22"/>
    <mergeCell ref="F22:H22"/>
    <mergeCell ref="A23:C23"/>
    <mergeCell ref="F23:H23"/>
    <mergeCell ref="A24:C24"/>
    <mergeCell ref="F24:H24"/>
    <mergeCell ref="A25:C25"/>
    <mergeCell ref="F25:H25"/>
    <mergeCell ref="A26:C26"/>
    <mergeCell ref="F26:H26"/>
    <mergeCell ref="A27:C27"/>
    <mergeCell ref="F27:H27"/>
    <mergeCell ref="A28:C28"/>
    <mergeCell ref="F28:H28"/>
    <mergeCell ref="A29:C29"/>
    <mergeCell ref="F29:H29"/>
    <mergeCell ref="A30:C30"/>
    <mergeCell ref="F30:H30"/>
    <mergeCell ref="A31:C31"/>
    <mergeCell ref="F31:H31"/>
    <mergeCell ref="A39:C39"/>
    <mergeCell ref="A32:C32"/>
    <mergeCell ref="F32:H32"/>
    <mergeCell ref="A33:C33"/>
    <mergeCell ref="F33:H33"/>
    <mergeCell ref="A34:C34"/>
    <mergeCell ref="F34:H34"/>
    <mergeCell ref="A35:C35"/>
    <mergeCell ref="F35:H35"/>
    <mergeCell ref="A36:C36"/>
    <mergeCell ref="A37:C37"/>
    <mergeCell ref="A38:C38"/>
    <mergeCell ref="A40:C40"/>
    <mergeCell ref="A41:C41"/>
    <mergeCell ref="A42:C42"/>
    <mergeCell ref="F42:H42"/>
    <mergeCell ref="A43:B43"/>
    <mergeCell ref="F43:H43"/>
    <mergeCell ref="A44:B44"/>
    <mergeCell ref="F44:H44"/>
    <mergeCell ref="A45:C45"/>
    <mergeCell ref="F45:H45"/>
    <mergeCell ref="A46:C46"/>
    <mergeCell ref="F46:H46"/>
    <mergeCell ref="A47:C47"/>
    <mergeCell ref="F47:H47"/>
    <mergeCell ref="A48:C48"/>
    <mergeCell ref="F48:H48"/>
    <mergeCell ref="A49:C49"/>
    <mergeCell ref="F49:H49"/>
    <mergeCell ref="A50:C50"/>
    <mergeCell ref="F50:H50"/>
    <mergeCell ref="A51:C51"/>
    <mergeCell ref="F51:H51"/>
    <mergeCell ref="A52:C52"/>
    <mergeCell ref="F52:H52"/>
  </mergeCells>
  <printOptions horizontalCentered="1" verticalCentered="1"/>
  <pageMargins left="0.11811023622047245" right="0.11811023622047245" top="0.17" bottom="0.59055118110236227" header="0.2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2"/>
  <sheetViews>
    <sheetView zoomScaleNormal="100" workbookViewId="0">
      <selection sqref="A1:S1"/>
    </sheetView>
  </sheetViews>
  <sheetFormatPr defaultColWidth="9.140625" defaultRowHeight="12.75"/>
  <cols>
    <col min="1" max="5" width="9.140625" style="1"/>
    <col min="6" max="6" width="5.85546875" style="1" customWidth="1"/>
    <col min="7" max="7" width="9.140625" style="1"/>
    <col min="8" max="8" width="7.140625" style="1" customWidth="1"/>
    <col min="9" max="9" width="15.85546875" style="1" customWidth="1"/>
    <col min="10" max="14" width="9.140625" style="1"/>
    <col min="15" max="15" width="6.5703125" style="1" customWidth="1"/>
    <col min="16" max="16" width="9.7109375" style="1" customWidth="1"/>
    <col min="17" max="17" width="6.42578125" style="1" customWidth="1"/>
    <col min="18" max="18" width="9.140625" style="1"/>
    <col min="19" max="19" width="7.7109375" style="1" customWidth="1"/>
    <col min="20" max="16384" width="9.140625" style="1"/>
  </cols>
  <sheetData>
    <row r="1" spans="1:19" ht="16.5" thickBot="1">
      <c r="A1" s="622" t="s">
        <v>368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4"/>
    </row>
    <row r="2" spans="1:19" ht="33" customHeight="1" thickBot="1">
      <c r="A2" s="512" t="s">
        <v>238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4"/>
    </row>
    <row r="3" spans="1:19" ht="16.5" thickBot="1">
      <c r="A3" s="377"/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6"/>
    </row>
    <row r="4" spans="1:19" ht="30" customHeight="1">
      <c r="A4" s="560" t="s">
        <v>88</v>
      </c>
      <c r="B4" s="561"/>
      <c r="C4" s="561"/>
      <c r="D4" s="561"/>
      <c r="E4" s="561"/>
      <c r="F4" s="561"/>
      <c r="G4" s="562" t="s">
        <v>332</v>
      </c>
      <c r="H4" s="563"/>
      <c r="I4" s="438" t="s">
        <v>294</v>
      </c>
      <c r="J4" s="564" t="s">
        <v>89</v>
      </c>
      <c r="K4" s="561"/>
      <c r="L4" s="561"/>
      <c r="M4" s="561"/>
      <c r="N4" s="561"/>
      <c r="O4" s="561"/>
      <c r="P4" s="562" t="s">
        <v>332</v>
      </c>
      <c r="Q4" s="562"/>
      <c r="R4" s="538" t="s">
        <v>294</v>
      </c>
      <c r="S4" s="539"/>
    </row>
    <row r="5" spans="1:19" ht="31.9" customHeight="1">
      <c r="A5" s="515" t="s">
        <v>19</v>
      </c>
      <c r="B5" s="516"/>
      <c r="C5" s="565" t="s">
        <v>79</v>
      </c>
      <c r="D5" s="565"/>
      <c r="E5" s="565"/>
      <c r="F5" s="565"/>
      <c r="G5" s="520">
        <v>30050713</v>
      </c>
      <c r="H5" s="535"/>
      <c r="I5" s="345">
        <v>30404593</v>
      </c>
      <c r="J5" s="523" t="s">
        <v>31</v>
      </c>
      <c r="K5" s="516"/>
      <c r="L5" s="556" t="s">
        <v>69</v>
      </c>
      <c r="M5" s="556"/>
      <c r="N5" s="556"/>
      <c r="O5" s="556"/>
      <c r="P5" s="520">
        <v>12721784</v>
      </c>
      <c r="Q5" s="516"/>
      <c r="R5" s="527">
        <v>14169546</v>
      </c>
      <c r="S5" s="540"/>
    </row>
    <row r="6" spans="1:19" ht="31.9" customHeight="1">
      <c r="A6" s="522" t="s">
        <v>23</v>
      </c>
      <c r="B6" s="523"/>
      <c r="C6" s="557" t="s">
        <v>81</v>
      </c>
      <c r="D6" s="558"/>
      <c r="E6" s="558"/>
      <c r="F6" s="559"/>
      <c r="G6" s="521">
        <v>3193000</v>
      </c>
      <c r="H6" s="527"/>
      <c r="I6" s="345">
        <v>4749604</v>
      </c>
      <c r="J6" s="534" t="s">
        <v>33</v>
      </c>
      <c r="K6" s="523"/>
      <c r="L6" s="517" t="s">
        <v>32</v>
      </c>
      <c r="M6" s="518"/>
      <c r="N6" s="518"/>
      <c r="O6" s="519"/>
      <c r="P6" s="521">
        <v>2500000</v>
      </c>
      <c r="Q6" s="527"/>
      <c r="R6" s="528">
        <v>2500000</v>
      </c>
      <c r="S6" s="529"/>
    </row>
    <row r="7" spans="1:19" ht="33.75" customHeight="1">
      <c r="A7" s="522" t="s">
        <v>24</v>
      </c>
      <c r="B7" s="523"/>
      <c r="C7" s="557" t="s">
        <v>115</v>
      </c>
      <c r="D7" s="558"/>
      <c r="E7" s="558"/>
      <c r="F7" s="559"/>
      <c r="G7" s="521">
        <v>978910</v>
      </c>
      <c r="H7" s="527"/>
      <c r="I7" s="345">
        <v>13747850</v>
      </c>
      <c r="J7" s="534" t="s">
        <v>46</v>
      </c>
      <c r="K7" s="523"/>
      <c r="L7" s="557" t="s">
        <v>74</v>
      </c>
      <c r="M7" s="558"/>
      <c r="N7" s="558"/>
      <c r="O7" s="559"/>
      <c r="P7" s="521">
        <v>26020223</v>
      </c>
      <c r="Q7" s="527"/>
      <c r="R7" s="528">
        <v>30498161</v>
      </c>
      <c r="S7" s="529"/>
    </row>
    <row r="8" spans="1:19" ht="27.75" customHeight="1">
      <c r="A8" s="522" t="s">
        <v>302</v>
      </c>
      <c r="B8" s="523"/>
      <c r="C8" s="524" t="s">
        <v>301</v>
      </c>
      <c r="D8" s="525"/>
      <c r="E8" s="525"/>
      <c r="F8" s="526"/>
      <c r="G8" s="521">
        <v>0</v>
      </c>
      <c r="H8" s="527"/>
      <c r="I8" s="345">
        <v>171062</v>
      </c>
      <c r="J8" s="534" t="s">
        <v>48</v>
      </c>
      <c r="K8" s="523"/>
      <c r="L8" s="557" t="s">
        <v>75</v>
      </c>
      <c r="M8" s="558"/>
      <c r="N8" s="558"/>
      <c r="O8" s="559"/>
      <c r="P8" s="521">
        <v>2055527</v>
      </c>
      <c r="Q8" s="527"/>
      <c r="R8" s="528">
        <v>2094527</v>
      </c>
      <c r="S8" s="529"/>
    </row>
    <row r="9" spans="1:19" ht="27.75" customHeight="1">
      <c r="A9" s="522"/>
      <c r="B9" s="523"/>
      <c r="C9" s="524"/>
      <c r="D9" s="525"/>
      <c r="E9" s="525"/>
      <c r="F9" s="526"/>
      <c r="G9" s="521"/>
      <c r="H9" s="527"/>
      <c r="I9" s="345"/>
      <c r="J9" s="534" t="s">
        <v>55</v>
      </c>
      <c r="K9" s="523"/>
      <c r="L9" s="557" t="s">
        <v>76</v>
      </c>
      <c r="M9" s="558"/>
      <c r="N9" s="558"/>
      <c r="O9" s="559"/>
      <c r="P9" s="521">
        <v>2861284</v>
      </c>
      <c r="Q9" s="527"/>
      <c r="R9" s="530">
        <v>6686453</v>
      </c>
      <c r="S9" s="531"/>
    </row>
    <row r="10" spans="1:19" ht="21" customHeight="1">
      <c r="A10" s="567" t="s">
        <v>90</v>
      </c>
      <c r="B10" s="568"/>
      <c r="C10" s="568"/>
      <c r="D10" s="568"/>
      <c r="E10" s="568"/>
      <c r="F10" s="568"/>
      <c r="G10" s="569">
        <f>SUM(G5:H9)</f>
        <v>34222623</v>
      </c>
      <c r="H10" s="535"/>
      <c r="I10" s="374">
        <f>SUM(I5:I9)</f>
        <v>49073109</v>
      </c>
      <c r="J10" s="548" t="s">
        <v>92</v>
      </c>
      <c r="K10" s="548"/>
      <c r="L10" s="548"/>
      <c r="M10" s="548"/>
      <c r="N10" s="548"/>
      <c r="O10" s="549"/>
      <c r="P10" s="545">
        <f>SUM(P4:Q9)</f>
        <v>46158818</v>
      </c>
      <c r="Q10" s="546"/>
      <c r="R10" s="532">
        <f>SUM(R5:S9)</f>
        <v>55948687</v>
      </c>
      <c r="S10" s="533"/>
    </row>
    <row r="11" spans="1:19" ht="32.25" customHeight="1">
      <c r="A11" s="522" t="s">
        <v>251</v>
      </c>
      <c r="B11" s="523"/>
      <c r="C11" s="565" t="s">
        <v>250</v>
      </c>
      <c r="D11" s="565"/>
      <c r="E11" s="565"/>
      <c r="F11" s="565"/>
      <c r="G11" s="521">
        <v>26213244</v>
      </c>
      <c r="H11" s="528"/>
      <c r="I11" s="345">
        <v>22751013</v>
      </c>
      <c r="J11" s="414"/>
      <c r="K11" s="414"/>
      <c r="L11" s="414"/>
      <c r="M11" s="414"/>
      <c r="N11" s="414"/>
      <c r="O11" s="415"/>
      <c r="P11" s="416"/>
      <c r="Q11" s="448"/>
      <c r="R11" s="417"/>
      <c r="S11" s="418"/>
    </row>
    <row r="12" spans="1:19" ht="33" customHeight="1">
      <c r="A12" s="515" t="s">
        <v>299</v>
      </c>
      <c r="B12" s="516"/>
      <c r="C12" s="517" t="s">
        <v>297</v>
      </c>
      <c r="D12" s="518"/>
      <c r="E12" s="518"/>
      <c r="F12" s="519"/>
      <c r="G12" s="520">
        <v>0</v>
      </c>
      <c r="H12" s="521"/>
      <c r="I12" s="345">
        <v>50000</v>
      </c>
      <c r="J12" s="534" t="s">
        <v>55</v>
      </c>
      <c r="K12" s="523"/>
      <c r="L12" s="555" t="s">
        <v>94</v>
      </c>
      <c r="M12" s="550"/>
      <c r="N12" s="550"/>
      <c r="O12" s="551"/>
      <c r="P12" s="521">
        <v>15795265</v>
      </c>
      <c r="Q12" s="527"/>
      <c r="R12" s="530">
        <v>0</v>
      </c>
      <c r="S12" s="531"/>
    </row>
    <row r="13" spans="1:19" ht="31.5" customHeight="1">
      <c r="A13" s="515" t="s">
        <v>25</v>
      </c>
      <c r="B13" s="516"/>
      <c r="C13" s="517" t="s">
        <v>91</v>
      </c>
      <c r="D13" s="518"/>
      <c r="E13" s="518"/>
      <c r="F13" s="519"/>
      <c r="G13" s="520">
        <v>50000</v>
      </c>
      <c r="H13" s="521"/>
      <c r="I13" s="345">
        <v>50000</v>
      </c>
      <c r="J13" s="534" t="s">
        <v>58</v>
      </c>
      <c r="K13" s="523"/>
      <c r="L13" s="552" t="s">
        <v>77</v>
      </c>
      <c r="M13" s="553"/>
      <c r="N13" s="553"/>
      <c r="O13" s="554"/>
      <c r="P13" s="521">
        <v>881000</v>
      </c>
      <c r="Q13" s="527"/>
      <c r="R13" s="528">
        <v>3517063</v>
      </c>
      <c r="S13" s="529"/>
    </row>
    <row r="14" spans="1:19" ht="31.15" customHeight="1">
      <c r="A14" s="547" t="s">
        <v>93</v>
      </c>
      <c r="B14" s="548"/>
      <c r="C14" s="548"/>
      <c r="D14" s="548"/>
      <c r="E14" s="548"/>
      <c r="F14" s="549"/>
      <c r="G14" s="545">
        <f>SUM(G11:H13)</f>
        <v>26263244</v>
      </c>
      <c r="H14" s="532"/>
      <c r="I14" s="374">
        <f>SUM(I11:I13)</f>
        <v>22851013</v>
      </c>
      <c r="J14" s="534" t="s">
        <v>59</v>
      </c>
      <c r="K14" s="523"/>
      <c r="L14" s="555" t="s">
        <v>145</v>
      </c>
      <c r="M14" s="550"/>
      <c r="N14" s="550"/>
      <c r="O14" s="551"/>
      <c r="P14" s="521">
        <v>34381035</v>
      </c>
      <c r="Q14" s="527"/>
      <c r="R14" s="528">
        <v>41933468</v>
      </c>
      <c r="S14" s="529"/>
    </row>
    <row r="15" spans="1:19" ht="30.75" customHeight="1">
      <c r="A15" s="547" t="s">
        <v>98</v>
      </c>
      <c r="B15" s="548"/>
      <c r="C15" s="548"/>
      <c r="D15" s="548"/>
      <c r="E15" s="548"/>
      <c r="F15" s="549"/>
      <c r="G15" s="545">
        <v>40077915</v>
      </c>
      <c r="H15" s="532"/>
      <c r="I15" s="374">
        <v>45361651</v>
      </c>
      <c r="J15" s="522" t="s">
        <v>159</v>
      </c>
      <c r="K15" s="523"/>
      <c r="L15" s="550" t="s">
        <v>281</v>
      </c>
      <c r="M15" s="550"/>
      <c r="N15" s="550"/>
      <c r="O15" s="551"/>
      <c r="P15" s="521">
        <v>2571750</v>
      </c>
      <c r="Q15" s="527"/>
      <c r="R15" s="528">
        <v>1791903</v>
      </c>
      <c r="S15" s="529"/>
    </row>
    <row r="16" spans="1:19" ht="25.5" customHeight="1" thickBot="1">
      <c r="A16" s="541" t="s">
        <v>95</v>
      </c>
      <c r="B16" s="542"/>
      <c r="C16" s="542"/>
      <c r="D16" s="542"/>
      <c r="E16" s="542"/>
      <c r="F16" s="542"/>
      <c r="G16" s="543">
        <f>SUM(G10,G14,G15)</f>
        <v>100563782</v>
      </c>
      <c r="H16" s="566"/>
      <c r="I16" s="344">
        <f>SUM(I10,I14,I15)</f>
        <v>117285773</v>
      </c>
      <c r="J16" s="547" t="s">
        <v>276</v>
      </c>
      <c r="K16" s="548"/>
      <c r="L16" s="548"/>
      <c r="M16" s="548"/>
      <c r="N16" s="548"/>
      <c r="O16" s="549"/>
      <c r="P16" s="521">
        <v>775914</v>
      </c>
      <c r="Q16" s="527"/>
      <c r="R16" s="528">
        <v>14094652</v>
      </c>
      <c r="S16" s="529"/>
    </row>
    <row r="17" spans="1:19" ht="30" customHeight="1">
      <c r="A17" s="61"/>
      <c r="B17" s="61"/>
      <c r="C17" s="61"/>
      <c r="D17" s="61"/>
      <c r="E17" s="61"/>
      <c r="F17" s="61"/>
      <c r="G17" s="62"/>
      <c r="H17" s="62"/>
      <c r="I17" s="62"/>
      <c r="J17" s="547" t="s">
        <v>96</v>
      </c>
      <c r="K17" s="548"/>
      <c r="L17" s="548"/>
      <c r="M17" s="548"/>
      <c r="N17" s="548"/>
      <c r="O17" s="549"/>
      <c r="P17" s="545">
        <f>SUM(P12:Q15)</f>
        <v>53629050</v>
      </c>
      <c r="Q17" s="546"/>
      <c r="R17" s="532">
        <v>47242434</v>
      </c>
      <c r="S17" s="533"/>
    </row>
    <row r="18" spans="1:19" ht="30" customHeight="1" thickBot="1">
      <c r="J18" s="541" t="s">
        <v>97</v>
      </c>
      <c r="K18" s="542"/>
      <c r="L18" s="542"/>
      <c r="M18" s="542"/>
      <c r="N18" s="542"/>
      <c r="O18" s="542"/>
      <c r="P18" s="543">
        <f>SUM(P10+P16+P17)</f>
        <v>100563782</v>
      </c>
      <c r="Q18" s="544"/>
      <c r="R18" s="536">
        <f>SUM(R17,R10,R16)</f>
        <v>117285773</v>
      </c>
      <c r="S18" s="537"/>
    </row>
    <row r="19" spans="1:19" ht="30" customHeight="1">
      <c r="J19" s="7"/>
      <c r="K19" s="7"/>
      <c r="L19" s="7"/>
      <c r="M19" s="7"/>
      <c r="N19" s="7"/>
      <c r="O19" s="7"/>
      <c r="P19" s="7"/>
      <c r="Q19" s="7"/>
      <c r="R19" s="7"/>
    </row>
    <row r="20" spans="1:19" ht="23.25" customHeight="1">
      <c r="A20" s="61"/>
      <c r="B20" s="61"/>
      <c r="C20" s="61"/>
      <c r="D20" s="61"/>
      <c r="E20" s="61"/>
      <c r="F20" s="61"/>
      <c r="G20" s="62"/>
      <c r="H20" s="62"/>
      <c r="I20" s="62"/>
      <c r="J20" s="7"/>
      <c r="K20" s="7"/>
      <c r="L20" s="7"/>
      <c r="M20" s="7"/>
      <c r="N20" s="7"/>
      <c r="O20" s="7"/>
      <c r="P20" s="7"/>
      <c r="Q20" s="7"/>
      <c r="R20" s="7"/>
    </row>
    <row r="21" spans="1:19" ht="14.25">
      <c r="A21" s="7"/>
      <c r="B21" s="7"/>
      <c r="C21" s="7"/>
      <c r="D21" s="7"/>
      <c r="E21" s="7"/>
      <c r="F21" s="7"/>
      <c r="G21" s="7"/>
      <c r="H21" s="7"/>
      <c r="I21" s="7"/>
    </row>
    <row r="22" spans="1:19" ht="14.25">
      <c r="A22" s="7"/>
      <c r="B22" s="7"/>
      <c r="C22" s="7"/>
      <c r="D22" s="7"/>
      <c r="E22" s="7"/>
      <c r="F22" s="7"/>
      <c r="G22" s="7"/>
      <c r="H22" s="7"/>
      <c r="I22" s="7"/>
    </row>
  </sheetData>
  <mergeCells count="87">
    <mergeCell ref="A11:B11"/>
    <mergeCell ref="C11:F11"/>
    <mergeCell ref="G11:H11"/>
    <mergeCell ref="P6:Q6"/>
    <mergeCell ref="J12:K12"/>
    <mergeCell ref="J10:O10"/>
    <mergeCell ref="L12:O12"/>
    <mergeCell ref="A8:B8"/>
    <mergeCell ref="C8:F8"/>
    <mergeCell ref="G8:H8"/>
    <mergeCell ref="A10:F10"/>
    <mergeCell ref="G10:H10"/>
    <mergeCell ref="P9:Q9"/>
    <mergeCell ref="P8:Q8"/>
    <mergeCell ref="L9:O9"/>
    <mergeCell ref="L8:O8"/>
    <mergeCell ref="P7:Q7"/>
    <mergeCell ref="J8:K8"/>
    <mergeCell ref="J9:K9"/>
    <mergeCell ref="A16:F16"/>
    <mergeCell ref="G16:H16"/>
    <mergeCell ref="J13:K13"/>
    <mergeCell ref="A15:F15"/>
    <mergeCell ref="G14:H14"/>
    <mergeCell ref="G15:H15"/>
    <mergeCell ref="A13:B13"/>
    <mergeCell ref="C13:F13"/>
    <mergeCell ref="G13:H13"/>
    <mergeCell ref="J14:K14"/>
    <mergeCell ref="A14:F14"/>
    <mergeCell ref="P5:Q5"/>
    <mergeCell ref="L5:O5"/>
    <mergeCell ref="L7:O7"/>
    <mergeCell ref="A4:F4"/>
    <mergeCell ref="G4:H4"/>
    <mergeCell ref="J4:O4"/>
    <mergeCell ref="P4:Q4"/>
    <mergeCell ref="A5:B5"/>
    <mergeCell ref="C5:F5"/>
    <mergeCell ref="A7:B7"/>
    <mergeCell ref="C7:F7"/>
    <mergeCell ref="A6:B6"/>
    <mergeCell ref="C6:F6"/>
    <mergeCell ref="G6:H6"/>
    <mergeCell ref="J6:K6"/>
    <mergeCell ref="L6:O6"/>
    <mergeCell ref="J18:O18"/>
    <mergeCell ref="P18:Q18"/>
    <mergeCell ref="P10:Q10"/>
    <mergeCell ref="P12:Q12"/>
    <mergeCell ref="P13:Q13"/>
    <mergeCell ref="J16:O16"/>
    <mergeCell ref="J17:O17"/>
    <mergeCell ref="P16:Q16"/>
    <mergeCell ref="P17:Q17"/>
    <mergeCell ref="J15:K15"/>
    <mergeCell ref="L15:O15"/>
    <mergeCell ref="P15:Q15"/>
    <mergeCell ref="P14:Q14"/>
    <mergeCell ref="L13:O13"/>
    <mergeCell ref="L14:O14"/>
    <mergeCell ref="R18:S18"/>
    <mergeCell ref="R13:S13"/>
    <mergeCell ref="R4:S4"/>
    <mergeCell ref="R5:S5"/>
    <mergeCell ref="R6:S6"/>
    <mergeCell ref="R7:S7"/>
    <mergeCell ref="R14:S14"/>
    <mergeCell ref="R15:S15"/>
    <mergeCell ref="R16:S16"/>
    <mergeCell ref="R17:S17"/>
    <mergeCell ref="A1:S1"/>
    <mergeCell ref="A2:S2"/>
    <mergeCell ref="A12:B12"/>
    <mergeCell ref="C12:F12"/>
    <mergeCell ref="G12:H12"/>
    <mergeCell ref="A9:B9"/>
    <mergeCell ref="C9:F9"/>
    <mergeCell ref="G9:H9"/>
    <mergeCell ref="R8:S8"/>
    <mergeCell ref="R9:S9"/>
    <mergeCell ref="R10:S10"/>
    <mergeCell ref="R12:S12"/>
    <mergeCell ref="G7:H7"/>
    <mergeCell ref="J7:K7"/>
    <mergeCell ref="G5:H5"/>
    <mergeCell ref="J5:K5"/>
  </mergeCells>
  <phoneticPr fontId="0" type="noConversion"/>
  <pageMargins left="0.28000000000000003" right="0.19685039370078741" top="0.76" bottom="0.98425196850393704" header="0.51181102362204722" footer="0.51181102362204722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9"/>
  <sheetViews>
    <sheetView zoomScale="120" zoomScaleNormal="120" workbookViewId="0">
      <selection sqref="A1:R1"/>
    </sheetView>
  </sheetViews>
  <sheetFormatPr defaultColWidth="9.140625" defaultRowHeight="12.75"/>
  <cols>
    <col min="1" max="1" width="9.140625" style="63"/>
    <col min="2" max="2" width="10.140625" style="57" bestFit="1" customWidth="1"/>
    <col min="3" max="3" width="9.140625" style="57"/>
    <col min="4" max="4" width="11.7109375" style="57" customWidth="1"/>
    <col min="5" max="5" width="9.85546875" style="57" customWidth="1"/>
    <col min="6" max="6" width="8.28515625" style="57" customWidth="1"/>
    <col min="7" max="10" width="9.85546875" style="57" customWidth="1"/>
    <col min="11" max="14" width="9.7109375" style="57" customWidth="1"/>
    <col min="15" max="15" width="10" style="57" customWidth="1"/>
    <col min="16" max="16" width="9.5703125" style="57" customWidth="1"/>
    <col min="17" max="17" width="6" style="57" customWidth="1"/>
    <col min="18" max="18" width="4.85546875" style="57" customWidth="1"/>
    <col min="19" max="16384" width="9.140625" style="57"/>
  </cols>
  <sheetData>
    <row r="1" spans="1:18" ht="16.5" thickBot="1">
      <c r="A1" s="625" t="s">
        <v>369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7"/>
    </row>
    <row r="2" spans="1:18" s="60" customFormat="1" ht="15.75">
      <c r="A2" s="570" t="s">
        <v>363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2"/>
      <c r="Q2" s="572"/>
      <c r="R2" s="573"/>
    </row>
    <row r="3" spans="1:18">
      <c r="A3" s="599" t="s">
        <v>239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1"/>
    </row>
    <row r="4" spans="1:18">
      <c r="A4" s="78" t="s">
        <v>119</v>
      </c>
      <c r="B4" s="602" t="s">
        <v>2</v>
      </c>
      <c r="C4" s="600"/>
      <c r="D4" s="603"/>
      <c r="E4" s="80" t="s">
        <v>162</v>
      </c>
      <c r="F4" s="80" t="s">
        <v>163</v>
      </c>
      <c r="G4" s="80" t="s">
        <v>233</v>
      </c>
      <c r="H4" s="80" t="s">
        <v>164</v>
      </c>
      <c r="I4" s="80" t="s">
        <v>165</v>
      </c>
      <c r="J4" s="80" t="s">
        <v>166</v>
      </c>
      <c r="K4" s="80" t="s">
        <v>167</v>
      </c>
      <c r="L4" s="80" t="s">
        <v>168</v>
      </c>
      <c r="M4" s="80" t="s">
        <v>169</v>
      </c>
      <c r="N4" s="80" t="s">
        <v>170</v>
      </c>
      <c r="O4" s="80" t="s">
        <v>171</v>
      </c>
      <c r="P4" s="80" t="s">
        <v>172</v>
      </c>
      <c r="Q4" s="602" t="s">
        <v>66</v>
      </c>
      <c r="R4" s="601"/>
    </row>
    <row r="5" spans="1:18">
      <c r="A5" s="592" t="s">
        <v>88</v>
      </c>
      <c r="B5" s="593"/>
      <c r="C5" s="593"/>
      <c r="D5" s="594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595"/>
      <c r="R5" s="597"/>
    </row>
    <row r="6" spans="1:18" ht="26.25" customHeight="1">
      <c r="A6" s="78" t="s">
        <v>19</v>
      </c>
      <c r="B6" s="584" t="s">
        <v>79</v>
      </c>
      <c r="C6" s="585"/>
      <c r="D6" s="586"/>
      <c r="E6" s="81">
        <v>3205713</v>
      </c>
      <c r="F6" s="81">
        <v>2622000</v>
      </c>
      <c r="G6" s="81">
        <v>2622000</v>
      </c>
      <c r="H6" s="81">
        <v>2622000</v>
      </c>
      <c r="I6" s="81">
        <v>2622000</v>
      </c>
      <c r="J6" s="81">
        <v>2623000</v>
      </c>
      <c r="K6" s="81">
        <v>2623000</v>
      </c>
      <c r="L6" s="81">
        <v>2623000</v>
      </c>
      <c r="M6" s="81">
        <v>1622000</v>
      </c>
      <c r="N6" s="81">
        <v>1622000</v>
      </c>
      <c r="O6" s="81">
        <v>2622000</v>
      </c>
      <c r="P6" s="81">
        <v>2622000</v>
      </c>
      <c r="Q6" s="579">
        <f>SUM(E6:P6)</f>
        <v>30050713</v>
      </c>
      <c r="R6" s="580"/>
    </row>
    <row r="7" spans="1:18" ht="26.25" customHeight="1">
      <c r="A7" s="78" t="s">
        <v>251</v>
      </c>
      <c r="B7" s="584" t="s">
        <v>250</v>
      </c>
      <c r="C7" s="585"/>
      <c r="D7" s="586"/>
      <c r="E7" s="282" t="s">
        <v>160</v>
      </c>
      <c r="F7" s="282" t="s">
        <v>160</v>
      </c>
      <c r="G7" s="282" t="s">
        <v>160</v>
      </c>
      <c r="H7" s="282" t="s">
        <v>282</v>
      </c>
      <c r="I7" s="81">
        <v>13106622</v>
      </c>
      <c r="J7" s="282" t="s">
        <v>160</v>
      </c>
      <c r="K7" s="282">
        <v>13106622</v>
      </c>
      <c r="L7" s="282" t="s">
        <v>160</v>
      </c>
      <c r="M7" s="282" t="s">
        <v>160</v>
      </c>
      <c r="N7" s="282" t="s">
        <v>160</v>
      </c>
      <c r="O7" s="282" t="s">
        <v>160</v>
      </c>
      <c r="P7" s="282" t="s">
        <v>160</v>
      </c>
      <c r="Q7" s="579">
        <v>26213244</v>
      </c>
      <c r="R7" s="580"/>
    </row>
    <row r="8" spans="1:18" ht="15" customHeight="1">
      <c r="A8" s="78" t="s">
        <v>23</v>
      </c>
      <c r="B8" s="581" t="s">
        <v>81</v>
      </c>
      <c r="C8" s="582"/>
      <c r="D8" s="583"/>
      <c r="E8" s="191" t="s">
        <v>160</v>
      </c>
      <c r="F8" s="191" t="s">
        <v>160</v>
      </c>
      <c r="G8" s="81">
        <v>1596500</v>
      </c>
      <c r="H8" s="191" t="s">
        <v>160</v>
      </c>
      <c r="I8" s="191" t="s">
        <v>160</v>
      </c>
      <c r="J8" s="191" t="s">
        <v>160</v>
      </c>
      <c r="K8" s="191" t="s">
        <v>160</v>
      </c>
      <c r="L8" s="191" t="s">
        <v>160</v>
      </c>
      <c r="M8" s="81">
        <v>1596500</v>
      </c>
      <c r="N8" s="191" t="s">
        <v>160</v>
      </c>
      <c r="O8" s="191" t="s">
        <v>160</v>
      </c>
      <c r="P8" s="191" t="s">
        <v>160</v>
      </c>
      <c r="Q8" s="579">
        <f t="shared" ref="Q8:Q11" si="0">SUM(E8:P8)</f>
        <v>3193000</v>
      </c>
      <c r="R8" s="580"/>
    </row>
    <row r="9" spans="1:18" ht="15" customHeight="1">
      <c r="A9" s="78" t="s">
        <v>24</v>
      </c>
      <c r="B9" s="581" t="s">
        <v>115</v>
      </c>
      <c r="C9" s="582"/>
      <c r="D9" s="583"/>
      <c r="E9" s="81">
        <v>81500</v>
      </c>
      <c r="F9" s="81">
        <v>81500</v>
      </c>
      <c r="G9" s="81">
        <v>82000</v>
      </c>
      <c r="H9" s="81">
        <v>81500</v>
      </c>
      <c r="I9" s="81">
        <v>81500</v>
      </c>
      <c r="J9" s="81">
        <v>81500</v>
      </c>
      <c r="K9" s="81">
        <v>82000</v>
      </c>
      <c r="L9" s="81">
        <v>81500</v>
      </c>
      <c r="M9" s="81">
        <v>81500</v>
      </c>
      <c r="N9" s="81">
        <v>83000</v>
      </c>
      <c r="O9" s="81">
        <v>81500</v>
      </c>
      <c r="P9" s="81">
        <v>79910</v>
      </c>
      <c r="Q9" s="579">
        <f t="shared" si="0"/>
        <v>978910</v>
      </c>
      <c r="R9" s="580"/>
    </row>
    <row r="10" spans="1:18" ht="14.45" customHeight="1">
      <c r="A10" s="78" t="s">
        <v>25</v>
      </c>
      <c r="B10" s="584" t="s">
        <v>91</v>
      </c>
      <c r="C10" s="585"/>
      <c r="D10" s="586"/>
      <c r="E10" s="81">
        <v>5000</v>
      </c>
      <c r="F10" s="81">
        <v>5000</v>
      </c>
      <c r="G10" s="81">
        <v>5000</v>
      </c>
      <c r="H10" s="81">
        <v>5000</v>
      </c>
      <c r="I10" s="81">
        <v>5000</v>
      </c>
      <c r="J10" s="81">
        <v>5000</v>
      </c>
      <c r="K10" s="81">
        <v>5000</v>
      </c>
      <c r="L10" s="81">
        <v>5000</v>
      </c>
      <c r="M10" s="81">
        <v>5000</v>
      </c>
      <c r="N10" s="81">
        <v>5000</v>
      </c>
      <c r="O10" s="191" t="s">
        <v>160</v>
      </c>
      <c r="P10" s="191" t="s">
        <v>160</v>
      </c>
      <c r="Q10" s="579">
        <f t="shared" si="0"/>
        <v>50000</v>
      </c>
      <c r="R10" s="580"/>
    </row>
    <row r="11" spans="1:18" ht="14.25" customHeight="1">
      <c r="A11" s="78" t="s">
        <v>28</v>
      </c>
      <c r="B11" s="581" t="s">
        <v>120</v>
      </c>
      <c r="C11" s="582"/>
      <c r="D11" s="583"/>
      <c r="E11" s="81">
        <v>2600000</v>
      </c>
      <c r="F11" s="81">
        <v>2600000</v>
      </c>
      <c r="G11" s="81">
        <v>2400000</v>
      </c>
      <c r="H11" s="81">
        <v>2800000</v>
      </c>
      <c r="I11" s="81">
        <v>4500000</v>
      </c>
      <c r="J11" s="81">
        <v>4800000</v>
      </c>
      <c r="K11" s="81">
        <v>4800000</v>
      </c>
      <c r="L11" s="81">
        <v>4800000</v>
      </c>
      <c r="M11" s="81">
        <v>2977915</v>
      </c>
      <c r="N11" s="81">
        <v>2600000</v>
      </c>
      <c r="O11" s="81">
        <v>2600000</v>
      </c>
      <c r="P11" s="81">
        <v>2600000</v>
      </c>
      <c r="Q11" s="579">
        <f t="shared" si="0"/>
        <v>40077915</v>
      </c>
      <c r="R11" s="580"/>
    </row>
    <row r="12" spans="1:18">
      <c r="A12" s="587" t="s">
        <v>121</v>
      </c>
      <c r="B12" s="588"/>
      <c r="C12" s="588"/>
      <c r="D12" s="589"/>
      <c r="E12" s="82">
        <f>SUM(E6:E11)</f>
        <v>5892213</v>
      </c>
      <c r="F12" s="82">
        <f t="shared" ref="F12:P12" si="1">SUM(F6:F11)</f>
        <v>5308500</v>
      </c>
      <c r="G12" s="82">
        <f t="shared" si="1"/>
        <v>6705500</v>
      </c>
      <c r="H12" s="82">
        <f t="shared" si="1"/>
        <v>5508500</v>
      </c>
      <c r="I12" s="82">
        <f t="shared" si="1"/>
        <v>20315122</v>
      </c>
      <c r="J12" s="82">
        <f t="shared" si="1"/>
        <v>7509500</v>
      </c>
      <c r="K12" s="82">
        <f t="shared" si="1"/>
        <v>20616622</v>
      </c>
      <c r="L12" s="82">
        <f t="shared" si="1"/>
        <v>7509500</v>
      </c>
      <c r="M12" s="82">
        <f t="shared" si="1"/>
        <v>6282915</v>
      </c>
      <c r="N12" s="82">
        <f t="shared" si="1"/>
        <v>4310000</v>
      </c>
      <c r="O12" s="82">
        <f t="shared" si="1"/>
        <v>5303500</v>
      </c>
      <c r="P12" s="82">
        <f t="shared" si="1"/>
        <v>5301910</v>
      </c>
      <c r="Q12" s="590">
        <f>SUM(Q6:R11)</f>
        <v>100563782</v>
      </c>
      <c r="R12" s="591"/>
    </row>
    <row r="13" spans="1:18">
      <c r="A13" s="592" t="s">
        <v>89</v>
      </c>
      <c r="B13" s="593"/>
      <c r="C13" s="593"/>
      <c r="D13" s="594"/>
      <c r="E13" s="595"/>
      <c r="F13" s="596"/>
      <c r="G13" s="596"/>
      <c r="H13" s="596"/>
      <c r="I13" s="596"/>
      <c r="J13" s="596"/>
      <c r="K13" s="596"/>
      <c r="L13" s="596"/>
      <c r="M13" s="596"/>
      <c r="N13" s="596"/>
      <c r="O13" s="596"/>
      <c r="P13" s="596"/>
      <c r="Q13" s="596"/>
      <c r="R13" s="597"/>
    </row>
    <row r="14" spans="1:18" ht="15" customHeight="1">
      <c r="A14" s="78" t="s">
        <v>31</v>
      </c>
      <c r="B14" s="581" t="s">
        <v>69</v>
      </c>
      <c r="C14" s="582"/>
      <c r="D14" s="583"/>
      <c r="E14" s="81">
        <v>1060148</v>
      </c>
      <c r="F14" s="81">
        <v>1060149</v>
      </c>
      <c r="G14" s="81">
        <v>1060149</v>
      </c>
      <c r="H14" s="81">
        <v>1060149</v>
      </c>
      <c r="I14" s="81">
        <v>1060149</v>
      </c>
      <c r="J14" s="81">
        <v>1060148</v>
      </c>
      <c r="K14" s="81">
        <v>1060149</v>
      </c>
      <c r="L14" s="81">
        <v>1060148</v>
      </c>
      <c r="M14" s="81">
        <v>1060149</v>
      </c>
      <c r="N14" s="81">
        <v>1060149</v>
      </c>
      <c r="O14" s="81">
        <v>1060149</v>
      </c>
      <c r="P14" s="81">
        <v>1060148</v>
      </c>
      <c r="Q14" s="579">
        <f>SUM(E14:P14)</f>
        <v>12721784</v>
      </c>
      <c r="R14" s="580"/>
    </row>
    <row r="15" spans="1:18" ht="25.5" customHeight="1">
      <c r="A15" s="78" t="s">
        <v>33</v>
      </c>
      <c r="B15" s="584" t="s">
        <v>32</v>
      </c>
      <c r="C15" s="585"/>
      <c r="D15" s="586"/>
      <c r="E15" s="81">
        <v>208333</v>
      </c>
      <c r="F15" s="81">
        <v>208333</v>
      </c>
      <c r="G15" s="81">
        <v>208333</v>
      </c>
      <c r="H15" s="81">
        <v>208333</v>
      </c>
      <c r="I15" s="81">
        <v>208333</v>
      </c>
      <c r="J15" s="81">
        <v>208334</v>
      </c>
      <c r="K15" s="81">
        <v>208334</v>
      </c>
      <c r="L15" s="81">
        <v>208334</v>
      </c>
      <c r="M15" s="81">
        <v>208334</v>
      </c>
      <c r="N15" s="81">
        <v>208333</v>
      </c>
      <c r="O15" s="81">
        <v>208333</v>
      </c>
      <c r="P15" s="81">
        <v>208333</v>
      </c>
      <c r="Q15" s="579">
        <f t="shared" ref="Q15:Q22" si="2">SUM(E15:P15)</f>
        <v>2500000</v>
      </c>
      <c r="R15" s="580"/>
    </row>
    <row r="16" spans="1:18" ht="14.25" customHeight="1">
      <c r="A16" s="78" t="s">
        <v>46</v>
      </c>
      <c r="B16" s="581" t="s">
        <v>74</v>
      </c>
      <c r="C16" s="582"/>
      <c r="D16" s="583"/>
      <c r="E16" s="81">
        <v>818500</v>
      </c>
      <c r="F16" s="279">
        <v>818500</v>
      </c>
      <c r="G16" s="81">
        <v>818500</v>
      </c>
      <c r="H16" s="279">
        <v>3411537</v>
      </c>
      <c r="I16" s="81">
        <v>3731537</v>
      </c>
      <c r="J16" s="279">
        <v>3411537</v>
      </c>
      <c r="K16" s="81">
        <v>3411537</v>
      </c>
      <c r="L16" s="279">
        <v>3731537</v>
      </c>
      <c r="M16" s="81">
        <v>3411538</v>
      </c>
      <c r="N16" s="279">
        <v>818500</v>
      </c>
      <c r="O16" s="81">
        <v>818500</v>
      </c>
      <c r="P16" s="279">
        <v>818500</v>
      </c>
      <c r="Q16" s="579">
        <f>SUM(E16:P16)</f>
        <v>26020223</v>
      </c>
      <c r="R16" s="580"/>
    </row>
    <row r="17" spans="1:18" ht="14.25" customHeight="1">
      <c r="A17" s="78" t="s">
        <v>48</v>
      </c>
      <c r="B17" s="581" t="s">
        <v>75</v>
      </c>
      <c r="C17" s="582"/>
      <c r="D17" s="583"/>
      <c r="E17" s="81">
        <v>100000</v>
      </c>
      <c r="F17" s="81">
        <v>100000</v>
      </c>
      <c r="G17" s="81">
        <v>150000</v>
      </c>
      <c r="H17" s="81">
        <v>150000</v>
      </c>
      <c r="I17" s="81">
        <v>150000</v>
      </c>
      <c r="J17" s="81">
        <v>150000</v>
      </c>
      <c r="K17" s="81">
        <v>150000</v>
      </c>
      <c r="L17" s="81">
        <v>150000</v>
      </c>
      <c r="M17" s="81">
        <v>150000</v>
      </c>
      <c r="N17" s="81">
        <v>200000</v>
      </c>
      <c r="O17" s="81">
        <v>346000</v>
      </c>
      <c r="P17" s="81">
        <v>259527</v>
      </c>
      <c r="Q17" s="579">
        <f t="shared" si="2"/>
        <v>2055527</v>
      </c>
      <c r="R17" s="580"/>
    </row>
    <row r="18" spans="1:18" ht="15" customHeight="1">
      <c r="A18" s="78" t="s">
        <v>55</v>
      </c>
      <c r="B18" s="584" t="s">
        <v>76</v>
      </c>
      <c r="C18" s="585"/>
      <c r="D18" s="586"/>
      <c r="E18" s="81">
        <v>1410000</v>
      </c>
      <c r="F18" s="279">
        <v>1410000</v>
      </c>
      <c r="G18" s="81">
        <v>1450000</v>
      </c>
      <c r="H18" s="81">
        <v>1500000</v>
      </c>
      <c r="I18" s="81">
        <v>1500000</v>
      </c>
      <c r="J18" s="81">
        <v>1750000</v>
      </c>
      <c r="K18" s="81">
        <v>1786549</v>
      </c>
      <c r="L18" s="81">
        <v>1650000</v>
      </c>
      <c r="M18" s="81">
        <v>1650000</v>
      </c>
      <c r="N18" s="81">
        <v>1550000</v>
      </c>
      <c r="O18" s="81">
        <v>1500000</v>
      </c>
      <c r="P18" s="81">
        <v>1500000</v>
      </c>
      <c r="Q18" s="579">
        <f t="shared" si="2"/>
        <v>18656549</v>
      </c>
      <c r="R18" s="580"/>
    </row>
    <row r="19" spans="1:18" ht="14.25" customHeight="1">
      <c r="A19" s="78" t="s">
        <v>58</v>
      </c>
      <c r="B19" s="581" t="s">
        <v>77</v>
      </c>
      <c r="C19" s="582"/>
      <c r="D19" s="583"/>
      <c r="E19" s="191" t="s">
        <v>160</v>
      </c>
      <c r="F19" s="191" t="s">
        <v>160</v>
      </c>
      <c r="G19" s="191" t="s">
        <v>160</v>
      </c>
      <c r="H19" s="191" t="s">
        <v>160</v>
      </c>
      <c r="I19" s="191" t="s">
        <v>160</v>
      </c>
      <c r="J19" s="191">
        <v>294000</v>
      </c>
      <c r="K19" s="81">
        <v>294000</v>
      </c>
      <c r="L19" s="81">
        <v>293000</v>
      </c>
      <c r="M19" s="191" t="s">
        <v>160</v>
      </c>
      <c r="N19" s="191" t="s">
        <v>160</v>
      </c>
      <c r="O19" s="191" t="s">
        <v>160</v>
      </c>
      <c r="P19" s="191" t="s">
        <v>160</v>
      </c>
      <c r="Q19" s="579">
        <f>SUM(E19:P19)</f>
        <v>881000</v>
      </c>
      <c r="R19" s="580"/>
    </row>
    <row r="20" spans="1:18" ht="15.75" customHeight="1">
      <c r="A20" s="78" t="s">
        <v>59</v>
      </c>
      <c r="B20" s="584" t="s">
        <v>145</v>
      </c>
      <c r="C20" s="585"/>
      <c r="D20" s="586"/>
      <c r="E20" s="191" t="s">
        <v>160</v>
      </c>
      <c r="F20" s="191" t="s">
        <v>160</v>
      </c>
      <c r="G20" s="282" t="s">
        <v>160</v>
      </c>
      <c r="H20" s="191" t="s">
        <v>160</v>
      </c>
      <c r="I20" s="191">
        <v>6876207</v>
      </c>
      <c r="J20" s="191">
        <v>6876207</v>
      </c>
      <c r="K20" s="191">
        <v>6876207</v>
      </c>
      <c r="L20" s="191">
        <v>6876207</v>
      </c>
      <c r="M20" s="191">
        <v>6876207</v>
      </c>
      <c r="N20" s="191" t="s">
        <v>160</v>
      </c>
      <c r="O20" s="191" t="s">
        <v>160</v>
      </c>
      <c r="P20" s="191" t="s">
        <v>160</v>
      </c>
      <c r="Q20" s="579">
        <f t="shared" si="2"/>
        <v>34381035</v>
      </c>
      <c r="R20" s="580"/>
    </row>
    <row r="21" spans="1:18" ht="15.75" customHeight="1">
      <c r="A21" s="78" t="s">
        <v>159</v>
      </c>
      <c r="B21" s="584" t="s">
        <v>283</v>
      </c>
      <c r="C21" s="585"/>
      <c r="D21" s="586"/>
      <c r="E21" s="191" t="s">
        <v>284</v>
      </c>
      <c r="F21" s="191" t="s">
        <v>160</v>
      </c>
      <c r="G21" s="282" t="s">
        <v>160</v>
      </c>
      <c r="H21" s="191" t="s">
        <v>160</v>
      </c>
      <c r="I21" s="191">
        <v>2571750</v>
      </c>
      <c r="J21" s="191" t="s">
        <v>160</v>
      </c>
      <c r="K21" s="191" t="s">
        <v>160</v>
      </c>
      <c r="L21" s="191" t="s">
        <v>160</v>
      </c>
      <c r="M21" s="191" t="s">
        <v>160</v>
      </c>
      <c r="N21" s="191" t="s">
        <v>160</v>
      </c>
      <c r="O21" s="191" t="s">
        <v>160</v>
      </c>
      <c r="P21" s="191" t="s">
        <v>160</v>
      </c>
      <c r="Q21" s="579">
        <f>SUM(E21:P21)</f>
        <v>2571750</v>
      </c>
      <c r="R21" s="580"/>
    </row>
    <row r="22" spans="1:18" ht="15.75" customHeight="1">
      <c r="A22" s="78" t="s">
        <v>154</v>
      </c>
      <c r="B22" s="584" t="s">
        <v>155</v>
      </c>
      <c r="C22" s="585"/>
      <c r="D22" s="586"/>
      <c r="E22" s="81">
        <v>775914</v>
      </c>
      <c r="F22" s="191" t="s">
        <v>160</v>
      </c>
      <c r="G22" s="191" t="s">
        <v>160</v>
      </c>
      <c r="H22" s="191" t="s">
        <v>160</v>
      </c>
      <c r="I22" s="191" t="s">
        <v>160</v>
      </c>
      <c r="J22" s="191" t="s">
        <v>160</v>
      </c>
      <c r="K22" s="191" t="s">
        <v>160</v>
      </c>
      <c r="L22" s="191" t="s">
        <v>160</v>
      </c>
      <c r="M22" s="191" t="s">
        <v>160</v>
      </c>
      <c r="N22" s="191" t="s">
        <v>160</v>
      </c>
      <c r="O22" s="191" t="s">
        <v>160</v>
      </c>
      <c r="P22" s="191" t="s">
        <v>160</v>
      </c>
      <c r="Q22" s="579">
        <f t="shared" si="2"/>
        <v>775914</v>
      </c>
      <c r="R22" s="580"/>
    </row>
    <row r="23" spans="1:18" ht="13.5" thickBot="1">
      <c r="A23" s="574" t="s">
        <v>122</v>
      </c>
      <c r="B23" s="575"/>
      <c r="C23" s="575"/>
      <c r="D23" s="576"/>
      <c r="E23" s="83">
        <f>SUM(E14:E22)</f>
        <v>4372895</v>
      </c>
      <c r="F23" s="83">
        <f t="shared" ref="F23:P23" si="3">SUM(F14:F22)</f>
        <v>3596982</v>
      </c>
      <c r="G23" s="83">
        <f t="shared" si="3"/>
        <v>3686982</v>
      </c>
      <c r="H23" s="83">
        <f t="shared" si="3"/>
        <v>6330019</v>
      </c>
      <c r="I23" s="83">
        <f t="shared" si="3"/>
        <v>16097976</v>
      </c>
      <c r="J23" s="83">
        <f t="shared" si="3"/>
        <v>13750226</v>
      </c>
      <c r="K23" s="83">
        <f t="shared" si="3"/>
        <v>13786776</v>
      </c>
      <c r="L23" s="83">
        <f t="shared" si="3"/>
        <v>13969226</v>
      </c>
      <c r="M23" s="83">
        <f t="shared" si="3"/>
        <v>13356228</v>
      </c>
      <c r="N23" s="83">
        <f t="shared" si="3"/>
        <v>3836982</v>
      </c>
      <c r="O23" s="83">
        <f t="shared" si="3"/>
        <v>3932982</v>
      </c>
      <c r="P23" s="83">
        <f t="shared" si="3"/>
        <v>3846508</v>
      </c>
      <c r="Q23" s="577">
        <f>SUM(Q14:R22)</f>
        <v>100563782</v>
      </c>
      <c r="R23" s="578"/>
    </row>
    <row r="25" spans="1:18" ht="13.5" thickBot="1"/>
    <row r="26" spans="1:18" ht="15.75">
      <c r="A26" s="570" t="s">
        <v>321</v>
      </c>
      <c r="B26" s="571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98" t="s">
        <v>147</v>
      </c>
      <c r="Q26" s="598"/>
      <c r="R26" s="77"/>
    </row>
    <row r="27" spans="1:18">
      <c r="A27" s="599" t="s">
        <v>239</v>
      </c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1"/>
    </row>
    <row r="28" spans="1:18">
      <c r="A28" s="78" t="s">
        <v>119</v>
      </c>
      <c r="B28" s="602" t="s">
        <v>2</v>
      </c>
      <c r="C28" s="600"/>
      <c r="D28" s="603"/>
      <c r="E28" s="80" t="s">
        <v>162</v>
      </c>
      <c r="F28" s="80" t="s">
        <v>163</v>
      </c>
      <c r="G28" s="80" t="s">
        <v>233</v>
      </c>
      <c r="H28" s="80" t="s">
        <v>164</v>
      </c>
      <c r="I28" s="80" t="s">
        <v>165</v>
      </c>
      <c r="J28" s="80" t="s">
        <v>166</v>
      </c>
      <c r="K28" s="80" t="s">
        <v>167</v>
      </c>
      <c r="L28" s="80" t="s">
        <v>168</v>
      </c>
      <c r="M28" s="80" t="s">
        <v>169</v>
      </c>
      <c r="N28" s="80" t="s">
        <v>170</v>
      </c>
      <c r="O28" s="80" t="s">
        <v>171</v>
      </c>
      <c r="P28" s="80" t="s">
        <v>172</v>
      </c>
      <c r="Q28" s="602" t="s">
        <v>66</v>
      </c>
      <c r="R28" s="601"/>
    </row>
    <row r="29" spans="1:18">
      <c r="A29" s="592" t="s">
        <v>88</v>
      </c>
      <c r="B29" s="593"/>
      <c r="C29" s="593"/>
      <c r="D29" s="594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595"/>
      <c r="R29" s="597"/>
    </row>
    <row r="30" spans="1:18" ht="12.75" customHeight="1">
      <c r="A30" s="78" t="s">
        <v>19</v>
      </c>
      <c r="B30" s="584" t="s">
        <v>79</v>
      </c>
      <c r="C30" s="585"/>
      <c r="D30" s="586"/>
      <c r="E30" s="81">
        <v>3234843</v>
      </c>
      <c r="F30" s="81">
        <v>2651250</v>
      </c>
      <c r="G30" s="81">
        <v>2651250</v>
      </c>
      <c r="H30" s="81">
        <v>2651250</v>
      </c>
      <c r="I30" s="81">
        <v>2651250</v>
      </c>
      <c r="J30" s="81">
        <v>2652000</v>
      </c>
      <c r="K30" s="81">
        <v>2651250</v>
      </c>
      <c r="L30" s="81">
        <v>2653000</v>
      </c>
      <c r="M30" s="81">
        <v>1651250</v>
      </c>
      <c r="N30" s="81">
        <v>1651250</v>
      </c>
      <c r="O30" s="81">
        <v>2653000</v>
      </c>
      <c r="P30" s="81">
        <v>2653000</v>
      </c>
      <c r="Q30" s="579">
        <f>SUM(E30:P30)</f>
        <v>30404593</v>
      </c>
      <c r="R30" s="580"/>
    </row>
    <row r="31" spans="1:18">
      <c r="A31" s="78" t="s">
        <v>251</v>
      </c>
      <c r="B31" s="584" t="s">
        <v>250</v>
      </c>
      <c r="C31" s="585"/>
      <c r="D31" s="586"/>
      <c r="E31" s="282" t="s">
        <v>160</v>
      </c>
      <c r="F31" s="282" t="s">
        <v>160</v>
      </c>
      <c r="G31" s="282" t="s">
        <v>160</v>
      </c>
      <c r="H31" s="282" t="s">
        <v>282</v>
      </c>
      <c r="I31" s="81">
        <v>11375506</v>
      </c>
      <c r="J31" s="282" t="s">
        <v>160</v>
      </c>
      <c r="K31" s="282">
        <v>11375507</v>
      </c>
      <c r="L31" s="282" t="s">
        <v>160</v>
      </c>
      <c r="M31" s="282" t="s">
        <v>160</v>
      </c>
      <c r="N31" s="282" t="s">
        <v>160</v>
      </c>
      <c r="O31" s="282" t="s">
        <v>160</v>
      </c>
      <c r="P31" s="282" t="s">
        <v>160</v>
      </c>
      <c r="Q31" s="579">
        <f>SUM(E31:P31)</f>
        <v>22751013</v>
      </c>
      <c r="R31" s="580"/>
    </row>
    <row r="32" spans="1:18">
      <c r="A32" s="78" t="s">
        <v>23</v>
      </c>
      <c r="B32" s="581" t="s">
        <v>81</v>
      </c>
      <c r="C32" s="582"/>
      <c r="D32" s="583"/>
      <c r="E32" s="191" t="s">
        <v>160</v>
      </c>
      <c r="F32" s="191" t="s">
        <v>160</v>
      </c>
      <c r="G32" s="81">
        <v>2374802</v>
      </c>
      <c r="H32" s="191" t="s">
        <v>160</v>
      </c>
      <c r="I32" s="191" t="s">
        <v>160</v>
      </c>
      <c r="J32" s="191" t="s">
        <v>160</v>
      </c>
      <c r="K32" s="191" t="s">
        <v>160</v>
      </c>
      <c r="L32" s="191" t="s">
        <v>160</v>
      </c>
      <c r="M32" s="81">
        <v>2374802</v>
      </c>
      <c r="N32" s="191" t="s">
        <v>160</v>
      </c>
      <c r="O32" s="191" t="s">
        <v>160</v>
      </c>
      <c r="P32" s="191" t="s">
        <v>160</v>
      </c>
      <c r="Q32" s="579">
        <f t="shared" ref="Q32:Q37" si="4">SUM(E32:P32)</f>
        <v>4749604</v>
      </c>
      <c r="R32" s="580"/>
    </row>
    <row r="33" spans="1:18">
      <c r="A33" s="78" t="s">
        <v>24</v>
      </c>
      <c r="B33" s="581" t="s">
        <v>115</v>
      </c>
      <c r="C33" s="582"/>
      <c r="D33" s="583"/>
      <c r="E33" s="81">
        <v>1145654</v>
      </c>
      <c r="F33" s="81">
        <v>1145654</v>
      </c>
      <c r="G33" s="81">
        <v>1145654</v>
      </c>
      <c r="H33" s="81">
        <v>1145654</v>
      </c>
      <c r="I33" s="81">
        <v>1145654</v>
      </c>
      <c r="J33" s="81">
        <v>1145654</v>
      </c>
      <c r="K33" s="81">
        <v>1145654</v>
      </c>
      <c r="L33" s="81">
        <v>1145654</v>
      </c>
      <c r="M33" s="81">
        <v>1145654</v>
      </c>
      <c r="N33" s="81">
        <v>1145654</v>
      </c>
      <c r="O33" s="81">
        <v>1145654</v>
      </c>
      <c r="P33" s="81">
        <v>1145656</v>
      </c>
      <c r="Q33" s="579">
        <f t="shared" si="4"/>
        <v>13747850</v>
      </c>
      <c r="R33" s="580"/>
    </row>
    <row r="34" spans="1:18">
      <c r="A34" s="78" t="s">
        <v>299</v>
      </c>
      <c r="B34" s="581" t="s">
        <v>297</v>
      </c>
      <c r="C34" s="582"/>
      <c r="D34" s="583"/>
      <c r="E34" s="191" t="s">
        <v>282</v>
      </c>
      <c r="F34" s="191" t="s">
        <v>282</v>
      </c>
      <c r="G34" s="191" t="s">
        <v>282</v>
      </c>
      <c r="H34" s="191" t="s">
        <v>282</v>
      </c>
      <c r="I34" s="191" t="s">
        <v>282</v>
      </c>
      <c r="J34" s="191" t="s">
        <v>282</v>
      </c>
      <c r="K34" s="191" t="s">
        <v>282</v>
      </c>
      <c r="L34" s="191" t="s">
        <v>282</v>
      </c>
      <c r="M34" s="81">
        <v>50000</v>
      </c>
      <c r="N34" s="191" t="s">
        <v>282</v>
      </c>
      <c r="O34" s="191" t="s">
        <v>282</v>
      </c>
      <c r="P34" s="191" t="s">
        <v>282</v>
      </c>
      <c r="Q34" s="579">
        <f>SUM(E34:P34)</f>
        <v>50000</v>
      </c>
      <c r="R34" s="580"/>
    </row>
    <row r="35" spans="1:18">
      <c r="A35" s="78" t="s">
        <v>302</v>
      </c>
      <c r="B35" s="581" t="s">
        <v>301</v>
      </c>
      <c r="C35" s="582"/>
      <c r="D35" s="583"/>
      <c r="E35" s="191">
        <v>14255</v>
      </c>
      <c r="F35" s="191">
        <v>14255</v>
      </c>
      <c r="G35" s="191">
        <v>14255</v>
      </c>
      <c r="H35" s="191">
        <v>14255</v>
      </c>
      <c r="I35" s="191">
        <v>14255</v>
      </c>
      <c r="J35" s="191">
        <v>14255</v>
      </c>
      <c r="K35" s="191">
        <v>14255</v>
      </c>
      <c r="L35" s="191">
        <v>14255</v>
      </c>
      <c r="M35" s="81">
        <v>14255</v>
      </c>
      <c r="N35" s="191">
        <v>14255</v>
      </c>
      <c r="O35" s="191">
        <v>14255</v>
      </c>
      <c r="P35" s="191">
        <v>14257</v>
      </c>
      <c r="Q35" s="579">
        <f>SUM(E35:P35)</f>
        <v>171062</v>
      </c>
      <c r="R35" s="580"/>
    </row>
    <row r="36" spans="1:18">
      <c r="A36" s="78" t="s">
        <v>25</v>
      </c>
      <c r="B36" s="584" t="s">
        <v>91</v>
      </c>
      <c r="C36" s="585"/>
      <c r="D36" s="586"/>
      <c r="E36" s="81">
        <v>5000</v>
      </c>
      <c r="F36" s="81">
        <v>5000</v>
      </c>
      <c r="G36" s="81">
        <v>5000</v>
      </c>
      <c r="H36" s="81">
        <v>5000</v>
      </c>
      <c r="I36" s="81">
        <v>5000</v>
      </c>
      <c r="J36" s="81">
        <v>5000</v>
      </c>
      <c r="K36" s="81">
        <v>5000</v>
      </c>
      <c r="L36" s="81">
        <v>5000</v>
      </c>
      <c r="M36" s="81">
        <v>5000</v>
      </c>
      <c r="N36" s="81">
        <v>5000</v>
      </c>
      <c r="O36" s="191" t="s">
        <v>160</v>
      </c>
      <c r="P36" s="191" t="s">
        <v>160</v>
      </c>
      <c r="Q36" s="579">
        <f t="shared" si="4"/>
        <v>50000</v>
      </c>
      <c r="R36" s="580"/>
    </row>
    <row r="37" spans="1:18">
      <c r="A37" s="78" t="s">
        <v>28</v>
      </c>
      <c r="B37" s="581" t="s">
        <v>120</v>
      </c>
      <c r="C37" s="582"/>
      <c r="D37" s="583"/>
      <c r="E37" s="81">
        <v>3000000</v>
      </c>
      <c r="F37" s="81">
        <v>3000000</v>
      </c>
      <c r="G37" s="81">
        <v>2800000</v>
      </c>
      <c r="H37" s="81">
        <v>3200000</v>
      </c>
      <c r="I37" s="81">
        <v>5000000</v>
      </c>
      <c r="J37" s="81">
        <v>5200000</v>
      </c>
      <c r="K37" s="81">
        <v>5200000</v>
      </c>
      <c r="L37" s="81">
        <v>5200000</v>
      </c>
      <c r="M37" s="81">
        <v>3761651</v>
      </c>
      <c r="N37" s="81">
        <v>3000000</v>
      </c>
      <c r="O37" s="81">
        <v>3000000</v>
      </c>
      <c r="P37" s="81">
        <v>3000000</v>
      </c>
      <c r="Q37" s="579">
        <f t="shared" si="4"/>
        <v>45361651</v>
      </c>
      <c r="R37" s="580"/>
    </row>
    <row r="38" spans="1:18">
      <c r="A38" s="587" t="s">
        <v>121</v>
      </c>
      <c r="B38" s="588"/>
      <c r="C38" s="588"/>
      <c r="D38" s="589"/>
      <c r="E38" s="82">
        <f>SUM(E30:E37)</f>
        <v>7399752</v>
      </c>
      <c r="F38" s="82">
        <f t="shared" ref="F38:P38" si="5">SUM(F30:F37)</f>
        <v>6816159</v>
      </c>
      <c r="G38" s="82">
        <f t="shared" si="5"/>
        <v>8990961</v>
      </c>
      <c r="H38" s="82">
        <f t="shared" si="5"/>
        <v>7016159</v>
      </c>
      <c r="I38" s="82">
        <f t="shared" si="5"/>
        <v>20191665</v>
      </c>
      <c r="J38" s="82">
        <f t="shared" si="5"/>
        <v>9016909</v>
      </c>
      <c r="K38" s="82">
        <f t="shared" si="5"/>
        <v>20391666</v>
      </c>
      <c r="L38" s="82">
        <f t="shared" si="5"/>
        <v>9017909</v>
      </c>
      <c r="M38" s="82">
        <f t="shared" si="5"/>
        <v>9002612</v>
      </c>
      <c r="N38" s="82">
        <f t="shared" si="5"/>
        <v>5816159</v>
      </c>
      <c r="O38" s="82">
        <f t="shared" si="5"/>
        <v>6812909</v>
      </c>
      <c r="P38" s="82">
        <f t="shared" si="5"/>
        <v>6812913</v>
      </c>
      <c r="Q38" s="590">
        <f>SUM(Q30:R37)</f>
        <v>117285773</v>
      </c>
      <c r="R38" s="591"/>
    </row>
    <row r="39" spans="1:18">
      <c r="A39" s="592" t="s">
        <v>89</v>
      </c>
      <c r="B39" s="593"/>
      <c r="C39" s="593"/>
      <c r="D39" s="594"/>
      <c r="E39" s="595"/>
      <c r="F39" s="596"/>
      <c r="G39" s="596"/>
      <c r="H39" s="596"/>
      <c r="I39" s="596"/>
      <c r="J39" s="596"/>
      <c r="K39" s="596"/>
      <c r="L39" s="596"/>
      <c r="M39" s="596"/>
      <c r="N39" s="596"/>
      <c r="O39" s="596"/>
      <c r="P39" s="596"/>
      <c r="Q39" s="596"/>
      <c r="R39" s="597"/>
    </row>
    <row r="40" spans="1:18">
      <c r="A40" s="78" t="s">
        <v>31</v>
      </c>
      <c r="B40" s="581" t="s">
        <v>69</v>
      </c>
      <c r="C40" s="582"/>
      <c r="D40" s="583"/>
      <c r="E40" s="81">
        <v>1180795</v>
      </c>
      <c r="F40" s="81">
        <v>1180796</v>
      </c>
      <c r="G40" s="81">
        <v>1180795</v>
      </c>
      <c r="H40" s="81">
        <v>1180796</v>
      </c>
      <c r="I40" s="81">
        <v>1180795</v>
      </c>
      <c r="J40" s="81">
        <v>1180796</v>
      </c>
      <c r="K40" s="81">
        <v>1180795</v>
      </c>
      <c r="L40" s="81">
        <v>1180796</v>
      </c>
      <c r="M40" s="81">
        <v>1180795</v>
      </c>
      <c r="N40" s="81">
        <v>1180796</v>
      </c>
      <c r="O40" s="81">
        <v>1180795</v>
      </c>
      <c r="P40" s="81">
        <v>1180796</v>
      </c>
      <c r="Q40" s="579">
        <f>SUM(E40:P40)</f>
        <v>14169546</v>
      </c>
      <c r="R40" s="580"/>
    </row>
    <row r="41" spans="1:18">
      <c r="A41" s="78" t="s">
        <v>33</v>
      </c>
      <c r="B41" s="584" t="s">
        <v>32</v>
      </c>
      <c r="C41" s="585"/>
      <c r="D41" s="586"/>
      <c r="E41" s="81">
        <v>208333</v>
      </c>
      <c r="F41" s="81">
        <v>208333</v>
      </c>
      <c r="G41" s="81">
        <v>208333</v>
      </c>
      <c r="H41" s="81">
        <v>208333</v>
      </c>
      <c r="I41" s="81">
        <v>208333</v>
      </c>
      <c r="J41" s="81">
        <v>208334</v>
      </c>
      <c r="K41" s="81">
        <v>208334</v>
      </c>
      <c r="L41" s="81">
        <v>208334</v>
      </c>
      <c r="M41" s="81">
        <v>208334</v>
      </c>
      <c r="N41" s="81">
        <v>208333</v>
      </c>
      <c r="O41" s="81">
        <v>208333</v>
      </c>
      <c r="P41" s="81">
        <v>208333</v>
      </c>
      <c r="Q41" s="579">
        <f t="shared" ref="Q41" si="6">SUM(E41:P41)</f>
        <v>2500000</v>
      </c>
      <c r="R41" s="580"/>
    </row>
    <row r="42" spans="1:18">
      <c r="A42" s="78" t="s">
        <v>46</v>
      </c>
      <c r="B42" s="581" t="s">
        <v>74</v>
      </c>
      <c r="C42" s="582"/>
      <c r="D42" s="583"/>
      <c r="E42" s="81">
        <v>1218070</v>
      </c>
      <c r="F42" s="81">
        <v>1218070</v>
      </c>
      <c r="G42" s="81">
        <v>1218070</v>
      </c>
      <c r="H42" s="279">
        <v>3758067</v>
      </c>
      <c r="I42" s="81">
        <v>4079406</v>
      </c>
      <c r="J42" s="279">
        <v>3758067</v>
      </c>
      <c r="K42" s="279">
        <v>3758067</v>
      </c>
      <c r="L42" s="279">
        <v>4078067</v>
      </c>
      <c r="M42" s="81">
        <v>3758067</v>
      </c>
      <c r="N42" s="279">
        <v>1218070</v>
      </c>
      <c r="O42" s="279">
        <v>1218070</v>
      </c>
      <c r="P42" s="279">
        <v>1218070</v>
      </c>
      <c r="Q42" s="579">
        <f>SUM(E42:P42)</f>
        <v>30498161</v>
      </c>
      <c r="R42" s="580"/>
    </row>
    <row r="43" spans="1:18">
      <c r="A43" s="78" t="s">
        <v>48</v>
      </c>
      <c r="B43" s="581" t="s">
        <v>75</v>
      </c>
      <c r="C43" s="582"/>
      <c r="D43" s="583"/>
      <c r="E43" s="81">
        <v>100000</v>
      </c>
      <c r="F43" s="81">
        <v>100000</v>
      </c>
      <c r="G43" s="81">
        <v>150000</v>
      </c>
      <c r="H43" s="81">
        <v>150000</v>
      </c>
      <c r="I43" s="81">
        <v>150000</v>
      </c>
      <c r="J43" s="81">
        <v>150000</v>
      </c>
      <c r="K43" s="81">
        <v>150000</v>
      </c>
      <c r="L43" s="81">
        <v>150000</v>
      </c>
      <c r="M43" s="81">
        <v>150000</v>
      </c>
      <c r="N43" s="81">
        <v>200000</v>
      </c>
      <c r="O43" s="81">
        <v>365500</v>
      </c>
      <c r="P43" s="81">
        <v>279027</v>
      </c>
      <c r="Q43" s="579">
        <f t="shared" ref="Q43:Q44" si="7">SUM(E43:P43)</f>
        <v>2094527</v>
      </c>
      <c r="R43" s="580"/>
    </row>
    <row r="44" spans="1:18">
      <c r="A44" s="78" t="s">
        <v>55</v>
      </c>
      <c r="B44" s="584" t="s">
        <v>76</v>
      </c>
      <c r="C44" s="585"/>
      <c r="D44" s="586"/>
      <c r="E44" s="81">
        <v>410000</v>
      </c>
      <c r="F44" s="279">
        <v>410000</v>
      </c>
      <c r="G44" s="81">
        <v>450000</v>
      </c>
      <c r="H44" s="81">
        <v>500000</v>
      </c>
      <c r="I44" s="81">
        <v>500000</v>
      </c>
      <c r="J44" s="81">
        <v>750000</v>
      </c>
      <c r="K44" s="81">
        <v>816453</v>
      </c>
      <c r="L44" s="81">
        <v>650000</v>
      </c>
      <c r="M44" s="81">
        <v>650000</v>
      </c>
      <c r="N44" s="81">
        <v>550000</v>
      </c>
      <c r="O44" s="81">
        <v>500000</v>
      </c>
      <c r="P44" s="81">
        <v>500000</v>
      </c>
      <c r="Q44" s="579">
        <f t="shared" si="7"/>
        <v>6686453</v>
      </c>
      <c r="R44" s="580"/>
    </row>
    <row r="45" spans="1:18">
      <c r="A45" s="78" t="s">
        <v>58</v>
      </c>
      <c r="B45" s="581" t="s">
        <v>77</v>
      </c>
      <c r="C45" s="582"/>
      <c r="D45" s="583"/>
      <c r="E45" s="191" t="s">
        <v>160</v>
      </c>
      <c r="F45" s="191" t="s">
        <v>160</v>
      </c>
      <c r="G45" s="191" t="s">
        <v>160</v>
      </c>
      <c r="H45" s="191" t="s">
        <v>160</v>
      </c>
      <c r="I45" s="191" t="s">
        <v>160</v>
      </c>
      <c r="J45" s="191">
        <v>1172354</v>
      </c>
      <c r="K45" s="191">
        <v>1172354</v>
      </c>
      <c r="L45" s="191">
        <v>1172355</v>
      </c>
      <c r="M45" s="191" t="s">
        <v>160</v>
      </c>
      <c r="N45" s="191" t="s">
        <v>160</v>
      </c>
      <c r="O45" s="191" t="s">
        <v>160</v>
      </c>
      <c r="P45" s="191" t="s">
        <v>160</v>
      </c>
      <c r="Q45" s="579">
        <f>SUM(E45:P45)</f>
        <v>3517063</v>
      </c>
      <c r="R45" s="580"/>
    </row>
    <row r="46" spans="1:18">
      <c r="A46" s="78" t="s">
        <v>59</v>
      </c>
      <c r="B46" s="584" t="s">
        <v>145</v>
      </c>
      <c r="C46" s="585"/>
      <c r="D46" s="586"/>
      <c r="E46" s="191" t="s">
        <v>160</v>
      </c>
      <c r="F46" s="191" t="s">
        <v>160</v>
      </c>
      <c r="G46" s="282" t="s">
        <v>160</v>
      </c>
      <c r="H46" s="191" t="s">
        <v>160</v>
      </c>
      <c r="I46" s="191">
        <v>8386694</v>
      </c>
      <c r="J46" s="191">
        <v>8386694</v>
      </c>
      <c r="K46" s="191">
        <v>8386694</v>
      </c>
      <c r="L46" s="191">
        <v>8386694</v>
      </c>
      <c r="M46" s="191">
        <v>8386692</v>
      </c>
      <c r="N46" s="191" t="s">
        <v>160</v>
      </c>
      <c r="O46" s="191" t="s">
        <v>160</v>
      </c>
      <c r="P46" s="191" t="s">
        <v>160</v>
      </c>
      <c r="Q46" s="579">
        <f t="shared" ref="Q46" si="8">SUM(E46:P46)</f>
        <v>41933468</v>
      </c>
      <c r="R46" s="580"/>
    </row>
    <row r="47" spans="1:18">
      <c r="A47" s="78" t="s">
        <v>159</v>
      </c>
      <c r="B47" s="584" t="s">
        <v>285</v>
      </c>
      <c r="C47" s="585"/>
      <c r="D47" s="586"/>
      <c r="E47" s="191" t="s">
        <v>284</v>
      </c>
      <c r="F47" s="191" t="s">
        <v>160</v>
      </c>
      <c r="G47" s="282" t="s">
        <v>160</v>
      </c>
      <c r="H47" s="191" t="s">
        <v>160</v>
      </c>
      <c r="I47" s="191">
        <v>1791903</v>
      </c>
      <c r="J47" s="191" t="s">
        <v>160</v>
      </c>
      <c r="K47" s="191" t="s">
        <v>160</v>
      </c>
      <c r="L47" s="191" t="s">
        <v>160</v>
      </c>
      <c r="M47" s="191" t="s">
        <v>160</v>
      </c>
      <c r="N47" s="191" t="s">
        <v>160</v>
      </c>
      <c r="O47" s="191" t="s">
        <v>160</v>
      </c>
      <c r="P47" s="191" t="s">
        <v>160</v>
      </c>
      <c r="Q47" s="579">
        <f>SUM(E47:P47)</f>
        <v>1791903</v>
      </c>
      <c r="R47" s="580"/>
    </row>
    <row r="48" spans="1:18">
      <c r="A48" s="78" t="s">
        <v>154</v>
      </c>
      <c r="B48" s="584" t="s">
        <v>155</v>
      </c>
      <c r="C48" s="585"/>
      <c r="D48" s="586"/>
      <c r="E48" s="81">
        <v>14094652</v>
      </c>
      <c r="F48" s="191" t="s">
        <v>160</v>
      </c>
      <c r="G48" s="191" t="s">
        <v>160</v>
      </c>
      <c r="H48" s="191" t="s">
        <v>160</v>
      </c>
      <c r="I48" s="191" t="s">
        <v>160</v>
      </c>
      <c r="J48" s="191" t="s">
        <v>160</v>
      </c>
      <c r="K48" s="191" t="s">
        <v>160</v>
      </c>
      <c r="L48" s="191" t="s">
        <v>160</v>
      </c>
      <c r="M48" s="191" t="s">
        <v>160</v>
      </c>
      <c r="N48" s="191" t="s">
        <v>160</v>
      </c>
      <c r="O48" s="191" t="s">
        <v>160</v>
      </c>
      <c r="P48" s="191" t="s">
        <v>160</v>
      </c>
      <c r="Q48" s="579">
        <f t="shared" ref="Q48" si="9">SUM(E48:P48)</f>
        <v>14094652</v>
      </c>
      <c r="R48" s="580"/>
    </row>
    <row r="49" spans="1:18" ht="13.5" thickBot="1">
      <c r="A49" s="574" t="s">
        <v>122</v>
      </c>
      <c r="B49" s="575"/>
      <c r="C49" s="575"/>
      <c r="D49" s="576"/>
      <c r="E49" s="83">
        <f>SUM(E40:E48)</f>
        <v>17211850</v>
      </c>
      <c r="F49" s="83">
        <f t="shared" ref="F49:P49" si="10">SUM(F40:F48)</f>
        <v>3117199</v>
      </c>
      <c r="G49" s="83">
        <f t="shared" si="10"/>
        <v>3207198</v>
      </c>
      <c r="H49" s="83">
        <f t="shared" si="10"/>
        <v>5797196</v>
      </c>
      <c r="I49" s="83">
        <f t="shared" si="10"/>
        <v>16297131</v>
      </c>
      <c r="J49" s="83">
        <f t="shared" si="10"/>
        <v>15606245</v>
      </c>
      <c r="K49" s="83">
        <f t="shared" si="10"/>
        <v>15672697</v>
      </c>
      <c r="L49" s="83">
        <f t="shared" si="10"/>
        <v>15826246</v>
      </c>
      <c r="M49" s="83">
        <f t="shared" si="10"/>
        <v>14333888</v>
      </c>
      <c r="N49" s="83">
        <f t="shared" si="10"/>
        <v>3357199</v>
      </c>
      <c r="O49" s="83">
        <f t="shared" si="10"/>
        <v>3472698</v>
      </c>
      <c r="P49" s="83">
        <f t="shared" si="10"/>
        <v>3386226</v>
      </c>
      <c r="Q49" s="577">
        <f>SUM(Q40:R48)</f>
        <v>117285773</v>
      </c>
      <c r="R49" s="578"/>
    </row>
  </sheetData>
  <mergeCells count="90">
    <mergeCell ref="Q16:R16"/>
    <mergeCell ref="Q15:R15"/>
    <mergeCell ref="Q18:R18"/>
    <mergeCell ref="Q17:R17"/>
    <mergeCell ref="B17:D17"/>
    <mergeCell ref="Q23:R23"/>
    <mergeCell ref="Q20:R20"/>
    <mergeCell ref="B19:D19"/>
    <mergeCell ref="B20:D20"/>
    <mergeCell ref="A23:D23"/>
    <mergeCell ref="B21:D21"/>
    <mergeCell ref="Q21:R21"/>
    <mergeCell ref="B14:D14"/>
    <mergeCell ref="Q5:R5"/>
    <mergeCell ref="B22:D22"/>
    <mergeCell ref="Q22:R22"/>
    <mergeCell ref="Q9:R9"/>
    <mergeCell ref="B10:D10"/>
    <mergeCell ref="B9:D9"/>
    <mergeCell ref="Q10:R10"/>
    <mergeCell ref="Q12:R12"/>
    <mergeCell ref="B15:D15"/>
    <mergeCell ref="A13:D13"/>
    <mergeCell ref="E13:R13"/>
    <mergeCell ref="Q14:R14"/>
    <mergeCell ref="Q19:R19"/>
    <mergeCell ref="B18:D18"/>
    <mergeCell ref="B16:D16"/>
    <mergeCell ref="A3:R3"/>
    <mergeCell ref="B7:D7"/>
    <mergeCell ref="Q7:R7"/>
    <mergeCell ref="B11:D11"/>
    <mergeCell ref="A12:D12"/>
    <mergeCell ref="Q11:R11"/>
    <mergeCell ref="Q4:R4"/>
    <mergeCell ref="B4:D4"/>
    <mergeCell ref="A5:D5"/>
    <mergeCell ref="Q8:R8"/>
    <mergeCell ref="B6:D6"/>
    <mergeCell ref="B8:D8"/>
    <mergeCell ref="Q6:R6"/>
    <mergeCell ref="A26:O26"/>
    <mergeCell ref="P26:Q26"/>
    <mergeCell ref="A27:R27"/>
    <mergeCell ref="B28:D28"/>
    <mergeCell ref="Q28:R28"/>
    <mergeCell ref="A29:D29"/>
    <mergeCell ref="Q29:R29"/>
    <mergeCell ref="B30:D30"/>
    <mergeCell ref="Q30:R30"/>
    <mergeCell ref="B31:D31"/>
    <mergeCell ref="Q31:R31"/>
    <mergeCell ref="B32:D32"/>
    <mergeCell ref="Q32:R32"/>
    <mergeCell ref="B33:D33"/>
    <mergeCell ref="Q33:R33"/>
    <mergeCell ref="B36:D36"/>
    <mergeCell ref="Q36:R36"/>
    <mergeCell ref="B37:D37"/>
    <mergeCell ref="Q37:R37"/>
    <mergeCell ref="A38:D38"/>
    <mergeCell ref="Q38:R38"/>
    <mergeCell ref="A39:D39"/>
    <mergeCell ref="E39:R39"/>
    <mergeCell ref="B44:D44"/>
    <mergeCell ref="Q44:R44"/>
    <mergeCell ref="B45:D45"/>
    <mergeCell ref="Q45:R45"/>
    <mergeCell ref="B40:D40"/>
    <mergeCell ref="Q40:R40"/>
    <mergeCell ref="B41:D41"/>
    <mergeCell ref="Q41:R41"/>
    <mergeCell ref="B42:D42"/>
    <mergeCell ref="Q42:R42"/>
    <mergeCell ref="A1:R1"/>
    <mergeCell ref="A2:R2"/>
    <mergeCell ref="A49:D49"/>
    <mergeCell ref="Q49:R49"/>
    <mergeCell ref="Q34:R34"/>
    <mergeCell ref="B34:D34"/>
    <mergeCell ref="B35:D35"/>
    <mergeCell ref="Q35:R35"/>
    <mergeCell ref="B46:D46"/>
    <mergeCell ref="Q46:R46"/>
    <mergeCell ref="B47:D47"/>
    <mergeCell ref="Q47:R47"/>
    <mergeCell ref="B48:D48"/>
    <mergeCell ref="Q48:R48"/>
    <mergeCell ref="B43:D43"/>
    <mergeCell ref="Q43:R43"/>
  </mergeCells>
  <phoneticPr fontId="0" type="noConversion"/>
  <pageMargins left="0.32" right="0.27559055118110237" top="0.43307086614173229" bottom="0.15748031496062992" header="0.55118110236220474" footer="0.51181102362204722"/>
  <pageSetup paperSize="9" scale="8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sqref="A1:H1"/>
    </sheetView>
  </sheetViews>
  <sheetFormatPr defaultColWidth="9.140625" defaultRowHeight="15.75"/>
  <cols>
    <col min="1" max="1" width="5.28515625" style="79" customWidth="1"/>
    <col min="2" max="2" width="26.85546875" style="79" customWidth="1"/>
    <col min="3" max="4" width="11.140625" style="79" customWidth="1"/>
    <col min="5" max="5" width="7" style="79" customWidth="1"/>
    <col min="6" max="6" width="30" style="79" customWidth="1"/>
    <col min="7" max="7" width="11.7109375" style="79" customWidth="1"/>
    <col min="8" max="8" width="12.5703125" style="79" customWidth="1"/>
    <col min="9" max="16384" width="9.140625" style="79"/>
  </cols>
  <sheetData>
    <row r="1" spans="1:8" ht="16.5" thickBot="1">
      <c r="A1" s="628" t="s">
        <v>370</v>
      </c>
      <c r="B1" s="629"/>
      <c r="C1" s="629"/>
      <c r="D1" s="629"/>
      <c r="E1" s="629"/>
      <c r="F1" s="629"/>
      <c r="G1" s="629"/>
      <c r="H1" s="630"/>
    </row>
    <row r="2" spans="1:8" ht="33.75" customHeight="1" thickBot="1">
      <c r="A2" s="604" t="s">
        <v>240</v>
      </c>
      <c r="B2" s="605"/>
      <c r="C2" s="605"/>
      <c r="D2" s="605"/>
      <c r="E2" s="605"/>
      <c r="F2" s="605"/>
      <c r="G2" s="605"/>
      <c r="H2" s="606"/>
    </row>
    <row r="3" spans="1:8" ht="31.5">
      <c r="A3" s="378" t="s">
        <v>103</v>
      </c>
      <c r="B3" s="379" t="s">
        <v>104</v>
      </c>
      <c r="C3" s="379" t="s">
        <v>332</v>
      </c>
      <c r="D3" s="379" t="s">
        <v>294</v>
      </c>
      <c r="E3" s="379" t="s">
        <v>103</v>
      </c>
      <c r="F3" s="379" t="s">
        <v>105</v>
      </c>
      <c r="G3" s="379" t="s">
        <v>332</v>
      </c>
      <c r="H3" s="379" t="s">
        <v>294</v>
      </c>
    </row>
    <row r="4" spans="1:8" ht="31.5">
      <c r="A4" s="165" t="s">
        <v>106</v>
      </c>
      <c r="B4" s="166" t="s">
        <v>110</v>
      </c>
      <c r="C4" s="283">
        <v>180000</v>
      </c>
      <c r="D4" s="283">
        <v>192569</v>
      </c>
      <c r="E4" s="167" t="s">
        <v>106</v>
      </c>
      <c r="F4" s="168" t="s">
        <v>127</v>
      </c>
      <c r="G4" s="443">
        <v>0</v>
      </c>
      <c r="H4" s="439">
        <v>0</v>
      </c>
    </row>
    <row r="5" spans="1:8">
      <c r="A5" s="169"/>
      <c r="B5" s="170" t="s">
        <v>108</v>
      </c>
      <c r="C5" s="284"/>
      <c r="D5" s="284"/>
      <c r="E5" s="171"/>
      <c r="F5" s="170" t="s">
        <v>108</v>
      </c>
      <c r="G5" s="443"/>
      <c r="H5" s="439"/>
    </row>
    <row r="6" spans="1:8">
      <c r="A6" s="169" t="s">
        <v>0</v>
      </c>
      <c r="B6" s="170" t="s">
        <v>128</v>
      </c>
      <c r="C6" s="284">
        <v>180000</v>
      </c>
      <c r="D6" s="284">
        <v>192569</v>
      </c>
      <c r="E6" s="171" t="s">
        <v>0</v>
      </c>
      <c r="F6" s="170" t="s">
        <v>128</v>
      </c>
      <c r="G6" s="443">
        <v>0</v>
      </c>
      <c r="H6" s="439">
        <v>0</v>
      </c>
    </row>
    <row r="7" spans="1:8" ht="47.25">
      <c r="A7" s="165" t="s">
        <v>107</v>
      </c>
      <c r="B7" s="168" t="s">
        <v>111</v>
      </c>
      <c r="C7" s="283">
        <v>880000</v>
      </c>
      <c r="D7" s="283">
        <v>1557012</v>
      </c>
      <c r="E7" s="167" t="s">
        <v>107</v>
      </c>
      <c r="F7" s="168" t="s">
        <v>129</v>
      </c>
      <c r="G7" s="443">
        <v>30000</v>
      </c>
      <c r="H7" s="439">
        <v>30000</v>
      </c>
    </row>
    <row r="8" spans="1:8" ht="22.5" customHeight="1">
      <c r="A8" s="169"/>
      <c r="B8" s="170" t="s">
        <v>108</v>
      </c>
      <c r="C8" s="284"/>
      <c r="D8" s="284"/>
      <c r="E8" s="171"/>
      <c r="F8" s="170" t="s">
        <v>108</v>
      </c>
      <c r="G8" s="444"/>
      <c r="H8" s="440"/>
    </row>
    <row r="9" spans="1:8" ht="31.5">
      <c r="A9" s="169" t="s">
        <v>0</v>
      </c>
      <c r="B9" s="170" t="s">
        <v>21</v>
      </c>
      <c r="C9" s="284">
        <v>880000</v>
      </c>
      <c r="D9" s="284">
        <v>1557012</v>
      </c>
      <c r="E9" s="171" t="s">
        <v>0</v>
      </c>
      <c r="F9" s="170" t="s">
        <v>109</v>
      </c>
      <c r="G9" s="444">
        <v>30000</v>
      </c>
      <c r="H9" s="440">
        <v>30000</v>
      </c>
    </row>
    <row r="10" spans="1:8" ht="29.25" customHeight="1">
      <c r="A10" s="169" t="s">
        <v>1</v>
      </c>
      <c r="B10" s="170" t="s">
        <v>112</v>
      </c>
      <c r="C10" s="284">
        <v>0</v>
      </c>
      <c r="D10" s="284">
        <v>0</v>
      </c>
      <c r="E10" s="171" t="s">
        <v>1</v>
      </c>
      <c r="F10" s="170" t="s">
        <v>113</v>
      </c>
      <c r="G10" s="444">
        <v>0</v>
      </c>
      <c r="H10" s="440">
        <v>0</v>
      </c>
    </row>
    <row r="11" spans="1:8" ht="47.25">
      <c r="A11" s="165" t="s">
        <v>130</v>
      </c>
      <c r="B11" s="168" t="s">
        <v>124</v>
      </c>
      <c r="C11" s="283">
        <v>2100000</v>
      </c>
      <c r="D11" s="283">
        <v>2728627</v>
      </c>
      <c r="E11" s="167" t="s">
        <v>130</v>
      </c>
      <c r="F11" s="168" t="s">
        <v>131</v>
      </c>
      <c r="G11" s="443">
        <v>0</v>
      </c>
      <c r="H11" s="439">
        <v>0</v>
      </c>
    </row>
    <row r="12" spans="1:8">
      <c r="A12" s="172"/>
      <c r="B12" s="170" t="s">
        <v>108</v>
      </c>
      <c r="C12" s="285"/>
      <c r="D12" s="285"/>
      <c r="E12" s="173"/>
      <c r="F12" s="170" t="s">
        <v>108</v>
      </c>
      <c r="G12" s="445"/>
      <c r="H12" s="441"/>
    </row>
    <row r="13" spans="1:8" ht="16.5" thickBot="1">
      <c r="A13" s="174" t="s">
        <v>0</v>
      </c>
      <c r="B13" s="175" t="s">
        <v>132</v>
      </c>
      <c r="C13" s="286">
        <v>2100000</v>
      </c>
      <c r="D13" s="286">
        <v>2728627</v>
      </c>
      <c r="E13" s="176" t="s">
        <v>0</v>
      </c>
      <c r="F13" s="175" t="s">
        <v>132</v>
      </c>
      <c r="G13" s="446">
        <v>0</v>
      </c>
      <c r="H13" s="442">
        <v>0</v>
      </c>
    </row>
  </sheetData>
  <mergeCells count="2">
    <mergeCell ref="A2:H2"/>
    <mergeCell ref="A1:H1"/>
  </mergeCells>
  <phoneticPr fontId="0" type="noConversion"/>
  <printOptions horizontalCentered="1"/>
  <pageMargins left="0.55118110236220474" right="0.47244094488188981" top="0.62992125984251968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1"/>
  <sheetViews>
    <sheetView workbookViewId="0">
      <selection sqref="A1:F1"/>
    </sheetView>
  </sheetViews>
  <sheetFormatPr defaultColWidth="9.140625" defaultRowHeight="15"/>
  <cols>
    <col min="1" max="1" width="44" style="8" customWidth="1"/>
    <col min="2" max="3" width="19" style="8" customWidth="1"/>
    <col min="4" max="4" width="20" style="8" customWidth="1"/>
    <col min="5" max="5" width="19.42578125" style="8" customWidth="1"/>
    <col min="6" max="6" width="17.5703125" style="8" customWidth="1"/>
    <col min="7" max="16384" width="9.140625" style="8"/>
  </cols>
  <sheetData>
    <row r="1" spans="1:6" ht="16.5" thickBot="1">
      <c r="A1" s="631" t="s">
        <v>371</v>
      </c>
      <c r="B1" s="632"/>
      <c r="C1" s="632"/>
      <c r="D1" s="632"/>
      <c r="E1" s="632"/>
      <c r="F1" s="633"/>
    </row>
    <row r="2" spans="1:6" ht="50.25" customHeight="1">
      <c r="A2" s="607" t="s">
        <v>241</v>
      </c>
      <c r="B2" s="608"/>
      <c r="C2" s="608"/>
      <c r="D2" s="608"/>
      <c r="E2" s="608"/>
      <c r="F2" s="609"/>
    </row>
    <row r="3" spans="1:6" ht="15.75">
      <c r="A3" s="612" t="s">
        <v>2</v>
      </c>
      <c r="B3" s="610">
        <v>2019</v>
      </c>
      <c r="C3" s="611"/>
      <c r="D3" s="614">
        <v>2020</v>
      </c>
      <c r="E3" s="614">
        <v>2021</v>
      </c>
      <c r="F3" s="616">
        <v>2022</v>
      </c>
    </row>
    <row r="4" spans="1:6" ht="31.5">
      <c r="A4" s="613"/>
      <c r="B4" s="280" t="s">
        <v>332</v>
      </c>
      <c r="C4" s="281" t="s">
        <v>294</v>
      </c>
      <c r="D4" s="615"/>
      <c r="E4" s="615"/>
      <c r="F4" s="617"/>
    </row>
    <row r="5" spans="1:6" ht="31.5">
      <c r="A5" s="73" t="s">
        <v>79</v>
      </c>
      <c r="B5" s="287">
        <v>30050713</v>
      </c>
      <c r="C5" s="287">
        <v>30404593</v>
      </c>
      <c r="D5" s="287">
        <f>B5*1.1</f>
        <v>33055784.300000004</v>
      </c>
      <c r="E5" s="287">
        <f>B5*1.2</f>
        <v>36060855.600000001</v>
      </c>
      <c r="F5" s="288">
        <f>B5*1.22</f>
        <v>36661869.859999999</v>
      </c>
    </row>
    <row r="6" spans="1:6" ht="15.75">
      <c r="A6" s="73" t="s">
        <v>81</v>
      </c>
      <c r="B6" s="289">
        <v>3193000</v>
      </c>
      <c r="C6" s="289">
        <v>4749604</v>
      </c>
      <c r="D6" s="287">
        <f>B6*1.1</f>
        <v>3512300.0000000005</v>
      </c>
      <c r="E6" s="287">
        <f>B6*1.2</f>
        <v>3831600</v>
      </c>
      <c r="F6" s="288">
        <f>B6*1.22</f>
        <v>3895460</v>
      </c>
    </row>
    <row r="7" spans="1:6" ht="15.75">
      <c r="A7" s="73" t="s">
        <v>115</v>
      </c>
      <c r="B7" s="289">
        <v>978910</v>
      </c>
      <c r="C7" s="289">
        <v>13747850</v>
      </c>
      <c r="D7" s="287">
        <f>B7*1.1</f>
        <v>1076801</v>
      </c>
      <c r="E7" s="287">
        <f>B7*1.2</f>
        <v>1174692</v>
      </c>
      <c r="F7" s="288">
        <f>B7*1.22</f>
        <v>1194270.2</v>
      </c>
    </row>
    <row r="8" spans="1:6" ht="15.75">
      <c r="A8" s="73" t="s">
        <v>301</v>
      </c>
      <c r="B8" s="289"/>
      <c r="C8" s="289">
        <v>171062</v>
      </c>
      <c r="D8" s="287"/>
      <c r="E8" s="287"/>
      <c r="F8" s="288"/>
    </row>
    <row r="9" spans="1:6" ht="15.75">
      <c r="A9" s="73" t="s">
        <v>116</v>
      </c>
      <c r="B9" s="289">
        <v>12712109</v>
      </c>
      <c r="C9" s="447">
        <v>8558102</v>
      </c>
      <c r="D9" s="287">
        <f>B9*1.1</f>
        <v>13983319.9</v>
      </c>
      <c r="E9" s="287">
        <f>B9*1.2</f>
        <v>15254530.799999999</v>
      </c>
      <c r="F9" s="288">
        <f>B9*1.22</f>
        <v>15508772.98</v>
      </c>
    </row>
    <row r="10" spans="1:6" ht="15.75">
      <c r="A10" s="74" t="s">
        <v>115</v>
      </c>
      <c r="B10" s="290">
        <f>SUM(B5:B9)</f>
        <v>46934732</v>
      </c>
      <c r="C10" s="290">
        <f>SUM(C5:C9)</f>
        <v>57631211</v>
      </c>
      <c r="D10" s="290">
        <f>SUM(D5:D9)</f>
        <v>51628205.200000003</v>
      </c>
      <c r="E10" s="290">
        <f>SUM(E5:E9)</f>
        <v>56321678.399999999</v>
      </c>
      <c r="F10" s="291">
        <f>SUM(F5:F9)</f>
        <v>57260373.040000007</v>
      </c>
    </row>
    <row r="11" spans="1:6" ht="15.75">
      <c r="A11" s="73" t="s">
        <v>69</v>
      </c>
      <c r="B11" s="289">
        <v>12721784</v>
      </c>
      <c r="C11" s="289">
        <v>14169546</v>
      </c>
      <c r="D11" s="289">
        <f>B11*1.1</f>
        <v>13993962.4</v>
      </c>
      <c r="E11" s="289">
        <f>B11*1.2</f>
        <v>15266140.799999999</v>
      </c>
      <c r="F11" s="292">
        <f>B11*1.22</f>
        <v>15520576.48</v>
      </c>
    </row>
    <row r="12" spans="1:6" ht="31.5">
      <c r="A12" s="73" t="s">
        <v>117</v>
      </c>
      <c r="B12" s="289">
        <v>2500000</v>
      </c>
      <c r="C12" s="289">
        <v>2500000</v>
      </c>
      <c r="D12" s="289">
        <f>B12*1.1</f>
        <v>2750000</v>
      </c>
      <c r="E12" s="289">
        <f>B12*1.2</f>
        <v>3000000</v>
      </c>
      <c r="F12" s="292">
        <f>B12*1.22</f>
        <v>3050000</v>
      </c>
    </row>
    <row r="13" spans="1:6" ht="15.75">
      <c r="A13" s="73" t="s">
        <v>74</v>
      </c>
      <c r="B13" s="289">
        <v>26020223</v>
      </c>
      <c r="C13" s="289">
        <v>30498161</v>
      </c>
      <c r="D13" s="289">
        <f>B13*1.1</f>
        <v>28622245.300000001</v>
      </c>
      <c r="E13" s="289">
        <f>B13*1.2</f>
        <v>31224267.599999998</v>
      </c>
      <c r="F13" s="292">
        <f>B13*1.22</f>
        <v>31744672.059999999</v>
      </c>
    </row>
    <row r="14" spans="1:6" ht="15.75">
      <c r="A14" s="73" t="s">
        <v>75</v>
      </c>
      <c r="B14" s="289">
        <v>2055527</v>
      </c>
      <c r="C14" s="289">
        <v>2094527</v>
      </c>
      <c r="D14" s="289">
        <f>B14*1.1</f>
        <v>2261079.7000000002</v>
      </c>
      <c r="E14" s="289">
        <f>B14*1.2</f>
        <v>2466632.4</v>
      </c>
      <c r="F14" s="292">
        <f>B14*1.22</f>
        <v>2507742.94</v>
      </c>
    </row>
    <row r="15" spans="1:6" ht="15.75">
      <c r="A15" s="73" t="s">
        <v>76</v>
      </c>
      <c r="B15" s="289">
        <v>2861284</v>
      </c>
      <c r="C15" s="289">
        <v>6686453</v>
      </c>
      <c r="D15" s="289">
        <f>B15*1.1</f>
        <v>3147412.4000000004</v>
      </c>
      <c r="E15" s="289">
        <f>B15*1.2</f>
        <v>3433540.8</v>
      </c>
      <c r="F15" s="292">
        <f>B15*1.22</f>
        <v>3490766.48</v>
      </c>
    </row>
    <row r="16" spans="1:6" ht="15.75">
      <c r="A16" s="74" t="s">
        <v>99</v>
      </c>
      <c r="B16" s="290">
        <f>SUM(B11:B15)</f>
        <v>46158818</v>
      </c>
      <c r="C16" s="290">
        <f>SUM(C11:C15)</f>
        <v>55948687</v>
      </c>
      <c r="D16" s="290">
        <f>SUM(D11:D15)</f>
        <v>50774699.800000004</v>
      </c>
      <c r="E16" s="290">
        <f>SUM(E11:E15)</f>
        <v>55390581.599999987</v>
      </c>
      <c r="F16" s="291">
        <f>SUM(F11:F15)</f>
        <v>56313757.959999993</v>
      </c>
    </row>
    <row r="17" spans="1:6" ht="31.5">
      <c r="A17" s="73" t="s">
        <v>250</v>
      </c>
      <c r="B17" s="289">
        <v>26213244</v>
      </c>
      <c r="C17" s="289">
        <v>22751013</v>
      </c>
      <c r="D17" s="289">
        <f>B17*1.1</f>
        <v>28834568.400000002</v>
      </c>
      <c r="E17" s="289">
        <f>B17*1.2</f>
        <v>31455892.799999997</v>
      </c>
      <c r="F17" s="292">
        <f>B17*1.22</f>
        <v>31980157.68</v>
      </c>
    </row>
    <row r="18" spans="1:6" ht="15.75">
      <c r="A18" s="73" t="s">
        <v>297</v>
      </c>
      <c r="B18" s="289"/>
      <c r="C18" s="289">
        <v>50000</v>
      </c>
      <c r="D18" s="289"/>
      <c r="E18" s="289"/>
      <c r="F18" s="292"/>
    </row>
    <row r="19" spans="1:6" ht="15.75">
      <c r="A19" s="73" t="s">
        <v>91</v>
      </c>
      <c r="B19" s="289">
        <v>50000</v>
      </c>
      <c r="C19" s="289">
        <v>50000</v>
      </c>
      <c r="D19" s="289">
        <f>B19*1.1</f>
        <v>55000.000000000007</v>
      </c>
      <c r="E19" s="289">
        <f>B19*1.2</f>
        <v>60000</v>
      </c>
      <c r="F19" s="292">
        <f>B19*1.22</f>
        <v>61000</v>
      </c>
    </row>
    <row r="20" spans="1:6" ht="20.25" customHeight="1">
      <c r="A20" s="73" t="s">
        <v>133</v>
      </c>
      <c r="B20" s="289">
        <v>27365806</v>
      </c>
      <c r="C20" s="447">
        <v>36803549</v>
      </c>
      <c r="D20" s="289">
        <f>B20*1.1</f>
        <v>30102386.600000001</v>
      </c>
      <c r="E20" s="289">
        <f>B20*1.2</f>
        <v>32838967.199999999</v>
      </c>
      <c r="F20" s="292">
        <f>B20*1.22</f>
        <v>33386283.32</v>
      </c>
    </row>
    <row r="21" spans="1:6" ht="16.5" customHeight="1">
      <c r="A21" s="74" t="s">
        <v>100</v>
      </c>
      <c r="B21" s="290">
        <f>SUM(B17:B20)</f>
        <v>53629050</v>
      </c>
      <c r="C21" s="290">
        <f>SUM(C17:C20)</f>
        <v>59654562</v>
      </c>
      <c r="D21" s="290">
        <f t="shared" ref="D21:F21" si="0">SUM(D17:D20)</f>
        <v>58991955</v>
      </c>
      <c r="E21" s="290">
        <f t="shared" si="0"/>
        <v>64354860</v>
      </c>
      <c r="F21" s="290">
        <f t="shared" si="0"/>
        <v>65427441</v>
      </c>
    </row>
    <row r="22" spans="1:6" ht="15.75">
      <c r="A22" s="73" t="s">
        <v>118</v>
      </c>
      <c r="B22" s="289">
        <v>15795365</v>
      </c>
      <c r="C22" s="429">
        <v>0</v>
      </c>
      <c r="D22" s="289">
        <f>B22*1.1</f>
        <v>17374901.5</v>
      </c>
      <c r="E22" s="289">
        <f>B22*1.2</f>
        <v>18954438</v>
      </c>
      <c r="F22" s="292">
        <f>B22*1.22</f>
        <v>19270345.300000001</v>
      </c>
    </row>
    <row r="23" spans="1:6" ht="15.75">
      <c r="A23" s="73" t="s">
        <v>77</v>
      </c>
      <c r="B23" s="289">
        <v>881000</v>
      </c>
      <c r="C23" s="289">
        <v>3517063</v>
      </c>
      <c r="D23" s="289">
        <f>B23*1.1</f>
        <v>969100.00000000012</v>
      </c>
      <c r="E23" s="289">
        <f>B23*1.2</f>
        <v>1057200</v>
      </c>
      <c r="F23" s="292">
        <f>B23*1.22</f>
        <v>1074820</v>
      </c>
    </row>
    <row r="24" spans="1:6" ht="18.75" customHeight="1">
      <c r="A24" s="73" t="s">
        <v>145</v>
      </c>
      <c r="B24" s="289">
        <v>34381035</v>
      </c>
      <c r="C24" s="289">
        <v>41933468</v>
      </c>
      <c r="D24" s="289">
        <f>B24*1.1</f>
        <v>37819138.5</v>
      </c>
      <c r="E24" s="289">
        <f>B24*1.2</f>
        <v>41257242</v>
      </c>
      <c r="F24" s="292">
        <f>B24*1.22</f>
        <v>41944862.699999996</v>
      </c>
    </row>
    <row r="25" spans="1:6" ht="18.75" customHeight="1">
      <c r="A25" s="73" t="s">
        <v>285</v>
      </c>
      <c r="B25" s="289">
        <v>2571750</v>
      </c>
      <c r="C25" s="289">
        <v>1791903</v>
      </c>
      <c r="D25" s="289">
        <f>B25*1.1</f>
        <v>2828925</v>
      </c>
      <c r="E25" s="289">
        <f>B25*1.2</f>
        <v>3086100</v>
      </c>
      <c r="F25" s="292">
        <f>B25*1.22</f>
        <v>3137535</v>
      </c>
    </row>
    <row r="26" spans="1:6" ht="18.75" customHeight="1">
      <c r="A26" s="74" t="s">
        <v>101</v>
      </c>
      <c r="B26" s="290">
        <f>SUM(B22:B25)</f>
        <v>53629150</v>
      </c>
      <c r="C26" s="290">
        <f>SUM(C22:C25)</f>
        <v>47242434</v>
      </c>
      <c r="D26" s="290">
        <f>SUM(D22:D24)</f>
        <v>56163140</v>
      </c>
      <c r="E26" s="290">
        <f>SUM(E22:E24)</f>
        <v>61268880</v>
      </c>
      <c r="F26" s="291">
        <f>SUM(F22:F24)</f>
        <v>62290028</v>
      </c>
    </row>
    <row r="27" spans="1:6" ht="33" customHeight="1">
      <c r="A27" s="73" t="s">
        <v>157</v>
      </c>
      <c r="B27" s="289">
        <v>775914</v>
      </c>
      <c r="C27" s="289">
        <v>14094652</v>
      </c>
      <c r="D27" s="289">
        <f>B27*1.1</f>
        <v>853505.4</v>
      </c>
      <c r="E27" s="289">
        <f>B27*1.2</f>
        <v>931096.79999999993</v>
      </c>
      <c r="F27" s="292">
        <f>B27*1.22</f>
        <v>946615.08</v>
      </c>
    </row>
    <row r="28" spans="1:6" ht="18.75" customHeight="1">
      <c r="A28" s="74" t="s">
        <v>158</v>
      </c>
      <c r="B28" s="290">
        <f>SUM(B27:B27)</f>
        <v>775914</v>
      </c>
      <c r="C28" s="290">
        <f>SUM(C27:C27)</f>
        <v>14094652</v>
      </c>
      <c r="D28" s="289">
        <f>B28*1.1</f>
        <v>853505.4</v>
      </c>
      <c r="E28" s="289">
        <f>B28*1.2</f>
        <v>931096.79999999993</v>
      </c>
      <c r="F28" s="292">
        <f>B28*1.22</f>
        <v>946615.08</v>
      </c>
    </row>
    <row r="29" spans="1:6" ht="18.75" customHeight="1">
      <c r="A29" s="75" t="s">
        <v>333</v>
      </c>
      <c r="B29" s="290">
        <f>B10+B21</f>
        <v>100563782</v>
      </c>
      <c r="C29" s="290">
        <f>C10+C21</f>
        <v>117285773</v>
      </c>
      <c r="D29" s="290">
        <f t="shared" ref="D29:E29" si="1">D10+D21</f>
        <v>110620160.2</v>
      </c>
      <c r="E29" s="290">
        <f t="shared" si="1"/>
        <v>120676538.40000001</v>
      </c>
      <c r="F29" s="291">
        <f>F10+F21</f>
        <v>122687814.04000001</v>
      </c>
    </row>
    <row r="30" spans="1:6" ht="16.5" thickBot="1">
      <c r="A30" s="76" t="s">
        <v>102</v>
      </c>
      <c r="B30" s="293">
        <f>B16+B26+B28</f>
        <v>100563882</v>
      </c>
      <c r="C30" s="293">
        <f>C16+C26+C28</f>
        <v>117285773</v>
      </c>
      <c r="D30" s="293">
        <f>D16+D26+D28</f>
        <v>107791345.20000002</v>
      </c>
      <c r="E30" s="293">
        <f>E16+E26+E28</f>
        <v>117590558.39999999</v>
      </c>
      <c r="F30" s="294">
        <f>F16+F26+F28</f>
        <v>119550401.03999999</v>
      </c>
    </row>
    <row r="31" spans="1:6">
      <c r="A31" s="9"/>
    </row>
  </sheetData>
  <mergeCells count="7">
    <mergeCell ref="A1:F1"/>
    <mergeCell ref="A2:F2"/>
    <mergeCell ref="B3:C3"/>
    <mergeCell ref="A3:A4"/>
    <mergeCell ref="D3:D4"/>
    <mergeCell ref="E3:E4"/>
    <mergeCell ref="F3:F4"/>
  </mergeCells>
  <phoneticPr fontId="0" type="noConversion"/>
  <pageMargins left="0.19" right="0.19685039370078741" top="0.47244094488188981" bottom="0.74803149606299213" header="0.31496062992125984" footer="0.31496062992125984"/>
  <pageSetup paperSize="9" scale="71" orientation="portrait" r:id="rId1"/>
  <ignoredErrors>
    <ignoredError sqref="D16:F16 E10:F10" formula="1"/>
    <ignoredError sqref="D1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1. M.</vt:lpstr>
      <vt:lpstr>2.M.</vt:lpstr>
      <vt:lpstr>3.M.</vt:lpstr>
      <vt:lpstr>4.M.</vt:lpstr>
      <vt:lpstr>5.M.</vt:lpstr>
      <vt:lpstr>6.M</vt:lpstr>
      <vt:lpstr>7.M</vt:lpstr>
      <vt:lpstr>8.M</vt:lpstr>
      <vt:lpstr>9.M</vt:lpstr>
      <vt:lpstr>10.M</vt:lpstr>
      <vt:lpstr>'1. M.'!Nyomtatási_terület</vt:lpstr>
      <vt:lpstr>'2.M.'!Nyomtatási_terület</vt:lpstr>
      <vt:lpstr>'3.M.'!Nyomtatási_terület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2015-01-28T13:06:08Z</cp:lastPrinted>
  <dcterms:created xsi:type="dcterms:W3CDTF">2006-10-17T13:40:18Z</dcterms:created>
  <dcterms:modified xsi:type="dcterms:W3CDTF">2020-06-17T14:29:36Z</dcterms:modified>
</cp:coreProperties>
</file>