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4321E9B1-008B-470B-B73D-ACC9C8F3697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6" i="23" l="1"/>
  <c r="F86" i="23"/>
  <c r="D86" i="23"/>
  <c r="E62" i="23"/>
  <c r="F62" i="23"/>
  <c r="E52" i="23"/>
  <c r="F52" i="23"/>
  <c r="E46" i="23"/>
  <c r="E48" i="23" s="1"/>
  <c r="F46" i="23"/>
  <c r="E39" i="23"/>
  <c r="F39" i="23"/>
  <c r="E102" i="23"/>
  <c r="F102" i="23"/>
  <c r="E33" i="23"/>
  <c r="E19" i="23"/>
  <c r="E23" i="23"/>
  <c r="E29" i="23"/>
  <c r="E41" i="23"/>
  <c r="E63" i="23"/>
  <c r="E66" i="23"/>
  <c r="E72" i="23"/>
  <c r="E76" i="23"/>
  <c r="E87" i="23" s="1"/>
  <c r="E104" i="23"/>
  <c r="E112" i="23"/>
  <c r="E117" i="23"/>
  <c r="E126" i="23"/>
  <c r="E130" i="23"/>
  <c r="E73" i="23" l="1"/>
  <c r="E24" i="23"/>
  <c r="G12" i="23"/>
  <c r="G20" i="23"/>
  <c r="G25" i="23"/>
  <c r="G26" i="23"/>
  <c r="G28" i="23"/>
  <c r="G30" i="23"/>
  <c r="G35" i="23"/>
  <c r="G36" i="23"/>
  <c r="G37" i="23"/>
  <c r="G38" i="23"/>
  <c r="G42" i="23"/>
  <c r="G43" i="23"/>
  <c r="G44" i="23"/>
  <c r="G45" i="23"/>
  <c r="G47" i="23"/>
  <c r="G49" i="23"/>
  <c r="G50" i="23"/>
  <c r="G51" i="23"/>
  <c r="G53" i="23"/>
  <c r="G55" i="23"/>
  <c r="G57" i="23"/>
  <c r="G58" i="23"/>
  <c r="G59" i="23"/>
  <c r="G60" i="23"/>
  <c r="G61" i="23"/>
  <c r="G64" i="23"/>
  <c r="G67" i="23"/>
  <c r="G71" i="23"/>
  <c r="G75" i="23"/>
  <c r="G82" i="23"/>
  <c r="G83" i="23"/>
  <c r="G84" i="23"/>
  <c r="G85" i="23"/>
  <c r="G98" i="23"/>
  <c r="G100" i="23"/>
  <c r="G101" i="23"/>
  <c r="G108" i="23"/>
  <c r="G111" i="23"/>
  <c r="G113" i="23"/>
  <c r="G116" i="23"/>
  <c r="G129" i="23"/>
  <c r="G6" i="23"/>
  <c r="F130" i="23"/>
  <c r="G130" i="23" s="1"/>
  <c r="D130" i="23"/>
  <c r="F19" i="23"/>
  <c r="F23" i="23"/>
  <c r="F29" i="23"/>
  <c r="F33" i="23"/>
  <c r="F48" i="23"/>
  <c r="F66" i="23"/>
  <c r="F72" i="23"/>
  <c r="F76" i="23"/>
  <c r="F104" i="23"/>
  <c r="F112" i="23"/>
  <c r="F117" i="23"/>
  <c r="F126" i="23"/>
  <c r="E127" i="23" l="1"/>
  <c r="E131" i="23" s="1"/>
  <c r="G86" i="23"/>
  <c r="F87" i="23"/>
  <c r="F63" i="23"/>
  <c r="F41" i="23"/>
  <c r="F24" i="23"/>
  <c r="D19" i="23"/>
  <c r="G19" i="23" s="1"/>
  <c r="D23" i="23"/>
  <c r="G23" i="23" s="1"/>
  <c r="D29" i="23"/>
  <c r="G29" i="23" s="1"/>
  <c r="D33" i="23"/>
  <c r="G33" i="23" s="1"/>
  <c r="D39" i="23"/>
  <c r="G39" i="23" s="1"/>
  <c r="D46" i="23"/>
  <c r="G46" i="23" s="1"/>
  <c r="D52" i="23"/>
  <c r="G52" i="23" s="1"/>
  <c r="D62" i="23"/>
  <c r="G62" i="23" s="1"/>
  <c r="D66" i="23"/>
  <c r="G66" i="23" s="1"/>
  <c r="D72" i="23"/>
  <c r="G72" i="23" s="1"/>
  <c r="D76" i="23"/>
  <c r="G76" i="23" s="1"/>
  <c r="D102" i="23"/>
  <c r="D112" i="23"/>
  <c r="G112" i="23" s="1"/>
  <c r="D117" i="23"/>
  <c r="G117" i="23" s="1"/>
  <c r="D126" i="23"/>
  <c r="D48" i="23" l="1"/>
  <c r="G48" i="23" s="1"/>
  <c r="D104" i="23"/>
  <c r="G104" i="23" s="1"/>
  <c r="G102" i="23"/>
  <c r="F73" i="23"/>
  <c r="D63" i="23"/>
  <c r="G63" i="23" s="1"/>
  <c r="D41" i="23"/>
  <c r="G41" i="23" s="1"/>
  <c r="D24" i="23"/>
  <c r="G24" i="23" s="1"/>
  <c r="D87" i="23"/>
  <c r="G87" i="23" s="1"/>
  <c r="F127" i="23" l="1"/>
  <c r="D73" i="23"/>
  <c r="D127" i="23" s="1"/>
  <c r="D131" i="23" s="1"/>
  <c r="G73" i="23" l="1"/>
  <c r="F131" i="23"/>
  <c r="G131" i="23" s="1"/>
  <c r="G127" i="23"/>
</calcChain>
</file>

<file path=xl/sharedStrings.xml><?xml version="1.0" encoding="utf-8"?>
<sst xmlns="http://schemas.openxmlformats.org/spreadsheetml/2006/main" count="381" uniqueCount="381">
  <si>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</si>
  <si>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</si>
  <si>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</si>
  <si>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</si>
  <si>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</si>
  <si>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</si>
  <si>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</si>
  <si>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</si>
  <si>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</si>
  <si>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</si>
  <si>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</si>
  <si>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</si>
  <si>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</si>
  <si>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</si>
  <si>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</si>
  <si>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</si>
  <si>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</si>
  <si>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</si>
  <si>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</si>
  <si>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</si>
  <si>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</si>
  <si>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</si>
  <si>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</si>
  <si>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</si>
  <si>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</si>
  <si>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</si>
  <si>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</si>
  <si>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</si>
  <si>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</si>
  <si>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</si>
  <si>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</si>
  <si>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</si>
  <si>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</si>
  <si>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</si>
  <si>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</si>
  <si>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</si>
  <si>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</si>
  <si>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</si>
  <si>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</si>
  <si>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</si>
  <si>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</si>
  <si>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</si>
  <si>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</si>
  <si>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</si>
  <si>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</si>
  <si>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</si>
  <si>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</si>
  <si>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</si>
  <si>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</si>
  <si>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</si>
  <si>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</si>
  <si>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</si>
  <si>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</si>
  <si>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</si>
  <si>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</si>
  <si>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</si>
  <si>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</si>
  <si>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</si>
  <si>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</si>
  <si>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</si>
  <si>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</si>
  <si>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</si>
  <si>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</si>
  <si>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</si>
  <si>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</si>
  <si>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</si>
  <si>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</si>
  <si>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</si>
  <si>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</si>
  <si>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</si>
  <si>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</si>
  <si>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</si>
  <si>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</si>
  <si>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</si>
  <si>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</si>
  <si>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</si>
  <si>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</si>
  <si>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</si>
  <si>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</si>
  <si>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</si>
  <si>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</si>
  <si>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</si>
  <si>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</si>
  <si>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</si>
  <si>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</si>
  <si>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</si>
  <si>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</si>
  <si>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</si>
  <si>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</si>
  <si>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</si>
  <si>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</si>
  <si>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</si>
  <si>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</si>
  <si>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</si>
  <si>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</si>
  <si>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</si>
  <si>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</si>
  <si>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</si>
  <si>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</si>
  <si>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</si>
  <si>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</si>
  <si>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</si>
  <si>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</si>
  <si>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</si>
  <si>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</si>
  <si>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</si>
  <si>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</si>
  <si>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</si>
  <si>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</si>
  <si>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</si>
  <si>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</si>
  <si>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</si>
  <si>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</si>
  <si>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</si>
  <si>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</si>
  <si>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</si>
  <si>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</si>
  <si>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</si>
  <si>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</si>
  <si>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</si>
  <si>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</si>
  <si>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</si>
  <si>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</si>
  <si>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</si>
  <si>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</si>
  <si>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</si>
  <si>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</si>
  <si>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</si>
  <si>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</si>
  <si>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</si>
  <si>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</si>
  <si>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</si>
  <si>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</si>
  <si>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</si>
  <si>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</si>
  <si>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</si>
  <si>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</si>
  <si>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</si>
  <si>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</si>
  <si>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</si>
  <si>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</si>
  <si>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</si>
  <si>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</si>
  <si>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</si>
  <si>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</si>
  <si>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</si>
  <si>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</si>
  <si>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</si>
  <si>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</si>
  <si>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</si>
  <si>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</si>
  <si>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</si>
  <si>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</si>
  <si>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</si>
  <si>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</si>
  <si>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</si>
  <si>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</si>
  <si>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</si>
  <si>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</si>
  <si>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</si>
  <si>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</si>
  <si>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</si>
  <si>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</si>
  <si>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</si>
  <si>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</si>
  <si>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</si>
  <si>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</si>
  <si>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</si>
  <si>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</si>
  <si>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</si>
  <si>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</si>
  <si>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</si>
  <si>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</si>
  <si>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</si>
  <si>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</si>
  <si>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</si>
  <si>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</si>
  <si>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</si>
  <si>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</si>
  <si>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</si>
  <si>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</si>
  <si>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</si>
  <si>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</si>
  <si>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</si>
  <si>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</si>
  <si>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</si>
  <si>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</si>
  <si>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</si>
  <si>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</si>
  <si>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</si>
  <si>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</si>
  <si>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</si>
  <si>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</si>
  <si>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</si>
  <si>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</si>
  <si>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</si>
  <si>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</si>
  <si>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</si>
  <si>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</si>
  <si>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</si>
  <si>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</si>
  <si>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</si>
  <si>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</si>
  <si>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</si>
  <si>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</si>
  <si>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</si>
  <si>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</si>
  <si>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</si>
  <si>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</si>
  <si>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</si>
  <si>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</si>
  <si>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</si>
  <si>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</si>
  <si>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</si>
  <si>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</si>
  <si>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</si>
  <si>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</si>
  <si>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</si>
  <si>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</si>
  <si>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</si>
  <si>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</si>
  <si>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</si>
  <si>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</si>
  <si>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</si>
  <si>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</si>
  <si>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</si>
  <si>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</si>
  <si>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</si>
  <si>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</si>
  <si>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</si>
  <si>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</si>
  <si>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</si>
  <si>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</si>
  <si>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</si>
  <si>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</si>
  <si>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</si>
  <si>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</si>
  <si>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</si>
  <si>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</si>
  <si>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</si>
  <si>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</si>
  <si>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</si>
  <si>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</si>
  <si>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</si>
  <si>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</si>
  <si>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</si>
  <si>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</si>
  <si>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</si>
  <si>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</si>
  <si>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</si>
  <si>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</si>
  <si>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</si>
  <si>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</si>
  <si>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</si>
  <si>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</si>
  <si>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</si>
  <si>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</si>
  <si>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</si>
  <si>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</si>
  <si>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</si>
  <si>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</si>
  <si>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</si>
  <si>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</si>
  <si>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</si>
  <si>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</si>
  <si>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</si>
  <si>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</si>
  <si>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</si>
  <si>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</si>
  <si>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</si>
  <si>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</si>
  <si>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</si>
  <si>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</si>
  <si>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</si>
  <si>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</si>
  <si>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</si>
  <si>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</si>
  <si>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</si>
  <si>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</si>
  <si>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</si>
  <si>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</si>
  <si>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</si>
  <si>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</si>
  <si>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</si>
  <si>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</si>
  <si>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</si>
  <si>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</si>
  <si>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</si>
  <si>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</si>
  <si>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</si>
  <si>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</si>
  <si>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</si>
  <si>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</si>
  <si>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</si>
  <si>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</si>
  <si>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</si>
  <si>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</si>
  <si>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</si>
  <si>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</si>
  <si>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</si>
  <si>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</si>
  <si>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</si>
  <si>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</si>
  <si>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</si>
  <si>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</si>
  <si>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</si>
  <si>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</si>
  <si>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</si>
  <si>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</si>
  <si>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</si>
  <si>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</si>
  <si>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</si>
  <si>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</si>
  <si>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</si>
  <si>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</si>
  <si>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</si>
  <si>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</si>
  <si>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</si>
  <si>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</si>
  <si>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</si>
  <si>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</si>
  <si>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</si>
  <si>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</si>
  <si>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</si>
  <si>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</si>
  <si>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</si>
  <si>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</si>
  <si>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</si>
  <si>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</si>
  <si>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</si>
  <si>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</si>
  <si>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</si>
  <si>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</si>
  <si>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</si>
  <si>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</si>
  <si>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</si>
  <si>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</si>
  <si>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</si>
  <si>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</si>
  <si>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</si>
  <si>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</si>
  <si>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</si>
  <si>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</si>
  <si>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</si>
  <si>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</si>
  <si>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</si>
  <si>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</si>
  <si>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</si>
  <si>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</si>
  <si>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</si>
  <si>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</si>
  <si>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</si>
  <si>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</si>
  <si>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</si>
  <si>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</si>
  <si>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</si>
  <si>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</si>
  <si>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</si>
  <si>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</si>
  <si>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</si>
  <si>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Családi támogatások (=70)</t>
  </si>
  <si>
    <t>Teljesített</t>
  </si>
  <si>
    <t>%</t>
  </si>
  <si>
    <t>K914</t>
  </si>
  <si>
    <t>K9</t>
  </si>
  <si>
    <t>ÁH-on belüli megelőlegezések visszafizetése</t>
  </si>
  <si>
    <t>2018. évi beszámoló</t>
  </si>
  <si>
    <t>Mód ei</t>
  </si>
  <si>
    <t>Egyéb önkormányzati rendeletben megállapított</t>
  </si>
  <si>
    <t xml:space="preserve">Saját hatáskörben nyújtott </t>
  </si>
  <si>
    <t>Települési támogatás</t>
  </si>
  <si>
    <t>Egyéb nem intézményi ellátások (=77+…+80)</t>
  </si>
  <si>
    <t>Ellátottak pénzbeli juttatásai (=69+71+…+76+81)</t>
  </si>
  <si>
    <t>Egyéb működési célú támogatások államháztartáson kívülre (=93+…+96)</t>
  </si>
  <si>
    <t>Egyéb működési célú kiadások (=83+…+92+97+98)</t>
  </si>
  <si>
    <t>Beruházások (=100+…+106)</t>
  </si>
  <si>
    <t>Felújítások (=108+...+111)</t>
  </si>
  <si>
    <t>Egyéb felhalmozási célú kiadások (=113+…+120)</t>
  </si>
  <si>
    <t>Költségvetési kiadások (=19+24+68+82+99+107+112+121)</t>
  </si>
  <si>
    <t>Finanszírozási kiadások (123+124)</t>
  </si>
  <si>
    <t>Összes kiadás (=122+125)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</si>
</sst>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zoomScaleNormal="100" workbookViewId="0">
      <selection activeCell="J131" sqref="J131"/>
    </sheetView>
  </sheetViews>
  <sheetFormatPr defaultRowHeight="18" customHeight="1" x14ac:dyDescent="0.2"/>
  <cols>
    <col min="1" max="1" width="6.140625" customWidth="1"/>
    <col min="2" max="2" width="7.140625" customWidth="1"/>
    <col min="3" max="3" width="49.7109375" customWidth="1"/>
    <col min="4" max="4" width="8.85546875" customWidth="1"/>
    <col min="5" max="5" width="7.5703125" customWidth="1"/>
    <col min="6" max="6" width="9.7109375" customWidth="1"/>
    <col min="7" max="7" width="7.85546875" customWidth="1"/>
  </cols>
  <sheetData>
    <row r="1" spans="1:19" ht="18" customHeight="1" x14ac:dyDescent="0.25">
      <c r="C1" s="44" t="s">
        <v>337</v>
      </c>
      <c r="G1" s="53" t="s">
        <v>357</v>
      </c>
    </row>
    <row r="2" spans="1:19" ht="18" customHeight="1" x14ac:dyDescent="0.2">
      <c r="C2" s="36" t="s">
        <v>366</v>
      </c>
    </row>
    <row r="3" spans="1:19" ht="18" customHeight="1" x14ac:dyDescent="0.2">
      <c r="C3" s="36" t="s">
        <v>338</v>
      </c>
      <c r="G3" s="54" t="s">
        <v>298</v>
      </c>
    </row>
    <row r="4" spans="1:19" ht="8.25" customHeight="1" x14ac:dyDescent="0.2"/>
    <row r="5" spans="1:19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358</v>
      </c>
      <c r="E5" s="37" t="s">
        <v>367</v>
      </c>
      <c r="F5" s="37" t="s">
        <v>361</v>
      </c>
      <c r="G5" s="37" t="s">
        <v>362</v>
      </c>
    </row>
    <row r="6" spans="1:19" ht="18" customHeight="1" x14ac:dyDescent="0.2">
      <c r="A6" s="30" t="s">
        <v>151</v>
      </c>
      <c r="B6" s="31" t="s">
        <v>32</v>
      </c>
      <c r="C6" s="32" t="s">
        <v>4</v>
      </c>
      <c r="D6" s="48">
        <v>162626</v>
      </c>
      <c r="E6" s="48">
        <v>162626</v>
      </c>
      <c r="F6" s="48">
        <v>106291</v>
      </c>
      <c r="G6" s="56">
        <f>SUM(F6/D6)*100</f>
        <v>65.359167660767653</v>
      </c>
      <c r="H6" s="24"/>
      <c r="I6" s="24"/>
      <c r="J6" s="24"/>
      <c r="K6" s="24"/>
      <c r="L6" s="24"/>
      <c r="M6" s="24"/>
      <c r="N6" s="24"/>
      <c r="O6" s="24"/>
      <c r="P6" s="27"/>
      <c r="Q6" s="27"/>
      <c r="R6" s="27"/>
      <c r="S6" s="27"/>
    </row>
    <row r="7" spans="1:19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v>0</v>
      </c>
      <c r="G7" s="56">
        <v>0</v>
      </c>
      <c r="H7" s="24"/>
      <c r="I7" s="24"/>
      <c r="J7" s="24"/>
      <c r="K7" s="24"/>
      <c r="L7" s="24"/>
      <c r="M7" s="24"/>
      <c r="N7" s="24"/>
      <c r="O7" s="24"/>
      <c r="P7" s="28"/>
      <c r="Q7" s="28"/>
      <c r="R7" s="28"/>
      <c r="S7" s="28"/>
    </row>
    <row r="8" spans="1:19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v>0</v>
      </c>
      <c r="G8" s="56">
        <v>0</v>
      </c>
      <c r="H8" s="24"/>
      <c r="I8" s="24"/>
      <c r="J8" s="24"/>
      <c r="K8" s="24"/>
      <c r="L8" s="24"/>
      <c r="M8" s="24"/>
      <c r="N8" s="24"/>
      <c r="O8" s="24"/>
      <c r="P8" s="28"/>
      <c r="Q8" s="28"/>
      <c r="R8" s="28"/>
      <c r="S8" s="28"/>
    </row>
    <row r="9" spans="1:19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9">
        <v>0</v>
      </c>
      <c r="G9" s="56">
        <v>0</v>
      </c>
      <c r="H9" s="25"/>
      <c r="I9" s="25"/>
      <c r="J9" s="25"/>
      <c r="K9" s="25"/>
      <c r="L9" s="25"/>
      <c r="M9" s="25"/>
      <c r="N9" s="25"/>
      <c r="O9" s="25"/>
      <c r="P9" s="28"/>
      <c r="Q9" s="28"/>
      <c r="R9" s="28"/>
      <c r="S9" s="28"/>
    </row>
    <row r="10" spans="1:19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9">
        <v>0</v>
      </c>
      <c r="G10" s="56">
        <v>0</v>
      </c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8"/>
      <c r="S10" s="28"/>
    </row>
    <row r="11" spans="1:19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9">
        <v>0</v>
      </c>
      <c r="G11" s="56">
        <v>0</v>
      </c>
      <c r="H11" s="25"/>
      <c r="I11" s="25"/>
      <c r="J11" s="25"/>
      <c r="K11" s="25"/>
      <c r="L11" s="25"/>
      <c r="M11" s="25"/>
      <c r="N11" s="25"/>
      <c r="O11" s="25"/>
      <c r="P11" s="28"/>
      <c r="Q11" s="28"/>
      <c r="R11" s="28"/>
      <c r="S11" s="28"/>
    </row>
    <row r="12" spans="1:19" ht="18" customHeight="1" x14ac:dyDescent="0.2">
      <c r="A12" s="30" t="s">
        <v>241</v>
      </c>
      <c r="B12" s="1" t="s">
        <v>24</v>
      </c>
      <c r="C12" s="33" t="s">
        <v>5</v>
      </c>
      <c r="D12" s="49">
        <v>180</v>
      </c>
      <c r="E12" s="49">
        <v>695</v>
      </c>
      <c r="F12" s="49">
        <v>435</v>
      </c>
      <c r="G12" s="56">
        <f t="shared" ref="G12:G67" si="0">SUM(F12/D12)*100</f>
        <v>241.66666666666666</v>
      </c>
      <c r="H12" s="25"/>
      <c r="I12" s="25"/>
      <c r="J12" s="25"/>
      <c r="K12" s="25"/>
      <c r="L12" s="25"/>
      <c r="M12" s="25"/>
      <c r="N12" s="25"/>
      <c r="O12" s="25"/>
      <c r="P12" s="28"/>
      <c r="Q12" s="28"/>
      <c r="R12" s="28"/>
      <c r="S12" s="28"/>
    </row>
    <row r="13" spans="1:19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9">
        <v>0</v>
      </c>
      <c r="G13" s="56">
        <v>0</v>
      </c>
      <c r="H13" s="25"/>
      <c r="I13" s="25"/>
      <c r="J13" s="25"/>
      <c r="K13" s="25"/>
      <c r="L13" s="25"/>
      <c r="M13" s="25"/>
      <c r="N13" s="25"/>
      <c r="O13" s="25"/>
      <c r="P13" s="28"/>
      <c r="Q13" s="28"/>
      <c r="R13" s="28"/>
      <c r="S13" s="28"/>
    </row>
    <row r="14" spans="1:19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49">
        <v>0</v>
      </c>
      <c r="F14" s="49">
        <v>0</v>
      </c>
      <c r="G14" s="56">
        <v>0</v>
      </c>
      <c r="H14" s="25"/>
      <c r="I14" s="25"/>
      <c r="J14" s="25"/>
      <c r="K14" s="25"/>
      <c r="L14" s="25"/>
      <c r="M14" s="25"/>
      <c r="N14" s="25"/>
      <c r="O14" s="25"/>
      <c r="P14" s="28"/>
      <c r="Q14" s="28"/>
      <c r="R14" s="28"/>
      <c r="S14" s="28"/>
    </row>
    <row r="15" spans="1:19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9">
        <v>0</v>
      </c>
      <c r="G15" s="56">
        <v>0</v>
      </c>
      <c r="H15" s="25"/>
      <c r="I15" s="25"/>
      <c r="J15" s="25"/>
      <c r="K15" s="25"/>
      <c r="L15" s="25"/>
      <c r="M15" s="25"/>
      <c r="N15" s="25"/>
      <c r="O15" s="25"/>
      <c r="P15" s="28"/>
      <c r="Q15" s="28"/>
      <c r="R15" s="28"/>
      <c r="S15" s="28"/>
    </row>
    <row r="16" spans="1:19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9">
        <v>0</v>
      </c>
      <c r="G16" s="56">
        <v>0</v>
      </c>
      <c r="H16" s="25"/>
      <c r="I16" s="25"/>
      <c r="J16" s="25"/>
      <c r="K16" s="25"/>
      <c r="L16" s="25"/>
      <c r="M16" s="25"/>
      <c r="N16" s="25"/>
      <c r="O16" s="25"/>
      <c r="P16" s="28"/>
      <c r="Q16" s="28"/>
      <c r="R16" s="28"/>
      <c r="S16" s="28"/>
    </row>
    <row r="17" spans="1:19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9">
        <v>0</v>
      </c>
      <c r="G17" s="56">
        <v>0</v>
      </c>
      <c r="H17" s="25"/>
      <c r="I17" s="25"/>
      <c r="J17" s="25"/>
      <c r="K17" s="25"/>
      <c r="L17" s="25"/>
      <c r="M17" s="25"/>
      <c r="N17" s="25"/>
      <c r="O17" s="25"/>
      <c r="P17" s="28"/>
      <c r="Q17" s="28"/>
      <c r="R17" s="28"/>
      <c r="S17" s="28"/>
    </row>
    <row r="18" spans="1:19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2139</v>
      </c>
      <c r="F18" s="49">
        <v>2032</v>
      </c>
      <c r="G18" s="56">
        <v>0</v>
      </c>
      <c r="H18" s="25"/>
      <c r="I18" s="25"/>
      <c r="J18" s="25"/>
      <c r="K18" s="25"/>
      <c r="L18" s="25"/>
      <c r="M18" s="25"/>
      <c r="N18" s="25"/>
      <c r="O18" s="25"/>
      <c r="P18" s="28"/>
      <c r="Q18" s="28"/>
      <c r="R18" s="28"/>
      <c r="S18" s="28"/>
    </row>
    <row r="19" spans="1:19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162806</v>
      </c>
      <c r="E19" s="50">
        <f>SUM(E6:E18)</f>
        <v>165460</v>
      </c>
      <c r="F19" s="50">
        <f t="shared" ref="F19" si="1">SUM(F6:F18)</f>
        <v>108758</v>
      </c>
      <c r="G19" s="57">
        <f t="shared" si="0"/>
        <v>66.80220630689287</v>
      </c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29"/>
    </row>
    <row r="20" spans="1:19" ht="18" customHeight="1" x14ac:dyDescent="0.2">
      <c r="A20" s="30" t="s">
        <v>249</v>
      </c>
      <c r="B20" s="1" t="s">
        <v>9</v>
      </c>
      <c r="C20" s="33" t="s">
        <v>6</v>
      </c>
      <c r="D20" s="49">
        <v>12107</v>
      </c>
      <c r="E20" s="49">
        <v>13592</v>
      </c>
      <c r="F20" s="49">
        <v>13055</v>
      </c>
      <c r="G20" s="56">
        <f t="shared" si="0"/>
        <v>107.83018088709011</v>
      </c>
      <c r="H20" s="25"/>
      <c r="I20" s="25"/>
      <c r="J20" s="25"/>
      <c r="K20" s="25"/>
      <c r="L20" s="25"/>
      <c r="M20" s="25"/>
      <c r="N20" s="25"/>
      <c r="O20" s="25"/>
      <c r="P20" s="28"/>
      <c r="Q20" s="28"/>
      <c r="R20" s="28"/>
      <c r="S20" s="28"/>
    </row>
    <row r="21" spans="1:19" ht="27.75" customHeight="1" x14ac:dyDescent="0.2">
      <c r="A21" s="30" t="s">
        <v>250</v>
      </c>
      <c r="B21" s="1" t="s">
        <v>10</v>
      </c>
      <c r="C21" s="33" t="s">
        <v>157</v>
      </c>
      <c r="D21" s="49">
        <v>0</v>
      </c>
      <c r="E21" s="49">
        <v>170</v>
      </c>
      <c r="F21" s="49">
        <v>170</v>
      </c>
      <c r="G21" s="56">
        <v>0</v>
      </c>
      <c r="H21" s="25"/>
      <c r="I21" s="25"/>
      <c r="J21" s="25"/>
      <c r="K21" s="25"/>
      <c r="L21" s="25"/>
      <c r="M21" s="25"/>
      <c r="N21" s="25"/>
      <c r="O21" s="25"/>
      <c r="P21" s="28"/>
      <c r="Q21" s="28"/>
      <c r="R21" s="28"/>
      <c r="S21" s="28"/>
    </row>
    <row r="22" spans="1:19" ht="18" customHeight="1" x14ac:dyDescent="0.2">
      <c r="A22" s="30" t="s">
        <v>251</v>
      </c>
      <c r="B22" s="1" t="s">
        <v>11</v>
      </c>
      <c r="C22" s="32" t="s">
        <v>352</v>
      </c>
      <c r="D22" s="48">
        <v>0</v>
      </c>
      <c r="E22" s="48">
        <v>60</v>
      </c>
      <c r="F22" s="48">
        <v>54</v>
      </c>
      <c r="G22" s="56">
        <v>0</v>
      </c>
      <c r="H22" s="24"/>
      <c r="I22" s="24"/>
      <c r="J22" s="24"/>
      <c r="K22" s="24"/>
      <c r="L22" s="24"/>
      <c r="M22" s="24"/>
      <c r="N22" s="24"/>
      <c r="O22" s="24"/>
      <c r="P22" s="28"/>
      <c r="Q22" s="28"/>
      <c r="R22" s="28"/>
      <c r="S22" s="28"/>
    </row>
    <row r="23" spans="1:19" ht="18" customHeight="1" x14ac:dyDescent="0.2">
      <c r="A23" s="30" t="s">
        <v>252</v>
      </c>
      <c r="B23" s="3" t="s">
        <v>12</v>
      </c>
      <c r="C23" s="34" t="s">
        <v>336</v>
      </c>
      <c r="D23" s="50">
        <f>SUM(D20+D21+D22)</f>
        <v>12107</v>
      </c>
      <c r="E23" s="50">
        <f>SUM(E20+E21+E22)</f>
        <v>13822</v>
      </c>
      <c r="F23" s="50">
        <f t="shared" ref="F23" si="2">SUM(F20+F21+F22)</f>
        <v>13279</v>
      </c>
      <c r="G23" s="57">
        <f t="shared" si="0"/>
        <v>109.68035021062195</v>
      </c>
      <c r="H23" s="26"/>
      <c r="I23" s="26"/>
      <c r="J23" s="26"/>
      <c r="K23" s="26"/>
      <c r="L23" s="26"/>
      <c r="M23" s="26"/>
      <c r="N23" s="26"/>
      <c r="O23" s="26"/>
      <c r="P23" s="29"/>
      <c r="Q23" s="29"/>
      <c r="R23" s="29"/>
      <c r="S23" s="29"/>
    </row>
    <row r="24" spans="1:19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174913</v>
      </c>
      <c r="E24" s="50">
        <f>SUM(E19+E23)</f>
        <v>179282</v>
      </c>
      <c r="F24" s="50">
        <f t="shared" ref="F24" si="3">SUM(F19+F23)</f>
        <v>122037</v>
      </c>
      <c r="G24" s="57">
        <f t="shared" si="0"/>
        <v>69.770114285387592</v>
      </c>
      <c r="H24" s="26"/>
      <c r="I24" s="26"/>
      <c r="J24" s="26"/>
      <c r="K24" s="26"/>
      <c r="L24" s="26"/>
      <c r="M24" s="26"/>
      <c r="N24" s="26"/>
      <c r="O24" s="26"/>
      <c r="P24" s="29"/>
      <c r="Q24" s="29"/>
      <c r="R24" s="29"/>
      <c r="S24" s="29"/>
    </row>
    <row r="25" spans="1:19" ht="18" customHeight="1" x14ac:dyDescent="0.2">
      <c r="A25" s="30" t="s">
        <v>254</v>
      </c>
      <c r="B25" s="38" t="s">
        <v>280</v>
      </c>
      <c r="C25" s="39" t="s">
        <v>256</v>
      </c>
      <c r="D25" s="52">
        <v>18529</v>
      </c>
      <c r="E25" s="52">
        <v>17531</v>
      </c>
      <c r="F25" s="52">
        <v>13984</v>
      </c>
      <c r="G25" s="56">
        <f t="shared" si="0"/>
        <v>75.470883479950345</v>
      </c>
      <c r="H25" s="26"/>
      <c r="I25" s="26"/>
      <c r="J25" s="26"/>
      <c r="K25" s="26"/>
      <c r="L25" s="26"/>
      <c r="M25" s="26"/>
      <c r="N25" s="26"/>
      <c r="O25" s="26"/>
      <c r="P25" s="29"/>
      <c r="Q25" s="29"/>
      <c r="R25" s="29"/>
      <c r="S25" s="29"/>
    </row>
    <row r="26" spans="1:19" ht="18" customHeight="1" x14ac:dyDescent="0.2">
      <c r="A26" s="30" t="s">
        <v>169</v>
      </c>
      <c r="B26" s="38" t="s">
        <v>281</v>
      </c>
      <c r="C26" s="39" t="s">
        <v>257</v>
      </c>
      <c r="D26" s="52">
        <v>63</v>
      </c>
      <c r="E26" s="52">
        <v>250</v>
      </c>
      <c r="F26" s="52">
        <v>70</v>
      </c>
      <c r="G26" s="56">
        <f t="shared" si="0"/>
        <v>111.11111111111111</v>
      </c>
      <c r="H26" s="26"/>
      <c r="I26" s="26"/>
      <c r="J26" s="26"/>
      <c r="K26" s="26"/>
      <c r="L26" s="26"/>
      <c r="M26" s="26"/>
      <c r="N26" s="26"/>
      <c r="O26" s="26"/>
      <c r="P26" s="29"/>
      <c r="Q26" s="29"/>
      <c r="R26" s="29"/>
      <c r="S26" s="29"/>
    </row>
    <row r="27" spans="1:19" ht="18" customHeight="1" x14ac:dyDescent="0.2">
      <c r="A27" s="30" t="s">
        <v>170</v>
      </c>
      <c r="B27" s="38" t="s">
        <v>282</v>
      </c>
      <c r="C27" s="39" t="s">
        <v>258</v>
      </c>
      <c r="D27" s="52">
        <v>0</v>
      </c>
      <c r="E27" s="52">
        <v>800</v>
      </c>
      <c r="F27" s="52">
        <v>478</v>
      </c>
      <c r="G27" s="56">
        <v>0</v>
      </c>
      <c r="H27" s="26"/>
      <c r="I27" s="26"/>
      <c r="J27" s="26"/>
      <c r="K27" s="26"/>
      <c r="L27" s="26"/>
      <c r="M27" s="26"/>
      <c r="N27" s="26"/>
      <c r="O27" s="26"/>
      <c r="P27" s="29"/>
      <c r="Q27" s="29"/>
      <c r="R27" s="29"/>
      <c r="S27" s="29"/>
    </row>
    <row r="28" spans="1:19" ht="18" customHeight="1" x14ac:dyDescent="0.2">
      <c r="A28" s="30" t="s">
        <v>171</v>
      </c>
      <c r="B28" s="38" t="s">
        <v>283</v>
      </c>
      <c r="C28" s="39" t="s">
        <v>260</v>
      </c>
      <c r="D28" s="52">
        <v>65</v>
      </c>
      <c r="E28" s="52">
        <v>200</v>
      </c>
      <c r="F28" s="52">
        <v>67</v>
      </c>
      <c r="G28" s="56">
        <f t="shared" si="0"/>
        <v>103.07692307692307</v>
      </c>
      <c r="H28" s="26"/>
      <c r="I28" s="26"/>
      <c r="J28" s="26"/>
      <c r="K28" s="26"/>
      <c r="L28" s="26"/>
      <c r="M28" s="26"/>
      <c r="N28" s="26"/>
      <c r="O28" s="26"/>
      <c r="P28" s="29"/>
      <c r="Q28" s="29"/>
      <c r="R28" s="29"/>
      <c r="S28" s="29"/>
    </row>
    <row r="29" spans="1:19" ht="26.25" customHeight="1" x14ac:dyDescent="0.2">
      <c r="A29" s="30" t="s">
        <v>172</v>
      </c>
      <c r="B29" s="3" t="s">
        <v>33</v>
      </c>
      <c r="C29" s="34" t="s">
        <v>335</v>
      </c>
      <c r="D29" s="50">
        <f>SUM(D25:D28)</f>
        <v>18657</v>
      </c>
      <c r="E29" s="50">
        <f>SUM(E25:E28)</f>
        <v>18781</v>
      </c>
      <c r="F29" s="50">
        <f t="shared" ref="F29" si="4">SUM(F25:F28)</f>
        <v>14599</v>
      </c>
      <c r="G29" s="57">
        <f t="shared" si="0"/>
        <v>78.249450608350756</v>
      </c>
      <c r="H29" s="26"/>
      <c r="I29" s="26"/>
      <c r="J29" s="26"/>
      <c r="K29" s="26"/>
      <c r="L29" s="26"/>
      <c r="M29" s="26"/>
      <c r="N29" s="26"/>
      <c r="O29" s="26"/>
      <c r="P29" s="29"/>
      <c r="Q29" s="29"/>
      <c r="R29" s="29"/>
      <c r="S29" s="29"/>
    </row>
    <row r="30" spans="1:19" ht="18" customHeight="1" x14ac:dyDescent="0.2">
      <c r="A30" s="30" t="s">
        <v>173</v>
      </c>
      <c r="B30" s="4" t="s">
        <v>273</v>
      </c>
      <c r="C30" s="39" t="s">
        <v>159</v>
      </c>
      <c r="D30" s="45">
        <v>60</v>
      </c>
      <c r="E30" s="45">
        <v>79</v>
      </c>
      <c r="F30" s="45">
        <v>79</v>
      </c>
      <c r="G30" s="56">
        <f t="shared" si="0"/>
        <v>131.66666666666666</v>
      </c>
    </row>
    <row r="31" spans="1:19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  <c r="E31" s="45">
        <v>0</v>
      </c>
      <c r="F31" s="45">
        <v>0</v>
      </c>
      <c r="G31" s="56">
        <v>0</v>
      </c>
    </row>
    <row r="32" spans="1:19" ht="18" customHeight="1" x14ac:dyDescent="0.2">
      <c r="A32" s="30" t="s">
        <v>175</v>
      </c>
      <c r="B32" s="4" t="s">
        <v>339</v>
      </c>
      <c r="C32" s="39" t="s">
        <v>353</v>
      </c>
      <c r="D32" s="45">
        <v>0</v>
      </c>
      <c r="E32" s="45">
        <v>0</v>
      </c>
      <c r="F32" s="45">
        <v>0</v>
      </c>
      <c r="G32" s="56">
        <v>0</v>
      </c>
    </row>
    <row r="33" spans="1:7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60</v>
      </c>
      <c r="E33" s="45">
        <f>SUM(E30:E32)</f>
        <v>79</v>
      </c>
      <c r="F33" s="45">
        <f t="shared" ref="F33" si="5">SUM(F30:F32)</f>
        <v>79</v>
      </c>
      <c r="G33" s="56">
        <f t="shared" si="0"/>
        <v>131.66666666666666</v>
      </c>
    </row>
    <row r="34" spans="1:7" ht="18" customHeight="1" x14ac:dyDescent="0.2">
      <c r="A34" s="30" t="s">
        <v>177</v>
      </c>
      <c r="B34" s="38" t="s">
        <v>275</v>
      </c>
      <c r="C34" s="40" t="s">
        <v>158</v>
      </c>
      <c r="D34" s="45">
        <v>0</v>
      </c>
      <c r="E34" s="52">
        <v>10</v>
      </c>
      <c r="F34" s="52">
        <v>4</v>
      </c>
      <c r="G34" s="56">
        <v>0</v>
      </c>
    </row>
    <row r="35" spans="1:7" ht="18" customHeight="1" x14ac:dyDescent="0.2">
      <c r="A35" s="30" t="s">
        <v>178</v>
      </c>
      <c r="B35" s="38" t="s">
        <v>276</v>
      </c>
      <c r="C35" s="40" t="s">
        <v>160</v>
      </c>
      <c r="D35" s="45">
        <v>1100</v>
      </c>
      <c r="E35" s="52">
        <v>1100</v>
      </c>
      <c r="F35" s="52">
        <v>389</v>
      </c>
      <c r="G35" s="56">
        <f t="shared" si="0"/>
        <v>35.363636363636367</v>
      </c>
    </row>
    <row r="36" spans="1:7" ht="18" customHeight="1" x14ac:dyDescent="0.2">
      <c r="A36" s="30" t="s">
        <v>179</v>
      </c>
      <c r="B36" s="38" t="s">
        <v>277</v>
      </c>
      <c r="C36" s="40" t="s">
        <v>162</v>
      </c>
      <c r="D36" s="45">
        <v>5360</v>
      </c>
      <c r="E36" s="52">
        <v>5360</v>
      </c>
      <c r="F36" s="52">
        <v>3750</v>
      </c>
      <c r="G36" s="56">
        <f t="shared" si="0"/>
        <v>69.962686567164184</v>
      </c>
    </row>
    <row r="37" spans="1:7" ht="18" customHeight="1" x14ac:dyDescent="0.2">
      <c r="A37" s="30" t="s">
        <v>180</v>
      </c>
      <c r="B37" s="38" t="s">
        <v>278</v>
      </c>
      <c r="C37" s="40" t="s">
        <v>163</v>
      </c>
      <c r="D37" s="52">
        <v>2436</v>
      </c>
      <c r="E37" s="52">
        <v>3000</v>
      </c>
      <c r="F37" s="52">
        <v>2012</v>
      </c>
      <c r="G37" s="56">
        <f t="shared" si="0"/>
        <v>82.594417077175692</v>
      </c>
    </row>
    <row r="38" spans="1:7" ht="18" customHeight="1" x14ac:dyDescent="0.2">
      <c r="A38" s="30" t="s">
        <v>181</v>
      </c>
      <c r="B38" s="38" t="s">
        <v>279</v>
      </c>
      <c r="C38" s="40" t="s">
        <v>359</v>
      </c>
      <c r="D38" s="45">
        <v>15848</v>
      </c>
      <c r="E38" s="52">
        <v>17274</v>
      </c>
      <c r="F38" s="52">
        <v>12237</v>
      </c>
      <c r="G38" s="56">
        <f t="shared" si="0"/>
        <v>77.21479050984351</v>
      </c>
    </row>
    <row r="39" spans="1:7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24744</v>
      </c>
      <c r="E39" s="45">
        <f t="shared" ref="E39:F39" si="6">SUM(E34:E38)</f>
        <v>26744</v>
      </c>
      <c r="F39" s="45">
        <f t="shared" si="6"/>
        <v>18392</v>
      </c>
      <c r="G39" s="56">
        <f t="shared" si="0"/>
        <v>74.329130294212746</v>
      </c>
    </row>
    <row r="40" spans="1:7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  <c r="E40" s="45">
        <v>0</v>
      </c>
      <c r="F40" s="45">
        <v>0</v>
      </c>
      <c r="G40" s="56">
        <v>0</v>
      </c>
    </row>
    <row r="41" spans="1:7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24804</v>
      </c>
      <c r="E41" s="46">
        <f>SUM(E33+E39+E40)</f>
        <v>26823</v>
      </c>
      <c r="F41" s="46">
        <f t="shared" ref="F41" si="7">SUM(F33+F39+F40)</f>
        <v>18471</v>
      </c>
      <c r="G41" s="57">
        <f t="shared" si="0"/>
        <v>74.467827769714575</v>
      </c>
    </row>
    <row r="42" spans="1:7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  <c r="E42" s="52">
        <v>30</v>
      </c>
      <c r="F42" s="52">
        <v>30</v>
      </c>
      <c r="G42" s="56">
        <f t="shared" si="0"/>
        <v>100</v>
      </c>
    </row>
    <row r="43" spans="1:7" ht="18" customHeight="1" x14ac:dyDescent="0.2">
      <c r="A43" s="30" t="s">
        <v>186</v>
      </c>
      <c r="B43" s="38" t="s">
        <v>263</v>
      </c>
      <c r="C43" s="41" t="s">
        <v>267</v>
      </c>
      <c r="D43" s="45">
        <v>50</v>
      </c>
      <c r="E43" s="52">
        <v>1654</v>
      </c>
      <c r="F43" s="52">
        <v>830</v>
      </c>
      <c r="G43" s="56">
        <f t="shared" si="0"/>
        <v>1660.0000000000002</v>
      </c>
    </row>
    <row r="44" spans="1:7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  <c r="E44" s="52">
        <v>50</v>
      </c>
      <c r="F44" s="52">
        <v>30</v>
      </c>
      <c r="G44" s="56">
        <f t="shared" si="0"/>
        <v>100</v>
      </c>
    </row>
    <row r="45" spans="1:7" ht="18" customHeight="1" x14ac:dyDescent="0.2">
      <c r="A45" s="30" t="s">
        <v>188</v>
      </c>
      <c r="B45" s="38" t="s">
        <v>265</v>
      </c>
      <c r="C45" s="41" t="s">
        <v>268</v>
      </c>
      <c r="D45" s="45">
        <v>10</v>
      </c>
      <c r="E45" s="52">
        <v>130</v>
      </c>
      <c r="F45" s="52">
        <v>98</v>
      </c>
      <c r="G45" s="56">
        <f t="shared" si="0"/>
        <v>980.00000000000011</v>
      </c>
    </row>
    <row r="46" spans="1:7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120</v>
      </c>
      <c r="E46" s="45">
        <f t="shared" ref="E46:F46" si="8">SUM(E42:E45)</f>
        <v>1864</v>
      </c>
      <c r="F46" s="45">
        <f t="shared" si="8"/>
        <v>988</v>
      </c>
      <c r="G46" s="56">
        <f t="shared" si="0"/>
        <v>823.33333333333326</v>
      </c>
    </row>
    <row r="47" spans="1:7" ht="18" customHeight="1" x14ac:dyDescent="0.2">
      <c r="A47" s="30" t="s">
        <v>190</v>
      </c>
      <c r="B47" s="1" t="s">
        <v>57</v>
      </c>
      <c r="C47" s="5" t="s">
        <v>40</v>
      </c>
      <c r="D47" s="45">
        <v>200</v>
      </c>
      <c r="E47" s="45">
        <v>250</v>
      </c>
      <c r="F47" s="45">
        <v>228</v>
      </c>
      <c r="G47" s="56">
        <f t="shared" si="0"/>
        <v>113.99999999999999</v>
      </c>
    </row>
    <row r="48" spans="1:7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320</v>
      </c>
      <c r="E48" s="46">
        <f>SUM(E47,E46)</f>
        <v>2114</v>
      </c>
      <c r="F48" s="46">
        <f t="shared" ref="F48" si="9">SUM(F47,F46)</f>
        <v>1216</v>
      </c>
      <c r="G48" s="57">
        <f t="shared" si="0"/>
        <v>380</v>
      </c>
    </row>
    <row r="49" spans="1:7" ht="18" customHeight="1" x14ac:dyDescent="0.2">
      <c r="A49" s="30" t="s">
        <v>192</v>
      </c>
      <c r="B49" s="38" t="s">
        <v>270</v>
      </c>
      <c r="C49" s="40" t="s">
        <v>165</v>
      </c>
      <c r="D49" s="45">
        <v>4781</v>
      </c>
      <c r="E49" s="52">
        <v>5200</v>
      </c>
      <c r="F49" s="52">
        <v>4023</v>
      </c>
      <c r="G49" s="56">
        <f t="shared" si="0"/>
        <v>84.145576239280487</v>
      </c>
    </row>
    <row r="50" spans="1:7" ht="18" customHeight="1" x14ac:dyDescent="0.2">
      <c r="A50" s="30" t="s">
        <v>193</v>
      </c>
      <c r="B50" s="38" t="s">
        <v>271</v>
      </c>
      <c r="C50" s="40" t="s">
        <v>164</v>
      </c>
      <c r="D50" s="45">
        <v>2400</v>
      </c>
      <c r="E50" s="52">
        <v>3400</v>
      </c>
      <c r="F50" s="52">
        <v>1391</v>
      </c>
      <c r="G50" s="56">
        <f t="shared" si="0"/>
        <v>57.958333333333336</v>
      </c>
    </row>
    <row r="51" spans="1:7" ht="18" customHeight="1" x14ac:dyDescent="0.2">
      <c r="A51" s="30" t="s">
        <v>194</v>
      </c>
      <c r="B51" s="38" t="s">
        <v>272</v>
      </c>
      <c r="C51" s="40" t="s">
        <v>166</v>
      </c>
      <c r="D51" s="45">
        <v>660</v>
      </c>
      <c r="E51" s="52">
        <v>801</v>
      </c>
      <c r="F51" s="52">
        <v>245</v>
      </c>
      <c r="G51" s="56">
        <f t="shared" si="0"/>
        <v>37.121212121212125</v>
      </c>
    </row>
    <row r="52" spans="1:7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7841</v>
      </c>
      <c r="E52" s="45">
        <f t="shared" ref="E52:F52" si="10">SUM(E49:E51)</f>
        <v>9401</v>
      </c>
      <c r="F52" s="45">
        <f t="shared" si="10"/>
        <v>5659</v>
      </c>
      <c r="G52" s="56">
        <f t="shared" si="0"/>
        <v>72.171916847340896</v>
      </c>
    </row>
    <row r="53" spans="1:7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  <c r="E53" s="45">
        <v>100</v>
      </c>
      <c r="F53" s="45">
        <v>0</v>
      </c>
      <c r="G53" s="56">
        <f t="shared" si="0"/>
        <v>0</v>
      </c>
    </row>
    <row r="54" spans="1:7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  <c r="E54" s="45">
        <v>340</v>
      </c>
      <c r="F54" s="45">
        <v>297</v>
      </c>
      <c r="G54" s="56">
        <v>0</v>
      </c>
    </row>
    <row r="55" spans="1:7" ht="18" customHeight="1" x14ac:dyDescent="0.2">
      <c r="A55" s="30" t="s">
        <v>198</v>
      </c>
      <c r="B55" s="1" t="s">
        <v>61</v>
      </c>
      <c r="C55" s="5" t="s">
        <v>43</v>
      </c>
      <c r="D55" s="45">
        <v>6720</v>
      </c>
      <c r="E55" s="45">
        <v>6720</v>
      </c>
      <c r="F55" s="45">
        <v>2852</v>
      </c>
      <c r="G55" s="56">
        <f t="shared" si="0"/>
        <v>42.44047619047619</v>
      </c>
    </row>
    <row r="56" spans="1:7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  <c r="E56" s="45">
        <v>3000</v>
      </c>
      <c r="F56" s="45">
        <v>1618</v>
      </c>
      <c r="G56" s="56">
        <v>0</v>
      </c>
    </row>
    <row r="57" spans="1:7" ht="18" customHeight="1" x14ac:dyDescent="0.2">
      <c r="A57" s="30" t="s">
        <v>200</v>
      </c>
      <c r="B57" s="1" t="s">
        <v>65</v>
      </c>
      <c r="C57" s="8" t="s">
        <v>45</v>
      </c>
      <c r="D57" s="45">
        <v>200</v>
      </c>
      <c r="E57" s="45">
        <v>1800</v>
      </c>
      <c r="F57" s="45">
        <v>1157</v>
      </c>
      <c r="G57" s="56">
        <f t="shared" si="0"/>
        <v>578.5</v>
      </c>
    </row>
    <row r="58" spans="1:7" ht="18" customHeight="1" x14ac:dyDescent="0.2">
      <c r="A58" s="30" t="s">
        <v>201</v>
      </c>
      <c r="B58" s="38" t="s">
        <v>284</v>
      </c>
      <c r="C58" s="17" t="s">
        <v>285</v>
      </c>
      <c r="D58" s="45">
        <v>310</v>
      </c>
      <c r="E58" s="52">
        <v>310</v>
      </c>
      <c r="F58" s="52">
        <v>29</v>
      </c>
      <c r="G58" s="56">
        <f t="shared" si="0"/>
        <v>9.3548387096774199</v>
      </c>
    </row>
    <row r="59" spans="1:7" ht="18" customHeight="1" x14ac:dyDescent="0.2">
      <c r="A59" s="30" t="s">
        <v>202</v>
      </c>
      <c r="B59" s="38" t="s">
        <v>286</v>
      </c>
      <c r="C59" s="17" t="s">
        <v>287</v>
      </c>
      <c r="D59" s="45">
        <v>550</v>
      </c>
      <c r="E59" s="52">
        <v>1000</v>
      </c>
      <c r="F59" s="52">
        <v>790</v>
      </c>
      <c r="G59" s="56">
        <f t="shared" si="0"/>
        <v>143.63636363636363</v>
      </c>
    </row>
    <row r="60" spans="1:7" ht="18" customHeight="1" x14ac:dyDescent="0.2">
      <c r="A60" s="30" t="s">
        <v>203</v>
      </c>
      <c r="B60" s="38" t="s">
        <v>288</v>
      </c>
      <c r="C60" s="17" t="s">
        <v>259</v>
      </c>
      <c r="D60" s="45">
        <v>1700</v>
      </c>
      <c r="E60" s="52">
        <v>2850</v>
      </c>
      <c r="F60" s="52">
        <v>2443</v>
      </c>
      <c r="G60" s="56">
        <f t="shared" si="0"/>
        <v>143.70588235294116</v>
      </c>
    </row>
    <row r="61" spans="1:7" ht="18" customHeight="1" x14ac:dyDescent="0.2">
      <c r="A61" s="30" t="s">
        <v>204</v>
      </c>
      <c r="B61" s="38" t="s">
        <v>354</v>
      </c>
      <c r="C61" s="17" t="s">
        <v>289</v>
      </c>
      <c r="D61" s="45">
        <v>5964</v>
      </c>
      <c r="E61" s="52">
        <v>6364</v>
      </c>
      <c r="F61" s="52">
        <v>4046</v>
      </c>
      <c r="G61" s="56">
        <f t="shared" si="0"/>
        <v>67.840375586854464</v>
      </c>
    </row>
    <row r="62" spans="1:7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8524</v>
      </c>
      <c r="E62" s="45">
        <f t="shared" ref="E62:F62" si="11">SUM(E58:E61)</f>
        <v>10524</v>
      </c>
      <c r="F62" s="45">
        <f t="shared" si="11"/>
        <v>7308</v>
      </c>
      <c r="G62" s="56">
        <f t="shared" si="0"/>
        <v>85.734396996715162</v>
      </c>
    </row>
    <row r="63" spans="1:7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23385</v>
      </c>
      <c r="E63" s="46">
        <f>SUM(E52+E53+E54+E55+E56+E57+E62)</f>
        <v>31885</v>
      </c>
      <c r="F63" s="46">
        <f t="shared" ref="F63" si="12">SUM(F52+F53+F54+F55+F56+F57+F62)</f>
        <v>18891</v>
      </c>
      <c r="G63" s="57">
        <f t="shared" si="0"/>
        <v>80.782552918537519</v>
      </c>
    </row>
    <row r="64" spans="1:7" ht="18" customHeight="1" x14ac:dyDescent="0.2">
      <c r="A64" s="30" t="s">
        <v>207</v>
      </c>
      <c r="B64" s="1" t="s">
        <v>68</v>
      </c>
      <c r="C64" s="5" t="s">
        <v>46</v>
      </c>
      <c r="D64" s="45">
        <v>10</v>
      </c>
      <c r="E64" s="45">
        <v>183</v>
      </c>
      <c r="F64" s="45">
        <v>183</v>
      </c>
      <c r="G64" s="56">
        <f t="shared" si="0"/>
        <v>1830</v>
      </c>
    </row>
    <row r="65" spans="1:7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5">
        <v>0</v>
      </c>
      <c r="G65" s="56">
        <v>0</v>
      </c>
    </row>
    <row r="66" spans="1:7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10</v>
      </c>
      <c r="E66" s="46">
        <f>SUM(E64:E65)</f>
        <v>183</v>
      </c>
      <c r="F66" s="46">
        <f t="shared" ref="F66" si="13">SUM(F64:F65)</f>
        <v>183</v>
      </c>
      <c r="G66" s="57">
        <f t="shared" si="0"/>
        <v>1830</v>
      </c>
    </row>
    <row r="67" spans="1:7" ht="24.75" customHeight="1" x14ac:dyDescent="0.2">
      <c r="A67" s="30" t="s">
        <v>210</v>
      </c>
      <c r="B67" s="1" t="s">
        <v>71</v>
      </c>
      <c r="C67" s="5" t="s">
        <v>48</v>
      </c>
      <c r="D67" s="52">
        <v>13377</v>
      </c>
      <c r="E67" s="52">
        <v>14658</v>
      </c>
      <c r="F67" s="52">
        <v>8548</v>
      </c>
      <c r="G67" s="56">
        <f t="shared" si="0"/>
        <v>63.900725125214919</v>
      </c>
    </row>
    <row r="68" spans="1:7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2200</v>
      </c>
      <c r="F68" s="45">
        <v>2078</v>
      </c>
      <c r="G68" s="56">
        <v>0</v>
      </c>
    </row>
    <row r="69" spans="1:7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120</v>
      </c>
      <c r="F69" s="45">
        <v>0</v>
      </c>
      <c r="G69" s="56">
        <v>0</v>
      </c>
    </row>
    <row r="70" spans="1:7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5">
        <v>0</v>
      </c>
      <c r="G70" s="56">
        <v>0</v>
      </c>
    </row>
    <row r="71" spans="1:7" ht="18" customHeight="1" x14ac:dyDescent="0.2">
      <c r="A71" s="30" t="s">
        <v>214</v>
      </c>
      <c r="B71" s="1" t="s">
        <v>75</v>
      </c>
      <c r="C71" s="5" t="s">
        <v>52</v>
      </c>
      <c r="D71" s="45">
        <v>1176</v>
      </c>
      <c r="E71" s="45">
        <v>1512</v>
      </c>
      <c r="F71" s="45">
        <v>1181</v>
      </c>
      <c r="G71" s="56">
        <f t="shared" ref="G71:G131" si="14">SUM(F71/D71)*100</f>
        <v>100.4251700680272</v>
      </c>
    </row>
    <row r="72" spans="1:7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14553</v>
      </c>
      <c r="E72" s="46">
        <f>SUM(E67:E71)</f>
        <v>18490</v>
      </c>
      <c r="F72" s="46">
        <f t="shared" ref="F72" si="15">SUM(F67:F71)</f>
        <v>11807</v>
      </c>
      <c r="G72" s="57">
        <f t="shared" si="14"/>
        <v>81.131038273895413</v>
      </c>
    </row>
    <row r="73" spans="1:7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63072</v>
      </c>
      <c r="E73" s="46">
        <f>SUM(E41+E48+E63+E66+E72)</f>
        <v>79495</v>
      </c>
      <c r="F73" s="46">
        <f t="shared" ref="F73" si="16">SUM(F41+F48+F63+F66+F72)</f>
        <v>50568</v>
      </c>
      <c r="G73" s="57">
        <f t="shared" si="14"/>
        <v>80.175038051750377</v>
      </c>
    </row>
    <row r="74" spans="1:7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5">
        <v>0</v>
      </c>
      <c r="G74" s="56">
        <v>0</v>
      </c>
    </row>
    <row r="75" spans="1:7" ht="18" customHeight="1" x14ac:dyDescent="0.2">
      <c r="A75" s="30" t="s">
        <v>218</v>
      </c>
      <c r="B75" s="38" t="s">
        <v>290</v>
      </c>
      <c r="C75" s="17" t="s">
        <v>291</v>
      </c>
      <c r="D75" s="45">
        <v>1500</v>
      </c>
      <c r="E75" s="45">
        <v>1500</v>
      </c>
      <c r="F75" s="45">
        <v>1397</v>
      </c>
      <c r="G75" s="56">
        <f t="shared" si="14"/>
        <v>93.13333333333334</v>
      </c>
    </row>
    <row r="76" spans="1:7" ht="18" customHeight="1" x14ac:dyDescent="0.2">
      <c r="A76" s="30" t="s">
        <v>219</v>
      </c>
      <c r="B76" s="1" t="s">
        <v>83</v>
      </c>
      <c r="C76" s="9" t="s">
        <v>360</v>
      </c>
      <c r="D76" s="45">
        <f>SUM(D75:D75)</f>
        <v>1500</v>
      </c>
      <c r="E76" s="45">
        <f>SUM(E75:E75)</f>
        <v>1500</v>
      </c>
      <c r="F76" s="45">
        <f t="shared" ref="F76" si="17">SUM(F75:F75)</f>
        <v>1397</v>
      </c>
      <c r="G76" s="56">
        <f t="shared" si="14"/>
        <v>93.13333333333334</v>
      </c>
    </row>
    <row r="77" spans="1:7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5">
        <v>0</v>
      </c>
      <c r="G77" s="56">
        <v>0</v>
      </c>
    </row>
    <row r="78" spans="1:7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5">
        <v>0</v>
      </c>
      <c r="G78" s="56">
        <v>0</v>
      </c>
    </row>
    <row r="79" spans="1:7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5">
        <v>0</v>
      </c>
      <c r="G79" s="56">
        <v>0</v>
      </c>
    </row>
    <row r="80" spans="1:7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5">
        <v>0</v>
      </c>
      <c r="G80" s="56">
        <v>0</v>
      </c>
    </row>
    <row r="81" spans="1:7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5">
        <v>0</v>
      </c>
      <c r="G81" s="56">
        <v>0</v>
      </c>
    </row>
    <row r="82" spans="1:7" ht="18" customHeight="1" x14ac:dyDescent="0.2">
      <c r="A82" s="30" t="s">
        <v>225</v>
      </c>
      <c r="B82" s="1"/>
      <c r="C82" s="42" t="s">
        <v>368</v>
      </c>
      <c r="D82" s="45">
        <v>6350</v>
      </c>
      <c r="E82" s="52">
        <v>10000</v>
      </c>
      <c r="F82" s="52">
        <v>8743</v>
      </c>
      <c r="G82" s="56">
        <f t="shared" si="14"/>
        <v>137.68503937007875</v>
      </c>
    </row>
    <row r="83" spans="1:7" ht="18" customHeight="1" x14ac:dyDescent="0.2">
      <c r="A83" s="30" t="s">
        <v>226</v>
      </c>
      <c r="B83" s="1"/>
      <c r="C83" s="42" t="s">
        <v>292</v>
      </c>
      <c r="D83" s="45">
        <v>200</v>
      </c>
      <c r="E83" s="52">
        <v>600</v>
      </c>
      <c r="F83" s="52">
        <v>327</v>
      </c>
      <c r="G83" s="56">
        <f t="shared" si="14"/>
        <v>163.5</v>
      </c>
    </row>
    <row r="84" spans="1:7" ht="18" customHeight="1" x14ac:dyDescent="0.2">
      <c r="A84" s="30" t="s">
        <v>227</v>
      </c>
      <c r="B84" s="1"/>
      <c r="C84" s="42" t="s">
        <v>370</v>
      </c>
      <c r="D84" s="45">
        <v>200</v>
      </c>
      <c r="E84" s="52">
        <v>4000</v>
      </c>
      <c r="F84" s="52">
        <v>3359</v>
      </c>
      <c r="G84" s="56">
        <f t="shared" si="14"/>
        <v>1679.5000000000002</v>
      </c>
    </row>
    <row r="85" spans="1:7" ht="18" customHeight="1" x14ac:dyDescent="0.2">
      <c r="A85" s="30" t="s">
        <v>228</v>
      </c>
      <c r="B85" s="1"/>
      <c r="C85" s="42" t="s">
        <v>369</v>
      </c>
      <c r="D85" s="45">
        <v>12500</v>
      </c>
      <c r="E85" s="52">
        <v>16143</v>
      </c>
      <c r="F85" s="52">
        <v>12565</v>
      </c>
      <c r="G85" s="56">
        <f t="shared" si="14"/>
        <v>100.52000000000001</v>
      </c>
    </row>
    <row r="86" spans="1:7" ht="18" customHeight="1" x14ac:dyDescent="0.2">
      <c r="A86" s="30" t="s">
        <v>229</v>
      </c>
      <c r="B86" s="1" t="s">
        <v>89</v>
      </c>
      <c r="C86" s="9" t="s">
        <v>371</v>
      </c>
      <c r="D86" s="45">
        <f>SUM(D82:D85)</f>
        <v>19250</v>
      </c>
      <c r="E86" s="45">
        <f t="shared" ref="E86:F86" si="18">SUM(E82:E85)</f>
        <v>30743</v>
      </c>
      <c r="F86" s="45">
        <f t="shared" si="18"/>
        <v>24994</v>
      </c>
      <c r="G86" s="56">
        <f t="shared" si="14"/>
        <v>129.83896103896103</v>
      </c>
    </row>
    <row r="87" spans="1:7" ht="18" customHeight="1" x14ac:dyDescent="0.2">
      <c r="A87" s="30" t="s">
        <v>230</v>
      </c>
      <c r="B87" s="3" t="s">
        <v>35</v>
      </c>
      <c r="C87" s="11" t="s">
        <v>372</v>
      </c>
      <c r="D87" s="46">
        <f>SUM(D74+D76+D77+D78+D79+D80+D81+D86)</f>
        <v>20750</v>
      </c>
      <c r="E87" s="46">
        <f>SUM(E74+E76+E77+E78+E79+E80+E81+E86)</f>
        <v>32243</v>
      </c>
      <c r="F87" s="46">
        <f>SUM(F74+F76+F77+F78+F79+F80+F81+F86)</f>
        <v>26391</v>
      </c>
      <c r="G87" s="57">
        <f t="shared" si="14"/>
        <v>127.1855421686747</v>
      </c>
    </row>
    <row r="88" spans="1:7" ht="18" customHeight="1" x14ac:dyDescent="0.2">
      <c r="A88" s="30" t="s">
        <v>231</v>
      </c>
      <c r="B88" s="1" t="s">
        <v>97</v>
      </c>
      <c r="C88" s="12" t="s">
        <v>108</v>
      </c>
      <c r="D88" s="45">
        <v>0</v>
      </c>
      <c r="E88" s="45">
        <v>0</v>
      </c>
      <c r="F88" s="45">
        <v>0</v>
      </c>
      <c r="G88" s="56">
        <v>0</v>
      </c>
    </row>
    <row r="89" spans="1:7" ht="18" customHeight="1" x14ac:dyDescent="0.2">
      <c r="A89" s="30" t="s">
        <v>232</v>
      </c>
      <c r="B89" s="1" t="s">
        <v>98</v>
      </c>
      <c r="C89" s="12" t="s">
        <v>109</v>
      </c>
      <c r="D89" s="45">
        <v>0</v>
      </c>
      <c r="E89" s="45">
        <v>3336</v>
      </c>
      <c r="F89" s="45">
        <v>3336</v>
      </c>
      <c r="G89" s="56">
        <v>0</v>
      </c>
    </row>
    <row r="90" spans="1:7" ht="28.5" customHeight="1" x14ac:dyDescent="0.2">
      <c r="A90" s="30" t="s">
        <v>233</v>
      </c>
      <c r="B90" s="1" t="s">
        <v>99</v>
      </c>
      <c r="C90" s="12" t="s">
        <v>110</v>
      </c>
      <c r="D90" s="45">
        <v>0</v>
      </c>
      <c r="E90" s="45">
        <v>0</v>
      </c>
      <c r="F90" s="45">
        <v>0</v>
      </c>
      <c r="G90" s="56">
        <v>0</v>
      </c>
    </row>
    <row r="91" spans="1:7" ht="24.75" customHeight="1" x14ac:dyDescent="0.2">
      <c r="A91" s="30" t="s">
        <v>234</v>
      </c>
      <c r="B91" s="1" t="s">
        <v>100</v>
      </c>
      <c r="C91" s="12" t="s">
        <v>111</v>
      </c>
      <c r="D91" s="45">
        <v>0</v>
      </c>
      <c r="E91" s="45">
        <v>0</v>
      </c>
      <c r="F91" s="45">
        <v>0</v>
      </c>
      <c r="G91" s="56">
        <v>0</v>
      </c>
    </row>
    <row r="92" spans="1:7" ht="27" customHeight="1" x14ac:dyDescent="0.2">
      <c r="A92" s="30" t="s">
        <v>235</v>
      </c>
      <c r="B92" s="1" t="s">
        <v>101</v>
      </c>
      <c r="C92" s="12" t="s">
        <v>112</v>
      </c>
      <c r="D92" s="45">
        <v>0</v>
      </c>
      <c r="E92" s="45">
        <v>0</v>
      </c>
      <c r="F92" s="45">
        <v>0</v>
      </c>
      <c r="G92" s="56">
        <v>0</v>
      </c>
    </row>
    <row r="93" spans="1:7" ht="28.5" customHeight="1" x14ac:dyDescent="0.2">
      <c r="A93" s="30" t="s">
        <v>236</v>
      </c>
      <c r="B93" s="1" t="s">
        <v>102</v>
      </c>
      <c r="C93" s="12" t="s">
        <v>113</v>
      </c>
      <c r="D93" s="45">
        <v>0</v>
      </c>
      <c r="E93" s="45">
        <v>300</v>
      </c>
      <c r="F93" s="45">
        <v>274</v>
      </c>
      <c r="G93" s="56">
        <v>0</v>
      </c>
    </row>
    <row r="94" spans="1:7" ht="27.75" customHeight="1" x14ac:dyDescent="0.2">
      <c r="A94" s="30" t="s">
        <v>237</v>
      </c>
      <c r="B94" s="1" t="s">
        <v>103</v>
      </c>
      <c r="C94" s="12" t="s">
        <v>114</v>
      </c>
      <c r="D94" s="45">
        <v>0</v>
      </c>
      <c r="E94" s="45">
        <v>0</v>
      </c>
      <c r="F94" s="45">
        <v>0</v>
      </c>
      <c r="G94" s="56">
        <v>0</v>
      </c>
    </row>
    <row r="95" spans="1:7" ht="29.25" customHeight="1" x14ac:dyDescent="0.2">
      <c r="A95" s="30" t="s">
        <v>238</v>
      </c>
      <c r="B95" s="1" t="s">
        <v>104</v>
      </c>
      <c r="C95" s="12" t="s">
        <v>115</v>
      </c>
      <c r="D95" s="45">
        <v>0</v>
      </c>
      <c r="E95" s="45">
        <v>0</v>
      </c>
      <c r="F95" s="45">
        <v>0</v>
      </c>
      <c r="G95" s="56">
        <v>0</v>
      </c>
    </row>
    <row r="96" spans="1:7" ht="18" customHeight="1" x14ac:dyDescent="0.2">
      <c r="A96" s="30" t="s">
        <v>299</v>
      </c>
      <c r="B96" s="1" t="s">
        <v>105</v>
      </c>
      <c r="C96" s="12" t="s">
        <v>116</v>
      </c>
      <c r="D96" s="45">
        <v>0</v>
      </c>
      <c r="E96" s="45">
        <v>0</v>
      </c>
      <c r="F96" s="45">
        <v>0</v>
      </c>
      <c r="G96" s="56">
        <v>0</v>
      </c>
    </row>
    <row r="97" spans="1:7" ht="18" customHeight="1" x14ac:dyDescent="0.2">
      <c r="A97" s="30" t="s">
        <v>300</v>
      </c>
      <c r="B97" s="1" t="s">
        <v>106</v>
      </c>
      <c r="C97" s="13" t="s">
        <v>117</v>
      </c>
      <c r="D97" s="45">
        <v>0</v>
      </c>
      <c r="E97" s="45">
        <v>0</v>
      </c>
      <c r="F97" s="45">
        <v>0</v>
      </c>
      <c r="G97" s="56">
        <v>0</v>
      </c>
    </row>
    <row r="98" spans="1:7" ht="18" customHeight="1" x14ac:dyDescent="0.2">
      <c r="A98" s="30" t="s">
        <v>301</v>
      </c>
      <c r="B98" s="1"/>
      <c r="C98" s="18" t="s">
        <v>293</v>
      </c>
      <c r="D98" s="45">
        <v>2003</v>
      </c>
      <c r="E98" s="52">
        <v>2003</v>
      </c>
      <c r="F98" s="52">
        <v>0</v>
      </c>
      <c r="G98" s="56">
        <f t="shared" si="14"/>
        <v>0</v>
      </c>
    </row>
    <row r="99" spans="1:7" ht="18" customHeight="1" x14ac:dyDescent="0.2">
      <c r="A99" s="30" t="s">
        <v>302</v>
      </c>
      <c r="B99" s="1"/>
      <c r="C99" s="18" t="s">
        <v>294</v>
      </c>
      <c r="D99" s="45">
        <v>0</v>
      </c>
      <c r="E99" s="52">
        <v>0</v>
      </c>
      <c r="F99" s="52">
        <v>1250</v>
      </c>
      <c r="G99" s="56">
        <v>0</v>
      </c>
    </row>
    <row r="100" spans="1:7" ht="18" customHeight="1" x14ac:dyDescent="0.2">
      <c r="A100" s="30" t="s">
        <v>303</v>
      </c>
      <c r="B100" s="1"/>
      <c r="C100" s="18" t="s">
        <v>355</v>
      </c>
      <c r="D100" s="45">
        <v>20000</v>
      </c>
      <c r="E100" s="52">
        <v>20000</v>
      </c>
      <c r="F100" s="52">
        <v>16969</v>
      </c>
      <c r="G100" s="56">
        <f t="shared" si="14"/>
        <v>84.844999999999999</v>
      </c>
    </row>
    <row r="101" spans="1:7" ht="18" customHeight="1" x14ac:dyDescent="0.2">
      <c r="A101" s="30" t="s">
        <v>304</v>
      </c>
      <c r="B101" s="1"/>
      <c r="C101" s="18" t="s">
        <v>295</v>
      </c>
      <c r="D101" s="45">
        <v>2897</v>
      </c>
      <c r="E101" s="52">
        <v>2897</v>
      </c>
      <c r="F101" s="52">
        <v>143</v>
      </c>
      <c r="G101" s="56">
        <f t="shared" si="14"/>
        <v>4.9361408353469107</v>
      </c>
    </row>
    <row r="102" spans="1:7" ht="28.5" customHeight="1" x14ac:dyDescent="0.2">
      <c r="A102" s="30" t="s">
        <v>305</v>
      </c>
      <c r="B102" s="38" t="s">
        <v>107</v>
      </c>
      <c r="C102" s="12" t="s">
        <v>373</v>
      </c>
      <c r="D102" s="45">
        <f>SUM(D98:D101)</f>
        <v>24900</v>
      </c>
      <c r="E102" s="45">
        <f t="shared" ref="E102:F102" si="19">SUM(E98:E101)</f>
        <v>24900</v>
      </c>
      <c r="F102" s="45">
        <f t="shared" si="19"/>
        <v>18362</v>
      </c>
      <c r="G102" s="56">
        <f t="shared" si="14"/>
        <v>73.742971887550198</v>
      </c>
    </row>
    <row r="103" spans="1:7" ht="18" customHeight="1" x14ac:dyDescent="0.2">
      <c r="A103" s="30" t="s">
        <v>306</v>
      </c>
      <c r="B103" s="38" t="s">
        <v>356</v>
      </c>
      <c r="C103" s="13" t="s">
        <v>118</v>
      </c>
      <c r="D103" s="45">
        <v>0</v>
      </c>
      <c r="E103" s="45">
        <v>0</v>
      </c>
      <c r="F103" s="45">
        <v>0</v>
      </c>
      <c r="G103" s="56">
        <v>0</v>
      </c>
    </row>
    <row r="104" spans="1:7" ht="18" customHeight="1" x14ac:dyDescent="0.2">
      <c r="A104" s="30" t="s">
        <v>307</v>
      </c>
      <c r="B104" s="3" t="s">
        <v>36</v>
      </c>
      <c r="C104" s="11" t="s">
        <v>374</v>
      </c>
      <c r="D104" s="46">
        <f>SUM(D88+D89+D90+D91+D92+D93+D94+D95+D96+D97+D102+D103)</f>
        <v>24900</v>
      </c>
      <c r="E104" s="46">
        <f>SUM(E88+E89+E90+E91+E92+E93+E94+E95+E96+E97+E102+E103)</f>
        <v>28536</v>
      </c>
      <c r="F104" s="46">
        <f t="shared" ref="F104" si="20">SUM(F88+F89+F90+F91+F92+F93+F94+F95+F96+F97+F102+F103)</f>
        <v>21972</v>
      </c>
      <c r="G104" s="57">
        <f t="shared" si="14"/>
        <v>88.240963855421683</v>
      </c>
    </row>
    <row r="105" spans="1:7" ht="18" customHeight="1" x14ac:dyDescent="0.2">
      <c r="A105" s="30" t="s">
        <v>308</v>
      </c>
      <c r="B105" s="1" t="s">
        <v>90</v>
      </c>
      <c r="C105" s="14" t="s">
        <v>119</v>
      </c>
      <c r="D105" s="45">
        <v>0</v>
      </c>
      <c r="E105" s="45">
        <v>0</v>
      </c>
      <c r="F105" s="45">
        <v>0</v>
      </c>
      <c r="G105" s="56">
        <v>0</v>
      </c>
    </row>
    <row r="106" spans="1:7" ht="18" customHeight="1" x14ac:dyDescent="0.2">
      <c r="A106" s="30" t="s">
        <v>309</v>
      </c>
      <c r="B106" s="1" t="s">
        <v>91</v>
      </c>
      <c r="C106" s="14" t="s">
        <v>120</v>
      </c>
      <c r="D106" s="45">
        <v>0</v>
      </c>
      <c r="E106" s="45">
        <v>7646</v>
      </c>
      <c r="F106" s="45">
        <v>7565</v>
      </c>
      <c r="G106" s="56">
        <v>0</v>
      </c>
    </row>
    <row r="107" spans="1:7" ht="18" customHeight="1" x14ac:dyDescent="0.2">
      <c r="A107" s="30" t="s">
        <v>310</v>
      </c>
      <c r="B107" s="1" t="s">
        <v>92</v>
      </c>
      <c r="C107" s="14" t="s">
        <v>121</v>
      </c>
      <c r="D107" s="45">
        <v>0</v>
      </c>
      <c r="E107" s="45">
        <v>0</v>
      </c>
      <c r="F107" s="45">
        <v>0</v>
      </c>
      <c r="G107" s="56">
        <v>0</v>
      </c>
    </row>
    <row r="108" spans="1:7" ht="18" customHeight="1" x14ac:dyDescent="0.2">
      <c r="A108" s="30" t="s">
        <v>311</v>
      </c>
      <c r="B108" s="1" t="s">
        <v>93</v>
      </c>
      <c r="C108" s="14" t="s">
        <v>122</v>
      </c>
      <c r="D108" s="45">
        <v>8257</v>
      </c>
      <c r="E108" s="45">
        <v>8257</v>
      </c>
      <c r="F108" s="45">
        <v>2785</v>
      </c>
      <c r="G108" s="56">
        <f t="shared" si="14"/>
        <v>33.728957248395304</v>
      </c>
    </row>
    <row r="109" spans="1:7" ht="18" customHeight="1" x14ac:dyDescent="0.2">
      <c r="A109" s="30" t="s">
        <v>312</v>
      </c>
      <c r="B109" s="1" t="s">
        <v>94</v>
      </c>
      <c r="C109" s="8" t="s">
        <v>123</v>
      </c>
      <c r="D109" s="45">
        <v>0</v>
      </c>
      <c r="E109" s="45">
        <v>0</v>
      </c>
      <c r="F109" s="45">
        <v>0</v>
      </c>
      <c r="G109" s="56">
        <v>0</v>
      </c>
    </row>
    <row r="110" spans="1:7" ht="18" customHeight="1" x14ac:dyDescent="0.2">
      <c r="A110" s="30" t="s">
        <v>313</v>
      </c>
      <c r="B110" s="1" t="s">
        <v>95</v>
      </c>
      <c r="C110" s="8" t="s">
        <v>124</v>
      </c>
      <c r="D110" s="45">
        <v>0</v>
      </c>
      <c r="E110" s="45">
        <v>0</v>
      </c>
      <c r="F110" s="45">
        <v>0</v>
      </c>
      <c r="G110" s="56">
        <v>0</v>
      </c>
    </row>
    <row r="111" spans="1:7" ht="18" customHeight="1" x14ac:dyDescent="0.2">
      <c r="A111" s="30" t="s">
        <v>314</v>
      </c>
      <c r="B111" s="1" t="s">
        <v>96</v>
      </c>
      <c r="C111" s="35" t="s">
        <v>255</v>
      </c>
      <c r="D111" s="45">
        <v>2230</v>
      </c>
      <c r="E111" s="45">
        <v>2930</v>
      </c>
      <c r="F111" s="45">
        <v>2781</v>
      </c>
      <c r="G111" s="56">
        <f t="shared" si="14"/>
        <v>124.7085201793722</v>
      </c>
    </row>
    <row r="112" spans="1:7" ht="18" customHeight="1" x14ac:dyDescent="0.2">
      <c r="A112" s="30" t="s">
        <v>315</v>
      </c>
      <c r="B112" s="3" t="s">
        <v>37</v>
      </c>
      <c r="C112" s="15" t="s">
        <v>375</v>
      </c>
      <c r="D112" s="46">
        <f>SUM(D105:D111)</f>
        <v>10487</v>
      </c>
      <c r="E112" s="46">
        <f>SUM(E105:E111)</f>
        <v>18833</v>
      </c>
      <c r="F112" s="46">
        <f t="shared" ref="F112" si="21">SUM(F105:F111)</f>
        <v>13131</v>
      </c>
      <c r="G112" s="57">
        <f t="shared" si="14"/>
        <v>125.2121674454086</v>
      </c>
    </row>
    <row r="113" spans="1:15" ht="18" customHeight="1" x14ac:dyDescent="0.2">
      <c r="A113" s="30" t="s">
        <v>316</v>
      </c>
      <c r="B113" s="1" t="s">
        <v>125</v>
      </c>
      <c r="C113" s="9" t="s">
        <v>137</v>
      </c>
      <c r="D113" s="45">
        <v>173852</v>
      </c>
      <c r="E113" s="45">
        <v>195543</v>
      </c>
      <c r="F113" s="45">
        <v>101274</v>
      </c>
      <c r="G113" s="56">
        <f t="shared" si="14"/>
        <v>58.252996801877458</v>
      </c>
    </row>
    <row r="114" spans="1:15" ht="18" customHeight="1" x14ac:dyDescent="0.2">
      <c r="A114" s="30" t="s">
        <v>317</v>
      </c>
      <c r="B114" s="1" t="s">
        <v>126</v>
      </c>
      <c r="C114" s="9" t="s">
        <v>138</v>
      </c>
      <c r="D114" s="45">
        <v>0</v>
      </c>
      <c r="E114" s="45">
        <v>0</v>
      </c>
      <c r="F114" s="45">
        <v>0</v>
      </c>
      <c r="G114" s="56">
        <v>0</v>
      </c>
    </row>
    <row r="115" spans="1:15" ht="18" customHeight="1" x14ac:dyDescent="0.2">
      <c r="A115" s="30" t="s">
        <v>318</v>
      </c>
      <c r="B115" s="1" t="s">
        <v>127</v>
      </c>
      <c r="C115" s="9" t="s">
        <v>139</v>
      </c>
      <c r="D115" s="45">
        <v>0</v>
      </c>
      <c r="E115" s="45">
        <v>0</v>
      </c>
      <c r="F115" s="45">
        <v>0</v>
      </c>
      <c r="G115" s="56">
        <v>0</v>
      </c>
    </row>
    <row r="116" spans="1:15" ht="24.75" customHeight="1" x14ac:dyDescent="0.2">
      <c r="A116" s="30" t="s">
        <v>319</v>
      </c>
      <c r="B116" s="1" t="s">
        <v>128</v>
      </c>
      <c r="C116" s="9" t="s">
        <v>140</v>
      </c>
      <c r="D116" s="45">
        <v>46940</v>
      </c>
      <c r="E116" s="45">
        <v>52797</v>
      </c>
      <c r="F116" s="45">
        <v>27196</v>
      </c>
      <c r="G116" s="56">
        <f t="shared" si="14"/>
        <v>57.937792927141032</v>
      </c>
    </row>
    <row r="117" spans="1:15" ht="18" customHeight="1" x14ac:dyDescent="0.2">
      <c r="A117" s="30" t="s">
        <v>320</v>
      </c>
      <c r="B117" s="3" t="s">
        <v>38</v>
      </c>
      <c r="C117" s="11" t="s">
        <v>376</v>
      </c>
      <c r="D117" s="46">
        <f>SUM(D113:D116)</f>
        <v>220792</v>
      </c>
      <c r="E117" s="46">
        <f>SUM(E113:E116)</f>
        <v>248340</v>
      </c>
      <c r="F117" s="46">
        <f t="shared" ref="F117" si="22">SUM(F113:F116)</f>
        <v>128470</v>
      </c>
      <c r="G117" s="57">
        <f t="shared" si="14"/>
        <v>58.185984999456494</v>
      </c>
    </row>
    <row r="118" spans="1:15" ht="27.75" customHeight="1" x14ac:dyDescent="0.2">
      <c r="A118" s="30" t="s">
        <v>321</v>
      </c>
      <c r="B118" s="1" t="s">
        <v>129</v>
      </c>
      <c r="C118" s="9" t="s">
        <v>141</v>
      </c>
      <c r="D118" s="45">
        <v>0</v>
      </c>
      <c r="E118" s="45">
        <v>0</v>
      </c>
      <c r="F118" s="45">
        <v>0</v>
      </c>
      <c r="G118" s="56">
        <v>0</v>
      </c>
    </row>
    <row r="119" spans="1:15" ht="27.75" customHeight="1" x14ac:dyDescent="0.2">
      <c r="A119" s="30" t="s">
        <v>322</v>
      </c>
      <c r="B119" s="1" t="s">
        <v>130</v>
      </c>
      <c r="C119" s="9" t="s">
        <v>142</v>
      </c>
      <c r="D119" s="45">
        <v>0</v>
      </c>
      <c r="E119" s="45">
        <v>0</v>
      </c>
      <c r="F119" s="45">
        <v>0</v>
      </c>
      <c r="G119" s="56">
        <v>0</v>
      </c>
    </row>
    <row r="120" spans="1:15" ht="28.5" customHeight="1" x14ac:dyDescent="0.2">
      <c r="A120" s="30" t="s">
        <v>323</v>
      </c>
      <c r="B120" s="1" t="s">
        <v>131</v>
      </c>
      <c r="C120" s="9" t="s">
        <v>143</v>
      </c>
      <c r="D120" s="45">
        <v>0</v>
      </c>
      <c r="E120" s="45">
        <v>0</v>
      </c>
      <c r="F120" s="45">
        <v>0</v>
      </c>
      <c r="G120" s="56">
        <v>0</v>
      </c>
    </row>
    <row r="121" spans="1:15" ht="27.75" customHeight="1" x14ac:dyDescent="0.2">
      <c r="A121" s="30" t="s">
        <v>324</v>
      </c>
      <c r="B121" s="1" t="s">
        <v>132</v>
      </c>
      <c r="C121" s="9" t="s">
        <v>144</v>
      </c>
      <c r="D121" s="45">
        <v>0</v>
      </c>
      <c r="E121" s="45">
        <v>0</v>
      </c>
      <c r="F121" s="45">
        <v>0</v>
      </c>
      <c r="G121" s="56">
        <v>0</v>
      </c>
    </row>
    <row r="122" spans="1:15" ht="26.25" customHeight="1" x14ac:dyDescent="0.2">
      <c r="A122" s="30" t="s">
        <v>325</v>
      </c>
      <c r="B122" s="1" t="s">
        <v>133</v>
      </c>
      <c r="C122" s="9" t="s">
        <v>145</v>
      </c>
      <c r="D122" s="45">
        <v>0</v>
      </c>
      <c r="E122" s="45">
        <v>0</v>
      </c>
      <c r="F122" s="45">
        <v>0</v>
      </c>
      <c r="G122" s="56">
        <v>0</v>
      </c>
    </row>
    <row r="123" spans="1:15" ht="30" customHeight="1" x14ac:dyDescent="0.2">
      <c r="A123" s="30" t="s">
        <v>326</v>
      </c>
      <c r="B123" s="1" t="s">
        <v>134</v>
      </c>
      <c r="C123" s="9" t="s">
        <v>146</v>
      </c>
      <c r="D123" s="45">
        <v>0</v>
      </c>
      <c r="E123" s="45">
        <v>0</v>
      </c>
      <c r="F123" s="45">
        <v>0</v>
      </c>
      <c r="G123" s="56">
        <v>0</v>
      </c>
    </row>
    <row r="124" spans="1:15" ht="18" customHeight="1" x14ac:dyDescent="0.2">
      <c r="A124" s="30" t="s">
        <v>327</v>
      </c>
      <c r="B124" s="1" t="s">
        <v>135</v>
      </c>
      <c r="C124" s="9" t="s">
        <v>147</v>
      </c>
      <c r="D124" s="45">
        <v>0</v>
      </c>
      <c r="E124" s="45">
        <v>0</v>
      </c>
      <c r="F124" s="45">
        <v>0</v>
      </c>
      <c r="G124" s="56">
        <v>0</v>
      </c>
    </row>
    <row r="125" spans="1:15" ht="30" customHeight="1" x14ac:dyDescent="0.2">
      <c r="A125" s="30" t="s">
        <v>328</v>
      </c>
      <c r="B125" s="1" t="s">
        <v>136</v>
      </c>
      <c r="C125" s="9" t="s">
        <v>148</v>
      </c>
      <c r="D125" s="45">
        <v>0</v>
      </c>
      <c r="E125" s="45">
        <v>0</v>
      </c>
      <c r="F125" s="45">
        <v>0</v>
      </c>
      <c r="G125" s="56">
        <v>0</v>
      </c>
    </row>
    <row r="126" spans="1:15" ht="18" customHeight="1" x14ac:dyDescent="0.2">
      <c r="A126" s="30" t="s">
        <v>329</v>
      </c>
      <c r="B126" s="3" t="s">
        <v>39</v>
      </c>
      <c r="C126" s="19" t="s">
        <v>377</v>
      </c>
      <c r="D126" s="47">
        <f>SUM(D118:D125)</f>
        <v>0</v>
      </c>
      <c r="E126" s="47">
        <f>SUM(E118:E125)</f>
        <v>0</v>
      </c>
      <c r="F126" s="47">
        <f t="shared" ref="F126" si="23">SUM(F118:F125)</f>
        <v>0</v>
      </c>
      <c r="G126" s="57">
        <v>0</v>
      </c>
    </row>
    <row r="127" spans="1:15" ht="18" customHeight="1" x14ac:dyDescent="0.2">
      <c r="A127" s="30" t="s">
        <v>330</v>
      </c>
      <c r="B127" s="2" t="s">
        <v>149</v>
      </c>
      <c r="C127" s="21" t="s">
        <v>378</v>
      </c>
      <c r="D127" s="46">
        <f>SUM(D24+D29+D73+D87+D104+D112+D117+D126)</f>
        <v>533571</v>
      </c>
      <c r="E127" s="46">
        <f>SUM(E24+E29+E73+E87+E104+E112+E117+E126)</f>
        <v>605510</v>
      </c>
      <c r="F127" s="46">
        <f>SUM(F24+F29+F73+F87+F104+F112+F117+F126)</f>
        <v>377168</v>
      </c>
      <c r="G127" s="57">
        <f t="shared" si="14"/>
        <v>70.687499882864699</v>
      </c>
      <c r="H127" s="20"/>
      <c r="I127" s="20"/>
      <c r="J127" s="20"/>
      <c r="K127" s="20"/>
      <c r="L127" s="20"/>
      <c r="M127" s="20"/>
      <c r="N127" s="20"/>
      <c r="O127" s="20"/>
    </row>
    <row r="128" spans="1:15" ht="18" customHeight="1" x14ac:dyDescent="0.2">
      <c r="A128" s="30" t="s">
        <v>331</v>
      </c>
      <c r="B128" s="38" t="s">
        <v>363</v>
      </c>
      <c r="C128" s="9" t="s">
        <v>365</v>
      </c>
      <c r="D128" s="52">
        <v>0</v>
      </c>
      <c r="E128" s="52">
        <v>6164</v>
      </c>
      <c r="F128" s="52">
        <v>6164</v>
      </c>
      <c r="G128" s="56">
        <v>0</v>
      </c>
      <c r="H128" s="20"/>
      <c r="I128" s="20"/>
      <c r="J128" s="20"/>
      <c r="K128" s="20"/>
      <c r="L128" s="20"/>
      <c r="M128" s="20"/>
      <c r="N128" s="20"/>
      <c r="O128" s="20"/>
    </row>
    <row r="129" spans="1:7" ht="18" customHeight="1" x14ac:dyDescent="0.2">
      <c r="A129" s="30" t="s">
        <v>332</v>
      </c>
      <c r="B129" s="38" t="s">
        <v>296</v>
      </c>
      <c r="C129" s="9" t="s">
        <v>297</v>
      </c>
      <c r="D129" s="52">
        <v>99023</v>
      </c>
      <c r="E129" s="52">
        <v>105343</v>
      </c>
      <c r="F129" s="52">
        <v>105343</v>
      </c>
      <c r="G129" s="56">
        <f t="shared" si="14"/>
        <v>106.38235561435224</v>
      </c>
    </row>
    <row r="130" spans="1:7" ht="18" customHeight="1" x14ac:dyDescent="0.2">
      <c r="A130" s="30" t="s">
        <v>333</v>
      </c>
      <c r="B130" s="2" t="s">
        <v>364</v>
      </c>
      <c r="C130" s="21" t="s">
        <v>379</v>
      </c>
      <c r="D130" s="55">
        <f>SUM(D128:D129)</f>
        <v>99023</v>
      </c>
      <c r="E130" s="55">
        <f>SUM(E128:E129)</f>
        <v>111507</v>
      </c>
      <c r="F130" s="55">
        <f t="shared" ref="F130" si="24">SUM(F128:F129)</f>
        <v>111507</v>
      </c>
      <c r="G130" s="57">
        <f t="shared" si="14"/>
        <v>112.607172071135</v>
      </c>
    </row>
    <row r="131" spans="1:7" ht="18" customHeight="1" x14ac:dyDescent="0.2">
      <c r="A131" s="30" t="s">
        <v>334</v>
      </c>
      <c r="B131" s="4"/>
      <c r="C131" s="11" t="s">
        <v>380</v>
      </c>
      <c r="D131" s="46">
        <f>SUM(D127+D130)</f>
        <v>632594</v>
      </c>
      <c r="E131" s="46">
        <f>SUM(E127+E130)</f>
        <v>717017</v>
      </c>
      <c r="F131" s="46">
        <f>SUM(F127+F130)</f>
        <v>488675</v>
      </c>
      <c r="G131" s="57">
        <f t="shared" si="14"/>
        <v>77.249389023607563</v>
      </c>
    </row>
    <row r="133" spans="1:7" ht="18" customHeight="1" x14ac:dyDescent="0.2">
      <c r="C133" s="53"/>
    </row>
    <row r="134" spans="1:7" ht="18" customHeight="1" x14ac:dyDescent="0.2">
      <c r="D134" s="51"/>
      <c r="E134" s="51"/>
    </row>
  </sheetData>
  <phoneticPr fontId="9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2019-05-24T09:44:56Z</cp:lastPrinted>
  <dcterms:created xsi:type="dcterms:W3CDTF">1998-12-06T10:54:59Z</dcterms:created>
  <dcterms:modified xsi:type="dcterms:W3CDTF">2019-05-24T09:44:57Z</dcterms:modified>
</cp:coreProperties>
</file>