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2C9C6905-E541-4EBF-8526-5AEB1AC4A07F}" xr6:coauthVersionLast="40" xr6:coauthVersionMax="40" xr10:uidLastSave="{00000000-0000-0000-0000-000000000000}"/>
  <bookViews>
    <workbookView xWindow="-120" yWindow="-120" windowWidth="20730" windowHeight="11160" xr2:uid="{FCEF108A-4A15-46EF-A629-FFB30C7E01B5}"/>
  </bookViews>
  <sheets>
    <sheet name="4.sz tájékoztató t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H26" i="1"/>
  <c r="G26" i="1"/>
  <c r="F26" i="1"/>
  <c r="E26" i="1"/>
  <c r="D26" i="1"/>
  <c r="C26" i="1"/>
  <c r="Q25" i="1"/>
  <c r="O25" i="1"/>
  <c r="P24" i="1"/>
  <c r="O24" i="1"/>
  <c r="Q24" i="1" s="1"/>
  <c r="H24" i="1"/>
  <c r="Q23" i="1"/>
  <c r="O23" i="1"/>
  <c r="Q22" i="1"/>
  <c r="O22" i="1"/>
  <c r="I21" i="1"/>
  <c r="I26" i="1" s="1"/>
  <c r="P20" i="1"/>
  <c r="P26" i="1" s="1"/>
  <c r="J20" i="1"/>
  <c r="O20" i="1" s="1"/>
  <c r="Q20" i="1" s="1"/>
  <c r="H20" i="1"/>
  <c r="M19" i="1"/>
  <c r="O19" i="1" s="1"/>
  <c r="Q19" i="1" s="1"/>
  <c r="J19" i="1"/>
  <c r="N18" i="1"/>
  <c r="O18" i="1" s="1"/>
  <c r="Q18" i="1" s="1"/>
  <c r="M18" i="1"/>
  <c r="M26" i="1" s="1"/>
  <c r="Q17" i="1"/>
  <c r="O17" i="1"/>
  <c r="Q16" i="1"/>
  <c r="O16" i="1"/>
  <c r="Q15" i="1"/>
  <c r="P14" i="1"/>
  <c r="N14" i="1"/>
  <c r="L14" i="1"/>
  <c r="L27" i="1" s="1"/>
  <c r="J14" i="1"/>
  <c r="H14" i="1"/>
  <c r="H27" i="1" s="1"/>
  <c r="F14" i="1"/>
  <c r="F27" i="1" s="1"/>
  <c r="D14" i="1"/>
  <c r="D27" i="1" s="1"/>
  <c r="C13" i="1"/>
  <c r="O13" i="1" s="1"/>
  <c r="Q13" i="1" s="1"/>
  <c r="O12" i="1"/>
  <c r="Q12" i="1" s="1"/>
  <c r="O11" i="1"/>
  <c r="Q11" i="1" s="1"/>
  <c r="O10" i="1"/>
  <c r="Q10" i="1" s="1"/>
  <c r="O9" i="1"/>
  <c r="Q9" i="1" s="1"/>
  <c r="M9" i="1"/>
  <c r="Q8" i="1"/>
  <c r="O8" i="1"/>
  <c r="Q7" i="1"/>
  <c r="O7" i="1"/>
  <c r="Q6" i="1"/>
  <c r="O6" i="1"/>
  <c r="M5" i="1"/>
  <c r="M14" i="1" s="1"/>
  <c r="M27" i="1" s="1"/>
  <c r="L5" i="1"/>
  <c r="K5" i="1"/>
  <c r="K14" i="1" s="1"/>
  <c r="K27" i="1" s="1"/>
  <c r="J5" i="1"/>
  <c r="I5" i="1"/>
  <c r="I14" i="1" s="1"/>
  <c r="I27" i="1" s="1"/>
  <c r="H5" i="1"/>
  <c r="G5" i="1"/>
  <c r="G14" i="1" s="1"/>
  <c r="G27" i="1" s="1"/>
  <c r="F5" i="1"/>
  <c r="E5" i="1"/>
  <c r="E14" i="1" s="1"/>
  <c r="E27" i="1" s="1"/>
  <c r="D5" i="1"/>
  <c r="C5" i="1"/>
  <c r="C14" i="1" s="1"/>
  <c r="O14" i="1" l="1"/>
  <c r="C27" i="1"/>
  <c r="J26" i="1"/>
  <c r="J27" i="1" s="1"/>
  <c r="N26" i="1"/>
  <c r="N27" i="1" s="1"/>
  <c r="O21" i="1"/>
  <c r="Q21" i="1" s="1"/>
  <c r="O5" i="1"/>
  <c r="Q5" i="1" s="1"/>
  <c r="Q14" i="1" l="1"/>
  <c r="O26" i="1"/>
  <c r="Q26" i="1" s="1"/>
  <c r="O27" i="1" l="1"/>
</calcChain>
</file>

<file path=xl/sharedStrings.xml><?xml version="1.0" encoding="utf-8"?>
<sst xmlns="http://schemas.openxmlformats.org/spreadsheetml/2006/main" count="65" uniqueCount="65">
  <si>
    <t>Előirányzat-felhasználási terv
2019.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</si>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</sst>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3" fontId="3" fillId="0" borderId="0" xfId="1" applyNumberFormat="1" applyFont="1" applyProtection="1">
      <protection locked="0"/>
    </xf>
    <xf numFmtId="0" fontId="1" fillId="0" borderId="0" xfId="1" applyProtection="1">
      <protection locked="0"/>
    </xf>
    <xf numFmtId="0" fontId="1" fillId="0" borderId="0" xfId="1"/>
    <xf numFmtId="0" fontId="4" fillId="0" borderId="0" xfId="0" applyFont="1" applyAlignment="1">
      <alignment horizontal="right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>
      <alignment horizontal="left" vertical="center" indent="1"/>
    </xf>
    <xf numFmtId="0" fontId="7" fillId="0" borderId="5" xfId="1" applyFont="1" applyBorder="1" applyAlignment="1">
      <alignment horizontal="left" vertical="center" indent="1"/>
    </xf>
    <xf numFmtId="0" fontId="7" fillId="0" borderId="6" xfId="1" applyFont="1" applyBorder="1" applyAlignment="1">
      <alignment horizontal="left" vertical="center" indent="1"/>
    </xf>
    <xf numFmtId="0" fontId="7" fillId="0" borderId="7" xfId="1" applyFont="1" applyBorder="1" applyAlignment="1">
      <alignment horizontal="left" vertical="center" indent="1"/>
    </xf>
    <xf numFmtId="3" fontId="3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6" fillId="0" borderId="8" xfId="1" applyFont="1" applyBorder="1" applyAlignment="1">
      <alignment horizontal="left" vertical="center" indent="1"/>
    </xf>
    <xf numFmtId="0" fontId="6" fillId="0" borderId="9" xfId="1" applyFont="1" applyBorder="1" applyAlignment="1">
      <alignment horizontal="left" vertical="center" wrapText="1" indent="1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8" fillId="0" borderId="10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3" fillId="0" borderId="12" xfId="1" applyNumberFormat="1" applyFont="1" applyBorder="1" applyAlignment="1" applyProtection="1">
      <alignment vertical="center"/>
      <protection locked="0"/>
    </xf>
    <xf numFmtId="0" fontId="6" fillId="0" borderId="13" xfId="1" applyFont="1" applyBorder="1" applyAlignment="1">
      <alignment horizontal="left" vertical="center" indent="1"/>
    </xf>
    <xf numFmtId="0" fontId="6" fillId="0" borderId="14" xfId="1" applyFont="1" applyBorder="1" applyAlignment="1">
      <alignment horizontal="left" vertical="center" wrapText="1" indent="1"/>
    </xf>
    <xf numFmtId="164" fontId="3" fillId="0" borderId="14" xfId="1" applyNumberFormat="1" applyFont="1" applyBorder="1" applyAlignment="1" applyProtection="1">
      <alignment vertical="center"/>
      <protection locked="0"/>
    </xf>
    <xf numFmtId="3" fontId="3" fillId="0" borderId="13" xfId="1" applyNumberFormat="1" applyFont="1" applyBorder="1" applyAlignment="1" applyProtection="1">
      <alignment vertical="center"/>
      <protection locked="0"/>
    </xf>
    <xf numFmtId="3" fontId="3" fillId="0" borderId="10" xfId="1" applyNumberFormat="1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6" fillId="0" borderId="15" xfId="1" applyFont="1" applyBorder="1" applyAlignment="1">
      <alignment horizontal="left" vertical="center" wrapText="1" indent="1"/>
    </xf>
    <xf numFmtId="164" fontId="3" fillId="0" borderId="15" xfId="1" applyNumberFormat="1" applyFont="1" applyBorder="1" applyAlignment="1" applyProtection="1">
      <alignment vertical="center"/>
      <protection locked="0"/>
    </xf>
    <xf numFmtId="0" fontId="6" fillId="0" borderId="14" xfId="1" applyFont="1" applyBorder="1" applyAlignment="1">
      <alignment horizontal="left" vertical="center" indent="1"/>
    </xf>
    <xf numFmtId="164" fontId="6" fillId="0" borderId="14" xfId="1" applyNumberFormat="1" applyFont="1" applyBorder="1" applyAlignment="1" applyProtection="1">
      <alignment vertical="center"/>
      <protection locked="0"/>
    </xf>
    <xf numFmtId="3" fontId="3" fillId="0" borderId="16" xfId="1" applyNumberFormat="1" applyFont="1" applyBorder="1" applyAlignment="1" applyProtection="1">
      <alignment vertical="center"/>
      <protection locked="0"/>
    </xf>
    <xf numFmtId="3" fontId="3" fillId="0" borderId="17" xfId="1" applyNumberFormat="1" applyFont="1" applyBorder="1" applyAlignment="1" applyProtection="1">
      <alignment vertical="center"/>
      <protection locked="0"/>
    </xf>
    <xf numFmtId="0" fontId="9" fillId="0" borderId="18" xfId="1" applyFont="1" applyBorder="1" applyAlignment="1">
      <alignment horizontal="left" vertical="center" indent="1"/>
    </xf>
    <xf numFmtId="164" fontId="10" fillId="0" borderId="18" xfId="1" applyNumberFormat="1" applyFont="1" applyBorder="1" applyAlignment="1">
      <alignment vertical="center"/>
    </xf>
    <xf numFmtId="164" fontId="8" fillId="0" borderId="19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vertical="center"/>
    </xf>
    <xf numFmtId="3" fontId="3" fillId="0" borderId="20" xfId="1" applyNumberFormat="1" applyFont="1" applyBorder="1" applyAlignment="1" applyProtection="1">
      <alignment vertical="center"/>
      <protection locked="0"/>
    </xf>
    <xf numFmtId="3" fontId="3" fillId="0" borderId="0" xfId="1" applyNumberFormat="1" applyFont="1" applyAlignment="1" applyProtection="1">
      <alignment vertical="center"/>
      <protection locked="0"/>
    </xf>
    <xf numFmtId="0" fontId="6" fillId="0" borderId="11" xfId="1" applyFont="1" applyBorder="1" applyAlignment="1">
      <alignment horizontal="left" vertical="center" indent="1"/>
    </xf>
    <xf numFmtId="0" fontId="6" fillId="0" borderId="21" xfId="1" applyFont="1" applyBorder="1" applyAlignment="1">
      <alignment horizontal="left" vertical="center" indent="1"/>
    </xf>
    <xf numFmtId="164" fontId="3" fillId="0" borderId="21" xfId="1" applyNumberFormat="1" applyFont="1" applyBorder="1" applyAlignment="1" applyProtection="1">
      <alignment vertical="center"/>
      <protection locked="0"/>
    </xf>
    <xf numFmtId="3" fontId="3" fillId="0" borderId="11" xfId="1" applyNumberFormat="1" applyFont="1" applyBorder="1" applyAlignment="1" applyProtection="1">
      <alignment vertical="center"/>
      <protection locked="0"/>
    </xf>
    <xf numFmtId="0" fontId="10" fillId="0" borderId="4" xfId="1" applyFont="1" applyBorder="1" applyAlignment="1">
      <alignment horizontal="left" vertical="center" indent="1"/>
    </xf>
    <xf numFmtId="0" fontId="9" fillId="0" borderId="18" xfId="1" applyFont="1" applyBorder="1" applyAlignment="1">
      <alignment horizontal="left" indent="1"/>
    </xf>
    <xf numFmtId="164" fontId="10" fillId="0" borderId="18" xfId="1" applyNumberFormat="1" applyFont="1" applyBorder="1"/>
    <xf numFmtId="164" fontId="8" fillId="0" borderId="19" xfId="1" applyNumberFormat="1" applyFont="1" applyBorder="1"/>
    <xf numFmtId="0" fontId="11" fillId="0" borderId="0" xfId="1" applyFont="1"/>
    <xf numFmtId="0" fontId="12" fillId="0" borderId="0" xfId="1" applyFont="1" applyProtection="1">
      <protection locked="0"/>
    </xf>
    <xf numFmtId="0" fontId="2" fillId="0" borderId="0" xfId="1" applyFont="1" applyProtection="1">
      <protection locked="0"/>
    </xf>
  </cellXfs>
  <cellStyles count="2">
    <cellStyle name="Normál" xfId="0" builtinId="0"/>
    <cellStyle name="Normál_SEGEDLETEK" xfId="1" xr:uid="{8047771B-B9F0-4AC5-B93B-629232CB37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1313-C95A-4B54-A8AA-986BE2DE4F86}">
  <sheetPr codeName="Munka47">
    <tabColor rgb="FF92D050"/>
  </sheetPr>
  <dimension ref="A1:Q82"/>
  <sheetViews>
    <sheetView tabSelected="1" view="pageLayout" zoomScale="85" zoomScaleNormal="100" zoomScalePageLayoutView="85" workbookViewId="0">
      <selection activeCell="R2" sqref="R2"/>
    </sheetView>
  </sheetViews>
  <sheetFormatPr defaultRowHeight="15.75" x14ac:dyDescent="0.25"/>
  <cols>
    <col min="1" max="1" width="4.83203125" style="5" customWidth="1"/>
    <col min="2" max="2" width="31.1640625" style="4" customWidth="1"/>
    <col min="3" max="4" width="11.1640625" style="4" bestFit="1" customWidth="1"/>
    <col min="5" max="5" width="12.6640625" style="4" bestFit="1" customWidth="1"/>
    <col min="6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1" width="12.6640625" style="4" bestFit="1" customWidth="1"/>
    <col min="12" max="12" width="11.1640625" style="4" customWidth="1"/>
    <col min="13" max="13" width="11.6640625" style="4" customWidth="1"/>
    <col min="14" max="14" width="11" style="4" customWidth="1"/>
    <col min="15" max="15" width="12.6640625" style="5" customWidth="1"/>
    <col min="16" max="16" width="14.6640625" style="3" hidden="1" customWidth="1"/>
    <col min="17" max="17" width="16.6640625" style="3" hidden="1" customWidth="1"/>
    <col min="18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f>60000000+8000000</f>
        <v>68000000</v>
      </c>
      <c r="D5" s="18">
        <f>116990000+8000000</f>
        <v>124990000</v>
      </c>
      <c r="E5" s="18">
        <f>116990000+8000000</f>
        <v>124990000</v>
      </c>
      <c r="F5" s="18">
        <f>116990000+8000000</f>
        <v>124990000</v>
      </c>
      <c r="G5" s="18">
        <f>116990000+8000000</f>
        <v>124990000</v>
      </c>
      <c r="H5" s="18">
        <f>120000000+8000000</f>
        <v>128000000</v>
      </c>
      <c r="I5" s="18">
        <f>120000000+8000000</f>
        <v>128000000</v>
      </c>
      <c r="J5" s="18">
        <f>125000000+8451187</f>
        <v>133451187</v>
      </c>
      <c r="K5" s="18">
        <f>116990000+8000000</f>
        <v>124990000</v>
      </c>
      <c r="L5" s="18">
        <f>116990000+8000000-1570877</f>
        <v>123419123</v>
      </c>
      <c r="M5" s="18">
        <f>116990000+8000000</f>
        <v>124990000</v>
      </c>
      <c r="N5" s="18">
        <v>130000000</v>
      </c>
      <c r="O5" s="19">
        <f t="shared" ref="O5:O13" si="0">SUM(C5:N5)</f>
        <v>1460810310</v>
      </c>
      <c r="P5" s="20">
        <v>1460810310</v>
      </c>
      <c r="Q5" s="21">
        <f t="shared" ref="Q5:Q26" si="1">O5-P5</f>
        <v>0</v>
      </c>
    </row>
    <row r="6" spans="1:17" s="27" customFormat="1" ht="22.5" x14ac:dyDescent="0.2">
      <c r="A6" s="22" t="s">
        <v>21</v>
      </c>
      <c r="B6" s="23" t="s">
        <v>22</v>
      </c>
      <c r="C6" s="24"/>
      <c r="D6" s="24">
        <v>50000000</v>
      </c>
      <c r="E6" s="24">
        <v>500000</v>
      </c>
      <c r="F6" s="24">
        <v>50000000</v>
      </c>
      <c r="G6" s="24"/>
      <c r="H6" s="24"/>
      <c r="I6" s="24">
        <v>50000000</v>
      </c>
      <c r="J6" s="24"/>
      <c r="K6" s="24">
        <v>50000000</v>
      </c>
      <c r="L6" s="24">
        <v>539500</v>
      </c>
      <c r="M6" s="24">
        <v>25441256</v>
      </c>
      <c r="N6" s="24"/>
      <c r="O6" s="19">
        <f t="shared" si="0"/>
        <v>226480756</v>
      </c>
      <c r="P6" s="25">
        <v>226480756</v>
      </c>
      <c r="Q6" s="26">
        <f t="shared" si="1"/>
        <v>0</v>
      </c>
    </row>
    <row r="7" spans="1:17" s="27" customFormat="1" ht="22.5" x14ac:dyDescent="0.2">
      <c r="A7" s="22" t="s">
        <v>23</v>
      </c>
      <c r="B7" s="28" t="s">
        <v>24</v>
      </c>
      <c r="C7" s="29"/>
      <c r="D7" s="29">
        <v>12000000</v>
      </c>
      <c r="E7" s="29"/>
      <c r="F7" s="29"/>
      <c r="G7" s="29"/>
      <c r="H7" s="29"/>
      <c r="I7" s="29"/>
      <c r="J7" s="29"/>
      <c r="K7" s="29">
        <v>40000000</v>
      </c>
      <c r="L7" s="29"/>
      <c r="M7" s="29">
        <v>30409566</v>
      </c>
      <c r="N7" s="29"/>
      <c r="O7" s="19">
        <f t="shared" si="0"/>
        <v>82409566</v>
      </c>
      <c r="P7" s="25">
        <v>82409566</v>
      </c>
      <c r="Q7" s="26">
        <f t="shared" si="1"/>
        <v>0</v>
      </c>
    </row>
    <row r="8" spans="1:17" s="27" customFormat="1" ht="14.1" customHeight="1" x14ac:dyDescent="0.2">
      <c r="A8" s="22" t="s">
        <v>25</v>
      </c>
      <c r="B8" s="30" t="s">
        <v>26</v>
      </c>
      <c r="C8" s="24">
        <v>3000000</v>
      </c>
      <c r="D8" s="24">
        <v>5000000</v>
      </c>
      <c r="E8" s="24">
        <v>201600000</v>
      </c>
      <c r="F8" s="24">
        <v>5000000</v>
      </c>
      <c r="G8" s="24">
        <v>5000000</v>
      </c>
      <c r="H8" s="24">
        <v>5000000</v>
      </c>
      <c r="I8" s="24">
        <v>5000000</v>
      </c>
      <c r="J8" s="24">
        <v>5000000</v>
      </c>
      <c r="K8" s="24">
        <v>201600000</v>
      </c>
      <c r="L8" s="24">
        <v>5000000</v>
      </c>
      <c r="M8" s="24">
        <v>5000000</v>
      </c>
      <c r="N8" s="24">
        <v>35300000</v>
      </c>
      <c r="O8" s="19">
        <f t="shared" si="0"/>
        <v>481500000</v>
      </c>
      <c r="P8" s="25">
        <v>481500000</v>
      </c>
      <c r="Q8" s="26">
        <f t="shared" si="1"/>
        <v>0</v>
      </c>
    </row>
    <row r="9" spans="1:17" s="27" customFormat="1" ht="14.1" customHeight="1" x14ac:dyDescent="0.2">
      <c r="A9" s="22" t="s">
        <v>27</v>
      </c>
      <c r="B9" s="30" t="s">
        <v>28</v>
      </c>
      <c r="C9" s="24">
        <v>25000000</v>
      </c>
      <c r="D9" s="24">
        <v>28000000</v>
      </c>
      <c r="E9" s="24">
        <v>30000000</v>
      </c>
      <c r="F9" s="24">
        <v>29000000</v>
      </c>
      <c r="G9" s="24">
        <v>30000000</v>
      </c>
      <c r="H9" s="24">
        <v>31000000</v>
      </c>
      <c r="I9" s="24">
        <v>28000000</v>
      </c>
      <c r="J9" s="24">
        <v>27000000</v>
      </c>
      <c r="K9" s="24">
        <v>25000000</v>
      </c>
      <c r="L9" s="24">
        <v>25000000</v>
      </c>
      <c r="M9" s="24">
        <f>30000000+4594921</f>
        <v>34594921</v>
      </c>
      <c r="N9" s="24">
        <v>26003657</v>
      </c>
      <c r="O9" s="19">
        <f t="shared" si="0"/>
        <v>338598578</v>
      </c>
      <c r="P9" s="25">
        <v>338598578</v>
      </c>
      <c r="Q9" s="26">
        <f t="shared" si="1"/>
        <v>0</v>
      </c>
    </row>
    <row r="10" spans="1:17" s="27" customFormat="1" ht="14.1" customHeight="1" x14ac:dyDescent="0.2">
      <c r="A10" s="22" t="s">
        <v>29</v>
      </c>
      <c r="B10" s="30" t="s">
        <v>30</v>
      </c>
      <c r="C10" s="24"/>
      <c r="D10" s="24">
        <v>1000000</v>
      </c>
      <c r="E10" s="24"/>
      <c r="F10" s="24">
        <v>5000000</v>
      </c>
      <c r="G10" s="24"/>
      <c r="H10" s="24">
        <v>1000000</v>
      </c>
      <c r="I10" s="24"/>
      <c r="J10" s="24">
        <v>4000000</v>
      </c>
      <c r="K10" s="24">
        <v>5000000</v>
      </c>
      <c r="L10" s="24">
        <v>3000000</v>
      </c>
      <c r="M10" s="24"/>
      <c r="N10" s="24">
        <v>3087500</v>
      </c>
      <c r="O10" s="19">
        <f t="shared" si="0"/>
        <v>22087500</v>
      </c>
      <c r="P10" s="25">
        <v>22087500</v>
      </c>
      <c r="Q10" s="26">
        <f t="shared" si="1"/>
        <v>0</v>
      </c>
    </row>
    <row r="11" spans="1:17" s="27" customFormat="1" ht="14.1" customHeight="1" x14ac:dyDescent="0.2">
      <c r="A11" s="22" t="s">
        <v>31</v>
      </c>
      <c r="B11" s="30" t="s">
        <v>32</v>
      </c>
      <c r="C11" s="24">
        <v>120000</v>
      </c>
      <c r="D11" s="24">
        <v>120000</v>
      </c>
      <c r="E11" s="24">
        <v>120000</v>
      </c>
      <c r="F11" s="24">
        <v>120000</v>
      </c>
      <c r="G11" s="24">
        <v>120000</v>
      </c>
      <c r="H11" s="24">
        <v>120000</v>
      </c>
      <c r="I11" s="24">
        <v>120000</v>
      </c>
      <c r="J11" s="24">
        <v>120000</v>
      </c>
      <c r="K11" s="24">
        <v>120000</v>
      </c>
      <c r="L11" s="24">
        <v>120000</v>
      </c>
      <c r="M11" s="24">
        <v>120000</v>
      </c>
      <c r="N11" s="24">
        <v>110000</v>
      </c>
      <c r="O11" s="19">
        <f t="shared" si="0"/>
        <v>1430000</v>
      </c>
      <c r="P11" s="25">
        <v>1430000</v>
      </c>
      <c r="Q11" s="26">
        <f t="shared" si="1"/>
        <v>0</v>
      </c>
    </row>
    <row r="12" spans="1:17" s="27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9">
        <f t="shared" si="0"/>
        <v>0</v>
      </c>
      <c r="P12" s="25">
        <v>0</v>
      </c>
      <c r="Q12" s="26">
        <f t="shared" si="1"/>
        <v>0</v>
      </c>
    </row>
    <row r="13" spans="1:17" s="27" customFormat="1" ht="14.1" customHeight="1" thickBot="1" x14ac:dyDescent="0.25">
      <c r="A13" s="22" t="s">
        <v>35</v>
      </c>
      <c r="B13" s="30" t="s">
        <v>36</v>
      </c>
      <c r="C13" s="31">
        <f>374667600+1269106</f>
        <v>375936706</v>
      </c>
      <c r="D13" s="31">
        <v>10000000</v>
      </c>
      <c r="E13" s="31">
        <v>35000000</v>
      </c>
      <c r="F13" s="31">
        <v>10000000</v>
      </c>
      <c r="G13" s="31">
        <v>10000000</v>
      </c>
      <c r="H13" s="31">
        <v>33000000</v>
      </c>
      <c r="I13" s="31">
        <v>10000000</v>
      </c>
      <c r="J13" s="31">
        <v>10000000</v>
      </c>
      <c r="K13" s="31">
        <v>10000000</v>
      </c>
      <c r="L13" s="31">
        <v>10000000</v>
      </c>
      <c r="M13" s="31">
        <v>10000000</v>
      </c>
      <c r="N13" s="31">
        <v>10000000</v>
      </c>
      <c r="O13" s="19">
        <f t="shared" si="0"/>
        <v>533936706</v>
      </c>
      <c r="P13" s="32">
        <v>533936706</v>
      </c>
      <c r="Q13" s="33">
        <f t="shared" si="1"/>
        <v>0</v>
      </c>
    </row>
    <row r="14" spans="1:17" s="15" customFormat="1" ht="15.95" customHeight="1" thickBot="1" x14ac:dyDescent="0.25">
      <c r="A14" s="10" t="s">
        <v>37</v>
      </c>
      <c r="B14" s="34" t="s">
        <v>38</v>
      </c>
      <c r="C14" s="35">
        <f t="shared" ref="C14:N14" si="2">SUM(C5:C13)</f>
        <v>472056706</v>
      </c>
      <c r="D14" s="35">
        <f t="shared" si="2"/>
        <v>231110000</v>
      </c>
      <c r="E14" s="35">
        <f t="shared" si="2"/>
        <v>392210000</v>
      </c>
      <c r="F14" s="35">
        <f t="shared" si="2"/>
        <v>224110000</v>
      </c>
      <c r="G14" s="35">
        <f t="shared" si="2"/>
        <v>170110000</v>
      </c>
      <c r="H14" s="35">
        <f t="shared" si="2"/>
        <v>198120000</v>
      </c>
      <c r="I14" s="35">
        <f t="shared" si="2"/>
        <v>221120000</v>
      </c>
      <c r="J14" s="35">
        <f t="shared" si="2"/>
        <v>179571187</v>
      </c>
      <c r="K14" s="35">
        <f t="shared" si="2"/>
        <v>456710000</v>
      </c>
      <c r="L14" s="35">
        <f t="shared" si="2"/>
        <v>167078623</v>
      </c>
      <c r="M14" s="35">
        <f t="shared" si="2"/>
        <v>230555743</v>
      </c>
      <c r="N14" s="35">
        <f t="shared" si="2"/>
        <v>204501157</v>
      </c>
      <c r="O14" s="36">
        <f>SUM(C14:N14)</f>
        <v>3147253416</v>
      </c>
      <c r="P14" s="37">
        <f>SUM(P5:P13)</f>
        <v>3147253416</v>
      </c>
      <c r="Q14" s="38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39">
        <f t="shared" si="1"/>
        <v>0</v>
      </c>
    </row>
    <row r="16" spans="1:17" s="27" customFormat="1" ht="14.1" customHeight="1" x14ac:dyDescent="0.2">
      <c r="A16" s="40" t="s">
        <v>41</v>
      </c>
      <c r="B16" s="41" t="s">
        <v>42</v>
      </c>
      <c r="C16" s="42">
        <v>87210315</v>
      </c>
      <c r="D16" s="42">
        <v>88000000</v>
      </c>
      <c r="E16" s="42">
        <v>88000000</v>
      </c>
      <c r="F16" s="42">
        <v>88000000</v>
      </c>
      <c r="G16" s="42">
        <v>88000000</v>
      </c>
      <c r="H16" s="42">
        <v>88000000</v>
      </c>
      <c r="I16" s="42">
        <v>88000000</v>
      </c>
      <c r="J16" s="42">
        <v>88000000</v>
      </c>
      <c r="K16" s="42">
        <v>88000000</v>
      </c>
      <c r="L16" s="42">
        <v>88000000</v>
      </c>
      <c r="M16" s="42">
        <v>88000000</v>
      </c>
      <c r="N16" s="42">
        <v>88000000</v>
      </c>
      <c r="O16" s="19">
        <f t="shared" ref="O16:O26" si="3">SUM(C16:N16)</f>
        <v>1055210315</v>
      </c>
      <c r="P16" s="43">
        <v>1055210315</v>
      </c>
      <c r="Q16" s="21">
        <f t="shared" si="1"/>
        <v>0</v>
      </c>
    </row>
    <row r="17" spans="1:17" s="27" customFormat="1" ht="27" customHeight="1" x14ac:dyDescent="0.2">
      <c r="A17" s="22" t="s">
        <v>43</v>
      </c>
      <c r="B17" s="23" t="s">
        <v>44</v>
      </c>
      <c r="C17" s="24">
        <v>18172200</v>
      </c>
      <c r="D17" s="24">
        <v>18336560</v>
      </c>
      <c r="E17" s="24">
        <v>18336560</v>
      </c>
      <c r="F17" s="24">
        <v>18336560</v>
      </c>
      <c r="G17" s="24">
        <v>18336560</v>
      </c>
      <c r="H17" s="24">
        <v>18336560</v>
      </c>
      <c r="I17" s="24">
        <v>18336560</v>
      </c>
      <c r="J17" s="24">
        <v>18336560</v>
      </c>
      <c r="K17" s="24">
        <v>18336560</v>
      </c>
      <c r="L17" s="24">
        <v>18336560</v>
      </c>
      <c r="M17" s="24">
        <v>18336560</v>
      </c>
      <c r="N17" s="24">
        <v>18336560</v>
      </c>
      <c r="O17" s="19">
        <f t="shared" si="3"/>
        <v>219874360</v>
      </c>
      <c r="P17" s="25">
        <v>219874360</v>
      </c>
      <c r="Q17" s="26">
        <f t="shared" si="1"/>
        <v>0</v>
      </c>
    </row>
    <row r="18" spans="1:17" s="27" customFormat="1" ht="14.1" customHeight="1" x14ac:dyDescent="0.2">
      <c r="A18" s="22" t="s">
        <v>45</v>
      </c>
      <c r="B18" s="30" t="s">
        <v>46</v>
      </c>
      <c r="C18" s="24">
        <v>79000000</v>
      </c>
      <c r="D18" s="24">
        <v>78000000</v>
      </c>
      <c r="E18" s="24">
        <v>77000000</v>
      </c>
      <c r="F18" s="24">
        <v>76000000</v>
      </c>
      <c r="G18" s="24">
        <v>75000000</v>
      </c>
      <c r="H18" s="24">
        <v>71000000</v>
      </c>
      <c r="I18" s="24">
        <v>72000000</v>
      </c>
      <c r="J18" s="24">
        <v>71500000</v>
      </c>
      <c r="K18" s="24">
        <v>75000000</v>
      </c>
      <c r="L18" s="24">
        <v>76000000</v>
      </c>
      <c r="M18" s="24">
        <f>77000000+4063544</f>
        <v>81063544</v>
      </c>
      <c r="N18" s="24">
        <f>78000000+1362039</f>
        <v>79362039</v>
      </c>
      <c r="O18" s="19">
        <f t="shared" si="3"/>
        <v>910925583</v>
      </c>
      <c r="P18" s="25">
        <v>910925583</v>
      </c>
      <c r="Q18" s="26">
        <f t="shared" si="1"/>
        <v>0</v>
      </c>
    </row>
    <row r="19" spans="1:17" s="27" customFormat="1" ht="14.1" customHeight="1" x14ac:dyDescent="0.2">
      <c r="A19" s="22" t="s">
        <v>47</v>
      </c>
      <c r="B19" s="30" t="s">
        <v>48</v>
      </c>
      <c r="C19" s="24">
        <v>3000000</v>
      </c>
      <c r="D19" s="24">
        <v>4000000</v>
      </c>
      <c r="E19" s="24">
        <v>3200000</v>
      </c>
      <c r="F19" s="24">
        <v>3000000</v>
      </c>
      <c r="G19" s="24">
        <v>3400000</v>
      </c>
      <c r="H19" s="24">
        <v>3500000</v>
      </c>
      <c r="I19" s="24">
        <v>3500000</v>
      </c>
      <c r="J19" s="24">
        <f>12000000+1000000</f>
        <v>13000000</v>
      </c>
      <c r="K19" s="24">
        <v>3650000</v>
      </c>
      <c r="L19" s="24">
        <v>3400000</v>
      </c>
      <c r="M19" s="24">
        <f>12000000+1200000</f>
        <v>13200000</v>
      </c>
      <c r="N19" s="24">
        <v>19000000</v>
      </c>
      <c r="O19" s="19">
        <f t="shared" si="3"/>
        <v>75850000</v>
      </c>
      <c r="P19" s="25">
        <v>75850000</v>
      </c>
      <c r="Q19" s="26">
        <f t="shared" si="1"/>
        <v>0</v>
      </c>
    </row>
    <row r="20" spans="1:17" s="27" customFormat="1" ht="14.1" customHeight="1" x14ac:dyDescent="0.2">
      <c r="A20" s="22" t="s">
        <v>49</v>
      </c>
      <c r="B20" s="30" t="s">
        <v>50</v>
      </c>
      <c r="C20" s="24">
        <v>12000000</v>
      </c>
      <c r="D20" s="24">
        <v>12000000</v>
      </c>
      <c r="E20" s="24">
        <v>40000000</v>
      </c>
      <c r="F20" s="24">
        <v>15000000</v>
      </c>
      <c r="G20" s="24">
        <v>15000000</v>
      </c>
      <c r="H20" s="24">
        <f>15000000+580000</f>
        <v>15580000</v>
      </c>
      <c r="I20" s="24">
        <v>40000000</v>
      </c>
      <c r="J20" s="24">
        <f>15000000-4020997</f>
        <v>10979003</v>
      </c>
      <c r="K20" s="24">
        <v>15000000</v>
      </c>
      <c r="L20" s="24">
        <v>15000000</v>
      </c>
      <c r="M20" s="24">
        <v>15000000</v>
      </c>
      <c r="N20" s="24">
        <v>15000000</v>
      </c>
      <c r="O20" s="19">
        <f t="shared" si="3"/>
        <v>220559003</v>
      </c>
      <c r="P20" s="25">
        <f>219979003+580000</f>
        <v>220559003</v>
      </c>
      <c r="Q20" s="26">
        <f t="shared" si="1"/>
        <v>0</v>
      </c>
    </row>
    <row r="21" spans="1:17" s="27" customFormat="1" ht="14.1" customHeight="1" x14ac:dyDescent="0.2">
      <c r="A21" s="22" t="s">
        <v>51</v>
      </c>
      <c r="B21" s="30" t="s">
        <v>52</v>
      </c>
      <c r="C21" s="24"/>
      <c r="D21" s="24">
        <v>5000000</v>
      </c>
      <c r="E21" s="24">
        <v>6900000</v>
      </c>
      <c r="F21" s="24">
        <v>23600000</v>
      </c>
      <c r="G21" s="24">
        <v>12500000</v>
      </c>
      <c r="H21" s="24">
        <v>6200000</v>
      </c>
      <c r="I21" s="24">
        <f>200000000+6600000</f>
        <v>206600000</v>
      </c>
      <c r="J21" s="24">
        <v>6800000</v>
      </c>
      <c r="K21" s="24">
        <v>7000000</v>
      </c>
      <c r="L21" s="24">
        <v>6800000</v>
      </c>
      <c r="M21" s="24">
        <v>6800000</v>
      </c>
      <c r="N21" s="24">
        <v>6733751</v>
      </c>
      <c r="O21" s="19">
        <f t="shared" si="3"/>
        <v>294933751</v>
      </c>
      <c r="P21" s="25">
        <v>294933751</v>
      </c>
      <c r="Q21" s="26">
        <f t="shared" si="1"/>
        <v>0</v>
      </c>
    </row>
    <row r="22" spans="1:17" s="27" customFormat="1" x14ac:dyDescent="0.2">
      <c r="A22" s="22" t="s">
        <v>53</v>
      </c>
      <c r="B22" s="23" t="s">
        <v>54</v>
      </c>
      <c r="C22" s="24"/>
      <c r="D22" s="24">
        <v>3163501</v>
      </c>
      <c r="E22" s="24">
        <v>20000000</v>
      </c>
      <c r="F22" s="24">
        <v>40000000</v>
      </c>
      <c r="G22" s="24">
        <v>5000000</v>
      </c>
      <c r="H22" s="24">
        <v>5500000</v>
      </c>
      <c r="I22" s="24">
        <v>5300000</v>
      </c>
      <c r="J22" s="24">
        <v>5250000</v>
      </c>
      <c r="K22" s="24">
        <v>4900000</v>
      </c>
      <c r="L22" s="24">
        <v>5100000</v>
      </c>
      <c r="M22" s="24">
        <v>5100000</v>
      </c>
      <c r="N22" s="24">
        <v>7000000</v>
      </c>
      <c r="O22" s="19">
        <f t="shared" si="3"/>
        <v>106313501</v>
      </c>
      <c r="P22" s="25">
        <v>106313501</v>
      </c>
      <c r="Q22" s="26">
        <f t="shared" si="1"/>
        <v>0</v>
      </c>
    </row>
    <row r="23" spans="1:17" s="27" customFormat="1" ht="14.1" customHeight="1" x14ac:dyDescent="0.2">
      <c r="A23" s="22" t="s">
        <v>55</v>
      </c>
      <c r="B23" s="30" t="s">
        <v>56</v>
      </c>
      <c r="C23" s="24"/>
      <c r="D23" s="24">
        <v>650000</v>
      </c>
      <c r="E23" s="24"/>
      <c r="F23" s="24"/>
      <c r="G23" s="24"/>
      <c r="H23" s="24">
        <v>22000000</v>
      </c>
      <c r="I23" s="24"/>
      <c r="J23" s="24"/>
      <c r="K23" s="24"/>
      <c r="L23" s="24"/>
      <c r="M23" s="24">
        <v>4269106</v>
      </c>
      <c r="N23" s="24"/>
      <c r="O23" s="19">
        <f t="shared" si="3"/>
        <v>26919106</v>
      </c>
      <c r="P23" s="25">
        <v>26919106</v>
      </c>
      <c r="Q23" s="26">
        <f t="shared" si="1"/>
        <v>0</v>
      </c>
    </row>
    <row r="24" spans="1:17" s="27" customFormat="1" ht="14.1" customHeight="1" x14ac:dyDescent="0.2">
      <c r="A24" s="22" t="s">
        <v>57</v>
      </c>
      <c r="B24" s="30" t="s">
        <v>58</v>
      </c>
      <c r="C24" s="24"/>
      <c r="D24" s="24"/>
      <c r="E24" s="24">
        <v>2000000</v>
      </c>
      <c r="F24" s="24">
        <v>5000000</v>
      </c>
      <c r="G24" s="24">
        <v>8600000</v>
      </c>
      <c r="H24" s="24">
        <f>8900000-580000</f>
        <v>8320000</v>
      </c>
      <c r="I24" s="24">
        <v>9100000</v>
      </c>
      <c r="J24" s="24">
        <v>8650000</v>
      </c>
      <c r="K24" s="24">
        <v>8700000</v>
      </c>
      <c r="L24" s="24">
        <v>8900000</v>
      </c>
      <c r="M24" s="24">
        <v>9200000</v>
      </c>
      <c r="N24" s="24">
        <v>9340965</v>
      </c>
      <c r="O24" s="19">
        <f t="shared" si="3"/>
        <v>77810965</v>
      </c>
      <c r="P24" s="25">
        <f>78390965-580000</f>
        <v>77810965</v>
      </c>
      <c r="Q24" s="26">
        <f t="shared" si="1"/>
        <v>0</v>
      </c>
    </row>
    <row r="25" spans="1:17" s="27" customFormat="1" ht="14.1" customHeight="1" thickBot="1" x14ac:dyDescent="0.25">
      <c r="A25" s="22" t="s">
        <v>59</v>
      </c>
      <c r="B25" s="30" t="s">
        <v>60</v>
      </c>
      <c r="C25" s="31">
        <v>41904332</v>
      </c>
      <c r="D25" s="31"/>
      <c r="E25" s="31">
        <v>21500000</v>
      </c>
      <c r="F25" s="24"/>
      <c r="G25" s="31"/>
      <c r="H25" s="24">
        <v>22000000</v>
      </c>
      <c r="I25" s="24"/>
      <c r="J25" s="24"/>
      <c r="K25" s="24">
        <v>20000000</v>
      </c>
      <c r="L25" s="24">
        <v>30000000</v>
      </c>
      <c r="M25" s="24"/>
      <c r="N25" s="24">
        <v>23452500</v>
      </c>
      <c r="O25" s="19">
        <f t="shared" si="3"/>
        <v>158856832</v>
      </c>
      <c r="P25" s="32">
        <v>158856832</v>
      </c>
      <c r="Q25" s="33">
        <f t="shared" si="1"/>
        <v>0</v>
      </c>
    </row>
    <row r="26" spans="1:17" s="15" customFormat="1" ht="15.95" customHeight="1" thickBot="1" x14ac:dyDescent="0.25">
      <c r="A26" s="44" t="s">
        <v>61</v>
      </c>
      <c r="B26" s="34" t="s">
        <v>62</v>
      </c>
      <c r="C26" s="35">
        <f t="shared" ref="C26:N26" si="4">SUM(C16:C25)</f>
        <v>241286847</v>
      </c>
      <c r="D26" s="35">
        <f t="shared" si="4"/>
        <v>209150061</v>
      </c>
      <c r="E26" s="35">
        <f t="shared" si="4"/>
        <v>276936560</v>
      </c>
      <c r="F26" s="35">
        <f t="shared" si="4"/>
        <v>268936560</v>
      </c>
      <c r="G26" s="35">
        <f t="shared" si="4"/>
        <v>225836560</v>
      </c>
      <c r="H26" s="35">
        <f t="shared" si="4"/>
        <v>260436560</v>
      </c>
      <c r="I26" s="35">
        <f t="shared" si="4"/>
        <v>442836560</v>
      </c>
      <c r="J26" s="35">
        <f t="shared" si="4"/>
        <v>222515563</v>
      </c>
      <c r="K26" s="35">
        <f t="shared" si="4"/>
        <v>240586560</v>
      </c>
      <c r="L26" s="35">
        <f t="shared" si="4"/>
        <v>251536560</v>
      </c>
      <c r="M26" s="35">
        <f t="shared" si="4"/>
        <v>240969210</v>
      </c>
      <c r="N26" s="35">
        <f t="shared" si="4"/>
        <v>266225815</v>
      </c>
      <c r="O26" s="36">
        <f t="shared" si="3"/>
        <v>3147253416</v>
      </c>
      <c r="P26" s="37">
        <f>SUM(P16:P25)</f>
        <v>3147253416</v>
      </c>
      <c r="Q26" s="38">
        <f t="shared" si="1"/>
        <v>0</v>
      </c>
    </row>
    <row r="27" spans="1:17" ht="16.5" thickBot="1" x14ac:dyDescent="0.3">
      <c r="A27" s="44" t="s">
        <v>63</v>
      </c>
      <c r="B27" s="45" t="s">
        <v>64</v>
      </c>
      <c r="C27" s="46">
        <f t="shared" ref="C27:O27" si="5">C14-C26</f>
        <v>230769859</v>
      </c>
      <c r="D27" s="46">
        <f t="shared" si="5"/>
        <v>21959939</v>
      </c>
      <c r="E27" s="46">
        <f t="shared" si="5"/>
        <v>115273440</v>
      </c>
      <c r="F27" s="46">
        <f t="shared" si="5"/>
        <v>-44826560</v>
      </c>
      <c r="G27" s="46">
        <f t="shared" si="5"/>
        <v>-55726560</v>
      </c>
      <c r="H27" s="46">
        <f t="shared" si="5"/>
        <v>-62316560</v>
      </c>
      <c r="I27" s="46">
        <f t="shared" si="5"/>
        <v>-221716560</v>
      </c>
      <c r="J27" s="46">
        <f t="shared" si="5"/>
        <v>-42944376</v>
      </c>
      <c r="K27" s="46">
        <f t="shared" si="5"/>
        <v>216123440</v>
      </c>
      <c r="L27" s="46">
        <f t="shared" si="5"/>
        <v>-84457937</v>
      </c>
      <c r="M27" s="46">
        <f t="shared" si="5"/>
        <v>-10413467</v>
      </c>
      <c r="N27" s="46">
        <f t="shared" si="5"/>
        <v>-61724658</v>
      </c>
      <c r="O27" s="47">
        <f t="shared" si="5"/>
        <v>0</v>
      </c>
    </row>
    <row r="28" spans="1:17" x14ac:dyDescent="0.25">
      <c r="A28" s="48"/>
    </row>
    <row r="29" spans="1:17" x14ac:dyDescent="0.25">
      <c r="B29" s="49"/>
      <c r="C29" s="50"/>
      <c r="D29" s="50"/>
      <c r="O29" s="4"/>
    </row>
    <row r="30" spans="1:17" x14ac:dyDescent="0.25">
      <c r="O30" s="4"/>
    </row>
    <row r="31" spans="1:17" x14ac:dyDescent="0.25">
      <c r="O31" s="4"/>
    </row>
    <row r="32" spans="1:17" x14ac:dyDescent="0.25">
      <c r="O32" s="4"/>
    </row>
    <row r="33" spans="15:15" x14ac:dyDescent="0.25">
      <c r="O33" s="4"/>
    </row>
    <row r="34" spans="15:15" x14ac:dyDescent="0.25">
      <c r="O34" s="4"/>
    </row>
    <row r="35" spans="15:15" x14ac:dyDescent="0.25">
      <c r="O35" s="4"/>
    </row>
    <row r="36" spans="15:15" x14ac:dyDescent="0.25">
      <c r="O36" s="4"/>
    </row>
    <row r="37" spans="15:15" x14ac:dyDescent="0.25">
      <c r="O37" s="4"/>
    </row>
    <row r="38" spans="15:15" x14ac:dyDescent="0.25">
      <c r="O38" s="4"/>
    </row>
    <row r="39" spans="15:15" x14ac:dyDescent="0.25">
      <c r="O39" s="4"/>
    </row>
    <row r="40" spans="15:15" x14ac:dyDescent="0.25">
      <c r="O40" s="4"/>
    </row>
    <row r="41" spans="15:15" x14ac:dyDescent="0.25">
      <c r="O41" s="4"/>
    </row>
    <row r="42" spans="15:15" x14ac:dyDescent="0.25">
      <c r="O42" s="4"/>
    </row>
    <row r="43" spans="15:15" x14ac:dyDescent="0.25">
      <c r="O43" s="4"/>
    </row>
    <row r="44" spans="15:15" x14ac:dyDescent="0.25">
      <c r="O44" s="4"/>
    </row>
    <row r="45" spans="15:15" x14ac:dyDescent="0.25">
      <c r="O45" s="4"/>
    </row>
    <row r="46" spans="15:15" x14ac:dyDescent="0.25">
      <c r="O46" s="4"/>
    </row>
    <row r="47" spans="15:15" x14ac:dyDescent="0.25">
      <c r="O47" s="4"/>
    </row>
    <row r="48" spans="15:15" x14ac:dyDescent="0.25">
      <c r="O48" s="4"/>
    </row>
    <row r="49" spans="15:15" x14ac:dyDescent="0.25">
      <c r="O49" s="4"/>
    </row>
    <row r="50" spans="15:15" x14ac:dyDescent="0.25">
      <c r="O50" s="4"/>
    </row>
    <row r="51" spans="15:15" x14ac:dyDescent="0.25">
      <c r="O51" s="4"/>
    </row>
    <row r="52" spans="15:15" x14ac:dyDescent="0.25">
      <c r="O52" s="4"/>
    </row>
    <row r="53" spans="15:15" x14ac:dyDescent="0.25">
      <c r="O53" s="4"/>
    </row>
    <row r="54" spans="15:15" x14ac:dyDescent="0.25">
      <c r="O54" s="4"/>
    </row>
    <row r="55" spans="15:15" x14ac:dyDescent="0.25">
      <c r="O55" s="4"/>
    </row>
    <row r="56" spans="15:15" x14ac:dyDescent="0.25">
      <c r="O56" s="4"/>
    </row>
    <row r="57" spans="15:15" x14ac:dyDescent="0.25">
      <c r="O57" s="4"/>
    </row>
    <row r="58" spans="15:15" x14ac:dyDescent="0.25">
      <c r="O58" s="4"/>
    </row>
    <row r="59" spans="15:15" x14ac:dyDescent="0.25">
      <c r="O59" s="4"/>
    </row>
    <row r="60" spans="15:15" x14ac:dyDescent="0.25">
      <c r="O60" s="4"/>
    </row>
    <row r="61" spans="15:15" x14ac:dyDescent="0.25">
      <c r="O61" s="4"/>
    </row>
    <row r="62" spans="15:15" x14ac:dyDescent="0.25">
      <c r="O62" s="4"/>
    </row>
    <row r="63" spans="15:15" x14ac:dyDescent="0.25">
      <c r="O63" s="4"/>
    </row>
    <row r="64" spans="15:15" x14ac:dyDescent="0.25">
      <c r="O64" s="4"/>
    </row>
    <row r="65" spans="15:15" x14ac:dyDescent="0.25">
      <c r="O65" s="4"/>
    </row>
    <row r="66" spans="15:15" x14ac:dyDescent="0.25">
      <c r="O66" s="4"/>
    </row>
    <row r="67" spans="15:15" x14ac:dyDescent="0.25">
      <c r="O67" s="4"/>
    </row>
    <row r="68" spans="15:15" x14ac:dyDescent="0.25">
      <c r="O68" s="4"/>
    </row>
    <row r="69" spans="15:15" x14ac:dyDescent="0.25">
      <c r="O69" s="4"/>
    </row>
    <row r="70" spans="15:15" x14ac:dyDescent="0.25">
      <c r="O70" s="4"/>
    </row>
    <row r="71" spans="15:15" x14ac:dyDescent="0.25">
      <c r="O71" s="4"/>
    </row>
    <row r="72" spans="15:15" x14ac:dyDescent="0.25">
      <c r="O72" s="4"/>
    </row>
    <row r="73" spans="15:15" x14ac:dyDescent="0.25">
      <c r="O73" s="4"/>
    </row>
    <row r="74" spans="15:15" x14ac:dyDescent="0.25">
      <c r="O74" s="4"/>
    </row>
    <row r="75" spans="15:15" x14ac:dyDescent="0.25">
      <c r="O75" s="4"/>
    </row>
    <row r="76" spans="15:15" x14ac:dyDescent="0.25">
      <c r="O76" s="4"/>
    </row>
    <row r="77" spans="15:15" x14ac:dyDescent="0.25">
      <c r="O77" s="4"/>
    </row>
    <row r="78" spans="15:15" x14ac:dyDescent="0.25">
      <c r="O78" s="4"/>
    </row>
    <row r="79" spans="15:15" x14ac:dyDescent="0.25">
      <c r="O79" s="4"/>
    </row>
    <row r="80" spans="15:15" x14ac:dyDescent="0.25">
      <c r="O80" s="4"/>
    </row>
    <row r="81" spans="15:15" x14ac:dyDescent="0.25">
      <c r="O81" s="4"/>
    </row>
    <row r="82" spans="15:15" x14ac:dyDescent="0.25">
      <c r="O82" s="4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4. számú tájékoztató tábla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2019-02-19T14:07:19Z</dcterms:created>
  <dcterms:modified xsi:type="dcterms:W3CDTF">2019-02-19T14:07:20Z</dcterms:modified>
</cp:coreProperties>
</file>