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2" windowHeight="8952" firstSheet="5" activeTab="14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  <sheet name="11. melléklet" sheetId="15" r:id="rId15"/>
  </sheets>
  <definedNames/>
  <calcPr fullCalcOnLoad="1"/>
</workbook>
</file>

<file path=xl/sharedStrings.xml><?xml version="1.0" encoding="utf-8"?>
<sst xmlns="http://schemas.openxmlformats.org/spreadsheetml/2006/main" count="1263" uniqueCount="647">
  <si>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</si>
  <si>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</si>
  <si>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</si>
  <si>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</si>
  <si>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</si>
  <si>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</si>
  <si>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</si>
  <si>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</si>
  <si>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</si>
  <si>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</si>
  <si>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</si>
  <si>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</si>
  <si>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</si>
  <si>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</si>
  <si>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</si>
  <si>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</si>
  <si>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</si>
  <si>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</si>
  <si>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</si>
  <si>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</si>
  <si>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</si>
  <si>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</si>
  <si>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</si>
  <si>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</si>
  <si>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</si>
  <si>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</si>
  <si>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</si>
  <si>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</si>
  <si>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</si>
  <si>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</si>
  <si>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</si>
  <si>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</si>
  <si>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</si>
  <si>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</si>
  <si>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</si>
  <si>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</si>
  <si>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</si>
  <si>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</si>
  <si>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</si>
  <si>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</si>
  <si>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</si>
  <si>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</si>
  <si>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</si>
  <si>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</si>
  <si>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</si>
  <si>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</si>
  <si>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</si>
  <si>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</si>
  <si>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</si>
  <si>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</si>
  <si>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</si>
  <si>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</si>
  <si>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</si>
  <si>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</si>
  <si>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</si>
  <si>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</si>
  <si>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</si>
  <si>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</si>
  <si>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</si>
  <si>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</si>
  <si>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</si>
  <si>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</si>
  <si>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</si>
  <si>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</si>
  <si>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</si>
  <si>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</si>
  <si>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</si>
  <si>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</si>
  <si>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</si>
  <si>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</si>
  <si>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</si>
  <si>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</si>
  <si>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</si>
  <si>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</si>
  <si>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</si>
  <si>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</si>
  <si>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</si>
  <si>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</si>
  <si>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</si>
  <si>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</si>
  <si>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</si>
  <si>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</si>
  <si>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</si>
  <si>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</si>
  <si>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</si>
  <si>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</si>
  <si>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</si>
  <si>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</si>
  <si>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</si>
  <si>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</si>
  <si>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</si>
  <si>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</si>
  <si>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</si>
  <si>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</si>
  <si>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</si>
  <si>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</si>
  <si>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</si>
  <si>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</si>
  <si>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</si>
  <si>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</si>
  <si>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</si>
  <si>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</si>
  <si>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</si>
  <si>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</si>
  <si>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</si>
  <si>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</si>
  <si>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</si>
  <si>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</si>
  <si>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</si>
  <si>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</si>
  <si>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</si>
  <si>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</si>
  <si>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</si>
  <si>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</si>
  <si>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</si>
  <si>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</si>
  <si>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</si>
  <si>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</si>
  <si>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</si>
  <si>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</si>
  <si>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</si>
  <si>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</si>
  <si>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</si>
  <si>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</si>
  <si>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</si>
  <si>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</si>
  <si>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</si>
  <si>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</si>
  <si>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</si>
  <si>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</si>
  <si>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</si>
  <si>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</si>
  <si>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</si>
  <si>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</si>
  <si>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</si>
  <si>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</si>
  <si>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</si>
  <si>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</si>
  <si>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</si>
  <si>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</si>
  <si>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</si>
  <si>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</si>
  <si>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</si>
  <si>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</si>
  <si>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</si>
  <si>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</si>
  <si>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</si>
  <si>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</si>
  <si>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</si>
  <si>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</si>
  <si>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</si>
  <si>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</si>
  <si>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</si>
  <si>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</si>
  <si>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</si>
  <si>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</si>
  <si>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</si>
  <si>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</si>
  <si>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</si>
  <si>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</si>
  <si>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</si>
  <si>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</si>
  <si>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</si>
  <si>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</si>
  <si>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</si>
  <si>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</si>
  <si>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</si>
  <si>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</si>
  <si>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</si>
  <si>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</si>
  <si>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</si>
  <si>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</si>
  <si>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</si>
  <si>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</si>
  <si>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</si>
  <si>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</si>
  <si>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</si>
  <si>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</si>
  <si>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</si>
  <si>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</si>
  <si>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</si>
  <si>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</si>
  <si>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</si>
  <si>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</si>
  <si>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</si>
  <si>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</si>
  <si>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</si>
  <si>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</si>
  <si>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</si>
  <si>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</si>
  <si>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</si>
  <si>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</si>
  <si>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</si>
  <si>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</si>
  <si>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</si>
  <si>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</si>
  <si>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</si>
  <si>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</si>
  <si>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</si>
  <si>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</si>
  <si>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</si>
  <si>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</si>
  <si>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</si>
  <si>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</si>
  <si>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</si>
  <si>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</si>
  <si>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</si>
  <si>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</si>
  <si>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</si>
  <si>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</si>
  <si>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</si>
  <si>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</si>
  <si>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</si>
  <si>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</si>
  <si>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</si>
  <si>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</si>
  <si>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</si>
  <si>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</si>
  <si>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</si>
  <si>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</si>
  <si>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</si>
  <si>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</si>
  <si>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</si>
  <si>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</si>
  <si>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</si>
  <si>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</si>
  <si>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</si>
  <si>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</si>
  <si>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</si>
  <si>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</si>
  <si>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</si>
  <si>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</si>
  <si>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</si>
  <si>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</si>
  <si>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</si>
  <si>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</si>
  <si>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</si>
  <si>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</si>
  <si>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</si>
  <si>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</si>
  <si>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</si>
  <si>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</si>
  <si>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</si>
  <si>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</si>
  <si>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</si>
  <si>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</si>
  <si>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</si>
  <si>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</si>
  <si>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</si>
  <si>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</si>
  <si>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</si>
  <si>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</si>
  <si>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</si>
  <si>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</si>
  <si>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</si>
  <si>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</si>
  <si>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</si>
  <si>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</si>
  <si>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</si>
  <si>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</si>
  <si>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</si>
  <si>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</si>
  <si>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</si>
  <si>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</si>
  <si>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</si>
  <si>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</si>
  <si>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</si>
  <si>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</si>
  <si>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</si>
  <si>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</si>
  <si>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</si>
  <si>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</si>
  <si>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</si>
  <si>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</si>
  <si>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</si>
  <si>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</si>
  <si>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</si>
  <si>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</si>
  <si>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</si>
  <si>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</si>
  <si>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</si>
  <si>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</si>
  <si>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</si>
  <si>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</si>
  <si>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</si>
  <si>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</si>
  <si>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</si>
  <si>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</si>
  <si>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</si>
  <si>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</si>
  <si>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</si>
  <si>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</si>
  <si>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</si>
  <si>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</si>
  <si>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</si>
  <si>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</si>
  <si>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</si>
  <si>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</si>
  <si>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</si>
  <si>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</si>
  <si>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</si>
  <si>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</si>
  <si>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</si>
  <si>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</si>
  <si>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</si>
  <si>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</si>
  <si>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</si>
  <si>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</si>
  <si>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</si>
  <si>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</si>
  <si>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</si>
  <si>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</si>
  <si>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</si>
  <si>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</si>
  <si>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</si>
  <si>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</si>
  <si>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</si>
  <si>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</si>
  <si>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</si>
  <si>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</si>
  <si>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</si>
  <si>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</si>
  <si>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</si>
  <si>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</si>
  <si>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</si>
  <si>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</si>
  <si>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</si>
  <si>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</si>
  <si>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</si>
  <si>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</si>
  <si>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</si>
  <si>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</si>
  <si>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</si>
  <si>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</si>
  <si>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</si>
  <si>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</si>
  <si>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</si>
  <si>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</si>
  <si>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</si>
  <si>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</si>
  <si>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</si>
  <si>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</si>
  <si>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</si>
  <si>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</si>
  <si>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</si>
  <si>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</si>
  <si>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</si>
  <si>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</si>
  <si>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</si>
  <si>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</si>
  <si>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</si>
  <si>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</si>
  <si>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</si>
  <si>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</si>
  <si>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</si>
  <si>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</si>
  <si>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</si>
  <si>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</si>
  <si>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</si>
  <si>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</si>
  <si>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</si>
  <si>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</si>
  <si>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</si>
  <si>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</si>
  <si>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</si>
  <si>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</si>
  <si>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</si>
  <si>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</si>
  <si>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</si>
  <si>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</si>
  <si>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</si>
  <si>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</si>
  <si>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</si>
  <si>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</si>
  <si>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</si>
  <si>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</si>
  <si>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</si>
  <si>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</si>
  <si>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</si>
  <si>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</si>
  <si>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</si>
  <si>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</si>
  <si>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</si>
  <si>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</si>
  <si>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</si>
  <si>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</si>
  <si>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</si>
  <si>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</si>
  <si>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</si>
  <si>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</si>
  <si>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</si>
  <si>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</si>
  <si>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</si>
  <si>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</si>
  <si>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</si>
  <si>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</si>
  <si>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</si>
  <si>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</si>
  <si>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</si>
  <si>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</si>
  <si>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</si>
  <si>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</si>
  <si>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</si>
  <si>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</si>
  <si>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</si>
  <si>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</si>
  <si>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</si>
  <si>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</si>
  <si>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</si>
  <si>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</si>
  <si>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</si>
  <si>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</si>
  <si>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</si>
  <si>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</si>
  <si>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</si>
  <si>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</si>
  <si>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</si>
  <si>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</si>
  <si>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</si>
  <si>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</si>
  <si>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</si>
  <si>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</si>
  <si>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</si>
  <si>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</si>
  <si>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</si>
  <si>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</si>
  <si>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</si>
  <si>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</si>
  <si>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</si>
  <si>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</si>
  <si>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</si>
  <si>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</si>
  <si>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</si>
  <si>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</si>
  <si>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</si>
  <si>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</si>
  <si>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</si>
  <si>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</si>
  <si>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</si>
  <si>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</si>
  <si>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</si>
  <si>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</si>
  <si>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</si>
  <si>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</si>
  <si>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</si>
  <si>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</si>
  <si>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</si>
  <si>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</si>
  <si>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</si>
  <si>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</si>
  <si>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</si>
  <si>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</si>
  <si>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</si>
  <si>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</si>
  <si>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</si>
  <si>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</si>
  <si>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</si>
  <si>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</si>
  <si>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</si>
  <si>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</si>
  <si>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</si>
  <si>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</si>
  <si>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</si>
  <si>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</si>
  <si>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</si>
  <si>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</si>
  <si>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</si>
  <si>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</si>
  <si>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</si>
  <si>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</si>
  <si>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</si>
  <si>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</si>
  <si>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</si>
  <si>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</si>
  <si>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</si>
  <si>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</si>
  <si>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</si>
  <si>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</si>
  <si>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</si>
  <si>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</si>
  <si>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</si>
  <si>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</si>
  <si>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</si>
  <si>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</si>
  <si>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</si>
  <si>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</si>
  <si>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</si>
  <si>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</si>
  <si>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</si>
  <si>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</si>
  <si>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</si>
  <si>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</si>
  <si>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</si>
  <si>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</si>
  <si>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</si>
  <si>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</si>
  <si>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</si>
  <si>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</si>
  <si>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</si>
  <si>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</si>
  <si>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</si>
  <si>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</si>
  <si>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</si>
  <si>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</si>
  <si>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Egyházak</t>
  </si>
  <si>
    <t>Vöröskereszt</t>
  </si>
  <si>
    <t>CESZ Bőnyi Szervezete</t>
  </si>
  <si>
    <t>Bőnyi SE</t>
  </si>
  <si>
    <t xml:space="preserve">Összeg 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</si>
  <si>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</si>
  <si>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</si>
  <si>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</si>
  <si>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</si>
  <si>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</si>
  <si>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</si>
  <si>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</si>
  <si>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</si>
  <si>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</si>
  <si>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</si>
  <si>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</si>
  <si>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</si>
  <si>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</si>
  <si>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</si>
  <si>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</si>
  <si>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</si>
  <si>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</si>
  <si>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</si>
  <si>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</si>
  <si>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</si>
  <si>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</si>
  <si>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</si>
  <si>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</si>
  <si>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</si>
  <si>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</si>
  <si>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</si>
  <si>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</si>
  <si>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</si>
  <si>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</si>
  <si>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</si>
  <si>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</si>
  <si>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</si>
  <si>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</si>
  <si>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</si>
  <si>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</si>
  <si>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</si>
  <si>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</si>
  <si>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</si>
  <si>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</si>
  <si>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</si>
  <si>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térfigyelő kamera</t>
  </si>
  <si>
    <t>összesen</t>
  </si>
  <si>
    <t>Pannónia Kincse Leader Egyesület</t>
  </si>
  <si>
    <t>kisértékű tárgyi eszköz beszerzés óvoda</t>
  </si>
  <si>
    <t xml:space="preserve"> forintban !</t>
  </si>
  <si>
    <t>forintban !</t>
  </si>
  <si>
    <t xml:space="preserve">Ft-ban </t>
  </si>
  <si>
    <t xml:space="preserve"> forintban</t>
  </si>
  <si>
    <t>K44</t>
  </si>
  <si>
    <t>Egyéb nem  intézményi ellátások</t>
  </si>
  <si>
    <t xml:space="preserve">Ellátottak pénzbeli juttatásai </t>
  </si>
  <si>
    <t>Termőföld bérbeadásból származó jövedelem</t>
  </si>
  <si>
    <t>Jövedelemadók</t>
  </si>
  <si>
    <t>Felhasználás 2018. XII.31.ig</t>
  </si>
  <si>
    <t xml:space="preserve">2018. évi előirányzat </t>
  </si>
  <si>
    <t>berendezés, bútor óvoda</t>
  </si>
  <si>
    <t>tetócsere, hőszigetelés, vakolat 4. csoport óvoda</t>
  </si>
  <si>
    <t>dagasztógép, asztal óvoda</t>
  </si>
  <si>
    <t>kombinált hűtőszekrény óvoda</t>
  </si>
  <si>
    <t>oltözőszekrény óvoda</t>
  </si>
  <si>
    <t>irodák, irattár, nagyterem bútorainak cseréje hivatal</t>
  </si>
  <si>
    <t>települési arculati kézikönyv</t>
  </si>
  <si>
    <t>településrendezési terv</t>
  </si>
  <si>
    <t>utcanévtáblák, településtérkép</t>
  </si>
  <si>
    <t>kazán</t>
  </si>
  <si>
    <t>buszmegálló, kerékpártároló</t>
  </si>
  <si>
    <t>kisértékű tárgyi eszköz beszerzés védőnő</t>
  </si>
  <si>
    <t>infromatikai eszköz beszerzés ikszt</t>
  </si>
  <si>
    <t>informatikai eszköz beszerzés könyvtár</t>
  </si>
  <si>
    <t>egyéb tárgyi eszköz beszerzés könyvtár</t>
  </si>
  <si>
    <t>2018. év utáni szükséglet</t>
  </si>
  <si>
    <t>Radnóti utca napelemes közvilágítás</t>
  </si>
  <si>
    <t>utak felújítása Radnóti, Arany, Újvilág</t>
  </si>
  <si>
    <t>járda felújítás</t>
  </si>
  <si>
    <t>KIMUTATÁS a 2018. évben céljelleggel nyújtott támogatásokról</t>
  </si>
  <si>
    <t>Felhasználás 2018. XII. 31-ig</t>
  </si>
  <si>
    <t>2018. év utáni szükséglet
(6=2 - 4 - 5)</t>
  </si>
  <si>
    <t>2018. évi előirányzat</t>
  </si>
  <si>
    <t>Bőny Község Önkormányzata 2018. évi költségvetési bevételei és kiadásai kötelező, önként vállalt és államigazgatási feladatok bontásban</t>
  </si>
  <si>
    <t>Bőnyi Polgármesteri Hivatal 2018. évi költségvetési bevételei és kiadásai kötelező, önként vállalt és államigazgatási feladatok bontásban</t>
  </si>
  <si>
    <t>Szivárvány Egységes Óvoda-Bölcsőde 2018. évi költségvetési bevételei és kiadásai kötelező, önként vállalt és államigazgatási feladatok bontásban</t>
  </si>
  <si>
    <t xml:space="preserve">BŐNY KÖZSÉG ÖNKORMÁNYZATA 2018. ÉVI ENGEDÉLYEZETT LÉTSZÁMA </t>
  </si>
  <si>
    <t>Előirányzat felhasználás ütemterv 2018. évre</t>
  </si>
  <si>
    <t>BŐNY KÖZSÉG ÖNKORMÁNYZAT 2018. ÉVI KÖLTSÉGVETÉSÉNEK LIKVIDITÁSI TERVE</t>
  </si>
  <si>
    <t>Adat</t>
  </si>
  <si>
    <t>nyitó</t>
  </si>
  <si>
    <t>pénzforgalmi</t>
  </si>
  <si>
    <t>záró</t>
  </si>
  <si>
    <t>likviditás</t>
  </si>
  <si>
    <t>likviditási hitel</t>
  </si>
  <si>
    <t>korrigált</t>
  </si>
  <si>
    <t>Hónap</t>
  </si>
  <si>
    <t>jellege</t>
  </si>
  <si>
    <t>pénzáll.</t>
  </si>
  <si>
    <t>bevétel</t>
  </si>
  <si>
    <t>kiadás</t>
  </si>
  <si>
    <t>egyenleg</t>
  </si>
  <si>
    <t>milyensége</t>
  </si>
  <si>
    <t>felvét</t>
  </si>
  <si>
    <t>törlesztés</t>
  </si>
  <si>
    <t>záróegyenleg</t>
  </si>
  <si>
    <t>január</t>
  </si>
  <si>
    <t>havi</t>
  </si>
  <si>
    <t>jó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</si>
  <si>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</si>
  <si>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</si>
  <si>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</si>
  <si>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</si>
  <si>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</si>
  <si>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</si>
  <si>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</si>
  <si>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</si>
  <si>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</si>
  <si>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</si>
  <si>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</si>
  <si>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</si>
  <si>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módosított</t>
  </si>
  <si>
    <t>A helyi önk.előző évi elsz-ból szárm kiadásai</t>
  </si>
  <si>
    <t>Államháztartáson belüli megelőlegzés visszaf.</t>
  </si>
  <si>
    <t>Működési célú költségvetési támogatások és kiegészítő támogatások</t>
  </si>
  <si>
    <t>Elszámolásból származó bevételek</t>
  </si>
  <si>
    <t>2018. évi előirányzat eredeti</t>
  </si>
  <si>
    <t>2018. évi előirányzat módosított</t>
  </si>
  <si>
    <t>Teljes költség eredeti</t>
  </si>
  <si>
    <t>teljes költség módosított</t>
  </si>
  <si>
    <t>Teljes költség  eredeti</t>
  </si>
  <si>
    <t>1. melléklet az 7/2018. (IX.25.)ÖK rendelethez</t>
  </si>
  <si>
    <t>2. melléklet az  7/2018. (IX.25.) ÖK rendelethez</t>
  </si>
  <si>
    <t>3. melléklet a 7/2018. (IX.25.) ÖK rendelethez</t>
  </si>
  <si>
    <t>4. melléklet a 7/2018. (IX.25.) ÖK rendelethez</t>
  </si>
  <si>
    <t>5. melléklet a 7/2018. (IX.25.) ÖK rendelethez</t>
  </si>
  <si>
    <t>6. melléklet a 7/2018. (IX.25.) ÖK rendelethez</t>
  </si>
  <si>
    <t>7. melléklet a 7/2018. (IX.25.) ÖK rendelethez</t>
  </si>
  <si>
    <t>8. melléklet a 7/2018. (IX.25.) ÖK rendelethez</t>
  </si>
  <si>
    <t>8.1 melléklet a  7/2018. (IX.25.) ÖK rendelethez</t>
  </si>
  <si>
    <t>8.2 melléklet a 7/2018. (IX.25.) ÖK rendelethez</t>
  </si>
  <si>
    <t>10. melléklet a  7/2018. (IX.25.) ÖK rendelethez</t>
  </si>
  <si>
    <t>11.MELLÉKLET a 7/2018. (IX.25.) ÖK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</si>
</sst>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5" fillId="0" borderId="0" xfId="59" applyFill="1" applyProtection="1">
      <alignment/>
      <protection locked="0"/>
    </xf>
    <xf numFmtId="0" fontId="25" fillId="0" borderId="0" xfId="59" applyFill="1" applyProtection="1">
      <alignment/>
      <protection/>
    </xf>
    <xf numFmtId="0" fontId="28" fillId="0" borderId="0" xfId="56" applyFont="1" applyFill="1" applyAlignment="1">
      <alignment horizontal="right"/>
      <protection/>
    </xf>
    <xf numFmtId="0" fontId="29" fillId="0" borderId="28" xfId="59" applyFont="1" applyFill="1" applyBorder="1" applyAlignment="1" applyProtection="1">
      <alignment horizontal="center" vertical="center" wrapText="1"/>
      <protection/>
    </xf>
    <xf numFmtId="0" fontId="29" fillId="0" borderId="29" xfId="59" applyFont="1" applyFill="1" applyBorder="1" applyAlignment="1" applyProtection="1">
      <alignment horizontal="center" vertical="center"/>
      <protection/>
    </xf>
    <xf numFmtId="0" fontId="29" fillId="0" borderId="30" xfId="59" applyFont="1" applyFill="1" applyBorder="1" applyAlignment="1" applyProtection="1">
      <alignment horizontal="center" vertical="center"/>
      <protection/>
    </xf>
    <xf numFmtId="0" fontId="32" fillId="0" borderId="11" xfId="59" applyFont="1" applyFill="1" applyBorder="1" applyAlignment="1" applyProtection="1">
      <alignment horizontal="left" vertical="center" indent="1"/>
      <protection/>
    </xf>
    <xf numFmtId="0" fontId="25" fillId="0" borderId="0" xfId="59" applyFill="1" applyAlignment="1" applyProtection="1">
      <alignment vertical="center"/>
      <protection/>
    </xf>
    <xf numFmtId="0" fontId="32" fillId="0" borderId="22" xfId="59" applyFont="1" applyFill="1" applyBorder="1" applyAlignment="1" applyProtection="1">
      <alignment horizontal="left" vertical="center" indent="1"/>
      <protection/>
    </xf>
    <xf numFmtId="0" fontId="32" fillId="0" borderId="23" xfId="59" applyFont="1" applyFill="1" applyBorder="1" applyAlignment="1" applyProtection="1">
      <alignment horizontal="left" vertical="center" indent="1"/>
      <protection/>
    </xf>
    <xf numFmtId="170" fontId="32" fillId="0" borderId="23" xfId="59" applyNumberFormat="1" applyFont="1" applyFill="1" applyBorder="1" applyAlignment="1" applyProtection="1">
      <alignment vertical="center"/>
      <protection locked="0"/>
    </xf>
    <xf numFmtId="0" fontId="32" fillId="0" borderId="19" xfId="59" applyFont="1" applyFill="1" applyBorder="1" applyAlignment="1" applyProtection="1">
      <alignment horizontal="left" vertical="center" indent="1"/>
      <protection/>
    </xf>
    <xf numFmtId="0" fontId="32" fillId="0" borderId="10" xfId="59" applyFont="1" applyFill="1" applyBorder="1" applyAlignment="1" applyProtection="1">
      <alignment horizontal="left" vertical="center" indent="1"/>
      <protection/>
    </xf>
    <xf numFmtId="170" fontId="32" fillId="0" borderId="10" xfId="59" applyNumberFormat="1" applyFont="1" applyFill="1" applyBorder="1" applyAlignment="1" applyProtection="1">
      <alignment vertical="center"/>
      <protection locked="0"/>
    </xf>
    <xf numFmtId="170" fontId="32" fillId="0" borderId="31" xfId="59" applyNumberFormat="1" applyFont="1" applyFill="1" applyBorder="1" applyAlignment="1" applyProtection="1">
      <alignment vertical="center"/>
      <protection/>
    </xf>
    <xf numFmtId="0" fontId="25" fillId="0" borderId="0" xfId="59" applyFill="1" applyAlignment="1" applyProtection="1">
      <alignment vertical="center"/>
      <protection locked="0"/>
    </xf>
    <xf numFmtId="0" fontId="32" fillId="0" borderId="17" xfId="59" applyFont="1" applyFill="1" applyBorder="1" applyAlignment="1" applyProtection="1">
      <alignment horizontal="left" vertical="center" wrapText="1" indent="1"/>
      <protection/>
    </xf>
    <xf numFmtId="170" fontId="32" fillId="0" borderId="17" xfId="59" applyNumberFormat="1" applyFont="1" applyFill="1" applyBorder="1" applyAlignment="1" applyProtection="1">
      <alignment vertical="center"/>
      <protection locked="0"/>
    </xf>
    <xf numFmtId="170" fontId="32" fillId="0" borderId="32" xfId="59" applyNumberFormat="1" applyFont="1" applyFill="1" applyBorder="1" applyAlignment="1" applyProtection="1">
      <alignment vertical="center"/>
      <protection/>
    </xf>
    <xf numFmtId="0" fontId="32" fillId="0" borderId="10" xfId="59" applyFont="1" applyFill="1" applyBorder="1" applyAlignment="1" applyProtection="1">
      <alignment horizontal="left" vertical="center" wrapText="1" indent="1"/>
      <protection/>
    </xf>
    <xf numFmtId="0" fontId="29" fillId="0" borderId="12" xfId="59" applyFont="1" applyFill="1" applyBorder="1" applyAlignment="1" applyProtection="1">
      <alignment horizontal="left" vertical="center" indent="1"/>
      <protection/>
    </xf>
    <xf numFmtId="170" fontId="31" fillId="0" borderId="12" xfId="59" applyNumberFormat="1" applyFont="1" applyFill="1" applyBorder="1" applyAlignment="1" applyProtection="1">
      <alignment vertical="center"/>
      <protection/>
    </xf>
    <xf numFmtId="0" fontId="32" fillId="0" borderId="16" xfId="59" applyFont="1" applyFill="1" applyBorder="1" applyAlignment="1" applyProtection="1">
      <alignment horizontal="left" vertical="center" indent="1"/>
      <protection/>
    </xf>
    <xf numFmtId="0" fontId="32" fillId="0" borderId="17" xfId="59" applyFont="1" applyFill="1" applyBorder="1" applyAlignment="1" applyProtection="1">
      <alignment horizontal="left" vertical="center" indent="1"/>
      <protection/>
    </xf>
    <xf numFmtId="0" fontId="31" fillId="0" borderId="11" xfId="59" applyFont="1" applyFill="1" applyBorder="1" applyAlignment="1" applyProtection="1">
      <alignment horizontal="left" vertical="center" indent="1"/>
      <protection/>
    </xf>
    <xf numFmtId="0" fontId="29" fillId="0" borderId="12" xfId="59" applyFont="1" applyFill="1" applyBorder="1" applyAlignment="1" applyProtection="1">
      <alignment horizontal="left" indent="1"/>
      <protection/>
    </xf>
    <xf numFmtId="170" fontId="31" fillId="0" borderId="12" xfId="59" applyNumberFormat="1" applyFont="1" applyFill="1" applyBorder="1" applyProtection="1">
      <alignment/>
      <protection/>
    </xf>
    <xf numFmtId="0" fontId="22" fillId="0" borderId="0" xfId="59" applyFont="1" applyFill="1" applyProtection="1">
      <alignment/>
      <protection/>
    </xf>
    <xf numFmtId="0" fontId="35" fillId="0" borderId="0" xfId="59" applyFont="1" applyFill="1" applyProtection="1">
      <alignment/>
      <protection locked="0"/>
    </xf>
    <xf numFmtId="0" fontId="26" fillId="0" borderId="0" xfId="59" applyFont="1" applyFill="1" applyProtection="1">
      <alignment/>
      <protection locked="0"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3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34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0" fillId="0" borderId="33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1" xfId="56" applyNumberFormat="1" applyFont="1" applyFill="1" applyBorder="1" applyAlignment="1" applyProtection="1">
      <alignment vertical="center" wrapText="1"/>
      <protection/>
    </xf>
    <xf numFmtId="170" fontId="22" fillId="0" borderId="36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5" xfId="56" applyNumberFormat="1" applyFont="1" applyFill="1" applyBorder="1" applyAlignment="1" applyProtection="1">
      <alignment vertical="center" wrapText="1"/>
      <protection locked="0"/>
    </xf>
    <xf numFmtId="170" fontId="22" fillId="0" borderId="37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8" xfId="56" applyFont="1" applyBorder="1" applyAlignment="1" applyProtection="1">
      <alignment horizontal="left" vertical="center" indent="1"/>
      <protection locked="0"/>
    </xf>
    <xf numFmtId="3" fontId="22" fillId="0" borderId="39" xfId="56" applyNumberFormat="1" applyFont="1" applyBorder="1" applyAlignment="1" applyProtection="1">
      <alignment horizontal="righ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3" fontId="22" fillId="0" borderId="31" xfId="56" applyNumberFormat="1" applyFont="1" applyBorder="1" applyAlignment="1" applyProtection="1">
      <alignment horizontal="right" vertical="center" indent="1"/>
      <protection locked="0"/>
    </xf>
    <xf numFmtId="3" fontId="22" fillId="0" borderId="31" xfId="56" applyNumberFormat="1" applyFont="1" applyFill="1" applyBorder="1" applyAlignment="1" applyProtection="1">
      <alignment horizontal="right" vertical="center" indent="1"/>
      <protection locked="0"/>
    </xf>
    <xf numFmtId="0" fontId="22" fillId="0" borderId="36" xfId="56" applyFont="1" applyBorder="1" applyAlignment="1" applyProtection="1">
      <alignment horizontal="right" vertical="center" indent="1"/>
      <protection/>
    </xf>
    <xf numFmtId="0" fontId="22" fillId="0" borderId="35" xfId="56" applyFont="1" applyBorder="1" applyAlignment="1" applyProtection="1">
      <alignment horizontal="left" vertical="center" indent="1"/>
      <protection locked="0"/>
    </xf>
    <xf numFmtId="3" fontId="22" fillId="0" borderId="37" xfId="56" applyNumberFormat="1" applyFont="1" applyFill="1" applyBorder="1" applyAlignment="1" applyProtection="1">
      <alignment horizontal="right" vertical="center" indent="1"/>
      <protection locked="0"/>
    </xf>
    <xf numFmtId="0" fontId="32" fillId="0" borderId="0" xfId="56" applyFont="1" applyAlignment="1" applyProtection="1">
      <alignment horizontal="right"/>
      <protection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40" xfId="0" applyFont="1" applyBorder="1" applyAlignment="1">
      <alignment horizont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4" xfId="56" applyNumberFormat="1" applyFont="1" applyFill="1" applyBorder="1" applyAlignment="1" applyProtection="1">
      <alignment horizontal="center" vertical="center" wrapText="1"/>
      <protection/>
    </xf>
    <xf numFmtId="0" fontId="22" fillId="0" borderId="14" xfId="56" applyFont="1" applyBorder="1">
      <alignment/>
      <protection/>
    </xf>
    <xf numFmtId="0" fontId="20" fillId="0" borderId="0" xfId="0" applyFont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170" fontId="29" fillId="0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vertical="center" wrapText="1"/>
      <protection/>
    </xf>
    <xf numFmtId="170" fontId="30" fillId="0" borderId="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28" fillId="0" borderId="46" xfId="56" applyNumberFormat="1" applyFont="1" applyFill="1" applyBorder="1" applyAlignment="1" applyProtection="1">
      <alignment horizontal="right" vertical="center"/>
      <protection/>
    </xf>
    <xf numFmtId="0" fontId="37" fillId="0" borderId="0" xfId="58" applyFont="1" applyAlignment="1">
      <alignment horizontal="center" wrapText="1"/>
      <protection/>
    </xf>
    <xf numFmtId="170" fontId="38" fillId="0" borderId="0" xfId="58" applyNumberFormat="1" applyFont="1" applyFill="1" applyAlignment="1">
      <alignment horizontal="center" vertical="center" wrapText="1"/>
      <protection/>
    </xf>
    <xf numFmtId="170" fontId="38" fillId="0" borderId="0" xfId="58" applyNumberFormat="1" applyFont="1" applyFill="1" applyAlignment="1">
      <alignment vertical="center" wrapText="1"/>
      <protection/>
    </xf>
    <xf numFmtId="170" fontId="28" fillId="0" borderId="0" xfId="58" applyNumberFormat="1" applyFont="1" applyFill="1" applyAlignment="1">
      <alignment horizontal="right" vertical="center"/>
      <protection/>
    </xf>
    <xf numFmtId="0" fontId="29" fillId="0" borderId="11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9" fillId="0" borderId="13" xfId="58" applyFont="1" applyFill="1" applyBorder="1" applyAlignment="1" applyProtection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 applyProtection="1">
      <alignment horizontal="center" vertical="center" wrapText="1"/>
      <protection/>
    </xf>
    <xf numFmtId="0" fontId="31" fillId="0" borderId="13" xfId="58" applyFont="1" applyFill="1" applyBorder="1" applyAlignment="1" applyProtection="1">
      <alignment horizontal="center" vertical="center" wrapText="1"/>
      <protection/>
    </xf>
    <xf numFmtId="0" fontId="32" fillId="0" borderId="47" xfId="58" applyFont="1" applyFill="1" applyBorder="1" applyAlignment="1">
      <alignment horizontal="center" vertical="center" wrapText="1"/>
      <protection/>
    </xf>
    <xf numFmtId="0" fontId="39" fillId="0" borderId="48" xfId="58" applyFont="1" applyFill="1" applyBorder="1" applyAlignment="1" applyProtection="1">
      <alignment horizontal="left" vertical="center" wrapText="1" indent="1"/>
      <protection/>
    </xf>
    <xf numFmtId="170" fontId="3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58" applyFont="1" applyFill="1" applyBorder="1" applyAlignment="1">
      <alignment horizontal="center" vertical="center" wrapText="1"/>
      <protection/>
    </xf>
    <xf numFmtId="0" fontId="39" fillId="0" borderId="43" xfId="58" applyFont="1" applyFill="1" applyBorder="1" applyAlignment="1" applyProtection="1">
      <alignment horizontal="left" vertical="center" wrapText="1" indent="1"/>
      <protection/>
    </xf>
    <xf numFmtId="170" fontId="32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43" xfId="58" applyFont="1" applyFill="1" applyBorder="1" applyAlignment="1" applyProtection="1">
      <alignment horizontal="left" vertical="center" wrapText="1" indent="8"/>
      <protection/>
    </xf>
    <xf numFmtId="0" fontId="32" fillId="0" borderId="17" xfId="58" applyFont="1" applyFill="1" applyBorder="1" applyAlignment="1" applyProtection="1">
      <alignment vertical="center" wrapText="1"/>
      <protection locked="0"/>
    </xf>
    <xf numFmtId="170" fontId="32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58" applyFont="1" applyFill="1" applyBorder="1" applyAlignment="1" applyProtection="1">
      <alignment vertical="center" wrapText="1"/>
      <protection locked="0"/>
    </xf>
    <xf numFmtId="0" fontId="32" fillId="0" borderId="36" xfId="58" applyFont="1" applyFill="1" applyBorder="1" applyAlignment="1">
      <alignment horizontal="center" vertical="center" wrapText="1"/>
      <protection/>
    </xf>
    <xf numFmtId="0" fontId="32" fillId="0" borderId="49" xfId="58" applyFont="1" applyFill="1" applyBorder="1" applyAlignment="1" applyProtection="1">
      <alignment vertical="center" wrapText="1"/>
      <protection locked="0"/>
    </xf>
    <xf numFmtId="170" fontId="3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58" applyFont="1" applyFill="1" applyBorder="1" applyAlignment="1">
      <alignment horizontal="center" vertical="center" wrapText="1"/>
      <protection/>
    </xf>
    <xf numFmtId="0" fontId="29" fillId="0" borderId="26" xfId="58" applyFont="1" applyFill="1" applyBorder="1" applyAlignment="1" applyProtection="1">
      <alignment vertical="center" wrapText="1"/>
      <protection/>
    </xf>
    <xf numFmtId="170" fontId="31" fillId="0" borderId="26" xfId="58" applyNumberFormat="1" applyFont="1" applyFill="1" applyBorder="1" applyAlignment="1" applyProtection="1">
      <alignment vertical="center" wrapText="1"/>
      <protection/>
    </xf>
    <xf numFmtId="0" fontId="22" fillId="0" borderId="0" xfId="58" applyFill="1" applyAlignment="1">
      <alignment horizontal="right" vertical="center" wrapText="1"/>
      <protection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2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9" fillId="0" borderId="42" xfId="57" applyFont="1" applyFill="1" applyBorder="1" applyAlignment="1">
      <alignment horizontal="left" vertical="center" wrapText="1"/>
      <protection/>
    </xf>
    <xf numFmtId="167" fontId="18" fillId="0" borderId="41" xfId="57" applyNumberFormat="1" applyFont="1" applyFill="1" applyBorder="1" applyAlignment="1">
      <alignment horizontal="left" vertical="center"/>
      <protection/>
    </xf>
    <xf numFmtId="167" fontId="18" fillId="0" borderId="42" xfId="57" applyNumberFormat="1" applyFont="1" applyFill="1" applyBorder="1" applyAlignment="1">
      <alignment horizontal="left" vertical="center"/>
      <protection/>
    </xf>
    <xf numFmtId="0" fontId="18" fillId="0" borderId="41" xfId="57" applyFont="1" applyFill="1" applyBorder="1" applyAlignment="1">
      <alignment horizontal="left" vertical="center"/>
      <protection/>
    </xf>
    <xf numFmtId="0" fontId="18" fillId="0" borderId="42" xfId="57" applyFont="1" applyFill="1" applyBorder="1" applyAlignment="1">
      <alignment horizontal="left" vertical="center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/>
      <protection/>
    </xf>
    <xf numFmtId="170" fontId="30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0" xfId="56" applyNumberFormat="1" applyFill="1" applyBorder="1" applyAlignment="1">
      <alignment vertical="center" wrapText="1"/>
      <protection/>
    </xf>
    <xf numFmtId="170" fontId="22" fillId="0" borderId="10" xfId="56" applyNumberFormat="1" applyFill="1" applyBorder="1" applyAlignment="1" applyProtection="1">
      <alignment vertical="center" wrapText="1"/>
      <protection/>
    </xf>
    <xf numFmtId="170" fontId="28" fillId="0" borderId="10" xfId="56" applyNumberFormat="1" applyFont="1" applyFill="1" applyBorder="1" applyAlignment="1" applyProtection="1">
      <alignment horizontal="right" wrapText="1"/>
      <protection/>
    </xf>
    <xf numFmtId="170" fontId="30" fillId="0" borderId="10" xfId="56" applyNumberFormat="1" applyFont="1" applyFill="1" applyBorder="1" applyAlignment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/>
    </xf>
    <xf numFmtId="170" fontId="22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30" fillId="0" borderId="10" xfId="56" applyNumberFormat="1" applyFont="1" applyFill="1" applyBorder="1" applyAlignment="1" applyProtection="1">
      <alignment horizontal="left"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>
      <alignment vertical="center" wrapText="1"/>
      <protection/>
    </xf>
    <xf numFmtId="170" fontId="22" fillId="0" borderId="10" xfId="56" applyNumberFormat="1" applyFill="1" applyBorder="1" applyAlignment="1">
      <alignment horizontal="center" vertical="center" wrapText="1"/>
      <protection/>
    </xf>
    <xf numFmtId="0" fontId="0" fillId="0" borderId="42" xfId="57" applyFont="1" applyFill="1" applyBorder="1" applyAlignment="1">
      <alignment vertical="center" wrapText="1"/>
      <protection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19" xfId="56" applyNumberFormat="1" applyFont="1" applyFill="1" applyBorder="1" applyAlignment="1" applyProtection="1">
      <alignment vertical="center" wrapText="1"/>
      <protection locked="0"/>
    </xf>
    <xf numFmtId="170" fontId="30" fillId="0" borderId="0" xfId="56" applyNumberFormat="1" applyFont="1" applyFill="1" applyAlignment="1">
      <alignment vertical="center" wrapText="1"/>
      <protection/>
    </xf>
    <xf numFmtId="0" fontId="19" fillId="0" borderId="41" xfId="57" applyFont="1" applyFill="1" applyBorder="1" applyAlignment="1">
      <alignment horizontal="left" vertical="center"/>
      <protection/>
    </xf>
    <xf numFmtId="170" fontId="22" fillId="0" borderId="41" xfId="56" applyNumberFormat="1" applyFont="1" applyFill="1" applyBorder="1" applyAlignment="1" applyProtection="1">
      <alignment vertical="center" wrapText="1"/>
      <protection/>
    </xf>
    <xf numFmtId="0" fontId="40" fillId="0" borderId="10" xfId="0" applyFont="1" applyBorder="1" applyAlignment="1">
      <alignment/>
    </xf>
    <xf numFmtId="0" fontId="0" fillId="0" borderId="42" xfId="57" applyFont="1" applyFill="1" applyBorder="1" applyAlignment="1">
      <alignment horizontal="left" vertical="center" wrapText="1"/>
      <protection/>
    </xf>
    <xf numFmtId="0" fontId="18" fillId="0" borderId="41" xfId="0" applyFont="1" applyFill="1" applyBorder="1" applyAlignment="1">
      <alignment horizontal="left" vertical="center" wrapText="1"/>
    </xf>
    <xf numFmtId="0" fontId="0" fillId="0" borderId="43" xfId="57" applyFont="1" applyFill="1" applyBorder="1" applyAlignment="1">
      <alignment horizontal="left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51" xfId="0" applyFont="1" applyBorder="1" applyAlignment="1">
      <alignment horizontal="center"/>
    </xf>
    <xf numFmtId="0" fontId="20" fillId="0" borderId="45" xfId="0" applyFont="1" applyBorder="1" applyAlignment="1">
      <alignment/>
    </xf>
    <xf numFmtId="0" fontId="0" fillId="0" borderId="52" xfId="0" applyBorder="1" applyAlignment="1">
      <alignment/>
    </xf>
    <xf numFmtId="0" fontId="0" fillId="0" borderId="41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Border="1" applyAlignment="1">
      <alignment/>
    </xf>
    <xf numFmtId="0" fontId="0" fillId="0" borderId="18" xfId="0" applyBorder="1" applyAlignment="1">
      <alignment/>
    </xf>
    <xf numFmtId="0" fontId="0" fillId="0" borderId="5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29" fillId="0" borderId="57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57" xfId="56" applyNumberFormat="1" applyFont="1" applyFill="1" applyBorder="1" applyAlignment="1" applyProtection="1">
      <alignment horizontal="center" vertical="center" wrapText="1"/>
      <protection/>
    </xf>
    <xf numFmtId="170" fontId="32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70" fontId="31" fillId="0" borderId="57" xfId="56" applyNumberFormat="1" applyFont="1" applyFill="1" applyBorder="1" applyAlignment="1" applyProtection="1">
      <alignment horizontal="right" vertical="center" wrapText="1" indent="1"/>
      <protection/>
    </xf>
    <xf numFmtId="170" fontId="33" fillId="0" borderId="48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8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45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3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45" xfId="56" applyNumberFormat="1" applyFont="1" applyFill="1" applyBorder="1" applyAlignment="1" applyProtection="1">
      <alignment horizontal="center" vertical="center" wrapText="1"/>
      <protection/>
    </xf>
    <xf numFmtId="170" fontId="31" fillId="0" borderId="45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9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45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45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33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57" xfId="56" applyNumberFormat="1" applyFont="1" applyFill="1" applyBorder="1" applyAlignment="1" applyProtection="1">
      <alignment horizontal="center" vertical="center" wrapText="1"/>
      <protection/>
    </xf>
    <xf numFmtId="170" fontId="33" fillId="0" borderId="46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6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6" xfId="56" applyNumberFormat="1" applyFont="1" applyFill="1" applyBorder="1" applyAlignment="1" applyProtection="1">
      <alignment horizontal="right" vertical="center" wrapText="1" indent="1"/>
      <protection/>
    </xf>
    <xf numFmtId="170" fontId="27" fillId="0" borderId="48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0" xfId="56" applyNumberFormat="1" applyFont="1" applyFill="1" applyBorder="1" applyAlignment="1" applyProtection="1">
      <alignment horizontal="right" vertical="center"/>
      <protection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4" xfId="56" applyNumberFormat="1" applyFont="1" applyFill="1" applyBorder="1" applyAlignment="1" applyProtection="1">
      <alignment horizontal="centerContinuous" vertical="center" wrapText="1"/>
      <protection/>
    </xf>
    <xf numFmtId="170" fontId="32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41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70" fontId="28" fillId="0" borderId="10" xfId="56" applyNumberFormat="1" applyFont="1" applyFill="1" applyBorder="1" applyAlignment="1" applyProtection="1">
      <alignment horizontal="right" vertical="center"/>
      <protection/>
    </xf>
    <xf numFmtId="170" fontId="32" fillId="0" borderId="46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4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62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166" fontId="18" fillId="0" borderId="10" xfId="57" applyNumberFormat="1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horizontal="left" vertical="center" wrapText="1"/>
      <protection/>
    </xf>
    <xf numFmtId="0" fontId="0" fillId="0" borderId="42" xfId="57" applyFont="1" applyFill="1" applyBorder="1" applyAlignment="1">
      <alignment horizontal="left" vertical="center" wrapText="1"/>
      <protection/>
    </xf>
    <xf numFmtId="0" fontId="18" fillId="0" borderId="41" xfId="57" applyFont="1" applyFill="1" applyBorder="1" applyAlignment="1">
      <alignment horizontal="left" vertical="center" wrapText="1"/>
      <protection/>
    </xf>
    <xf numFmtId="0" fontId="18" fillId="0" borderId="42" xfId="57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18" fillId="0" borderId="41" xfId="57" applyFont="1" applyFill="1" applyBorder="1" applyAlignment="1">
      <alignment horizontal="left" vertical="center"/>
      <protection/>
    </xf>
    <xf numFmtId="0" fontId="18" fillId="0" borderId="42" xfId="57" applyFont="1" applyFill="1" applyBorder="1" applyAlignment="1">
      <alignment horizontal="left" vertical="center"/>
      <protection/>
    </xf>
    <xf numFmtId="0" fontId="20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42" xfId="57" applyFont="1" applyFill="1" applyBorder="1" applyAlignment="1">
      <alignment horizontal="left" vertical="center"/>
      <protection/>
    </xf>
    <xf numFmtId="166" fontId="19" fillId="0" borderId="41" xfId="57" applyNumberFormat="1" applyFont="1" applyFill="1" applyBorder="1" applyAlignment="1">
      <alignment vertical="center"/>
      <protection/>
    </xf>
    <xf numFmtId="166" fontId="19" fillId="0" borderId="42" xfId="57" applyNumberFormat="1" applyFont="1" applyFill="1" applyBorder="1" applyAlignment="1">
      <alignment vertical="center"/>
      <protection/>
    </xf>
    <xf numFmtId="166" fontId="19" fillId="0" borderId="43" xfId="57" applyNumberFormat="1" applyFont="1" applyFill="1" applyBorder="1" applyAlignment="1">
      <alignment vertical="center"/>
      <protection/>
    </xf>
    <xf numFmtId="0" fontId="20" fillId="0" borderId="41" xfId="57" applyFont="1" applyFill="1" applyBorder="1" applyAlignment="1">
      <alignment horizontal="left" vertical="center" wrapText="1"/>
      <protection/>
    </xf>
    <xf numFmtId="0" fontId="20" fillId="0" borderId="42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167" fontId="18" fillId="0" borderId="41" xfId="57" applyNumberFormat="1" applyFont="1" applyFill="1" applyBorder="1" applyAlignment="1">
      <alignment horizontal="left" vertical="center"/>
      <protection/>
    </xf>
    <xf numFmtId="167" fontId="18" fillId="0" borderId="42" xfId="57" applyNumberFormat="1" applyFont="1" applyFill="1" applyBorder="1" applyAlignment="1">
      <alignment horizontal="left" vertical="center"/>
      <protection/>
    </xf>
    <xf numFmtId="0" fontId="0" fillId="0" borderId="41" xfId="57" applyFont="1" applyFill="1" applyBorder="1" applyAlignment="1">
      <alignment vertical="center"/>
      <protection/>
    </xf>
    <xf numFmtId="0" fontId="0" fillId="0" borderId="42" xfId="57" applyFont="1" applyFill="1" applyBorder="1" applyAlignment="1">
      <alignment vertical="center"/>
      <protection/>
    </xf>
    <xf numFmtId="0" fontId="0" fillId="0" borderId="41" xfId="57" applyFont="1" applyFill="1" applyBorder="1" applyAlignment="1">
      <alignment vertical="center" wrapText="1"/>
      <protection/>
    </xf>
    <xf numFmtId="0" fontId="0" fillId="0" borderId="42" xfId="57" applyFont="1" applyFill="1" applyBorder="1" applyAlignment="1">
      <alignment vertical="center" wrapText="1"/>
      <protection/>
    </xf>
    <xf numFmtId="0" fontId="0" fillId="16" borderId="41" xfId="57" applyFont="1" applyFill="1" applyBorder="1" applyAlignment="1">
      <alignment horizontal="left" vertical="center" wrapText="1"/>
      <protection/>
    </xf>
    <xf numFmtId="0" fontId="0" fillId="16" borderId="42" xfId="57" applyFont="1" applyFill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42" xfId="57" applyFont="1" applyFill="1" applyBorder="1" applyAlignment="1">
      <alignment horizontal="left" vertical="center" wrapText="1"/>
      <protection/>
    </xf>
    <xf numFmtId="0" fontId="18" fillId="16" borderId="41" xfId="57" applyFont="1" applyFill="1" applyBorder="1" applyAlignment="1">
      <alignment horizontal="left" vertical="center" wrapText="1"/>
      <protection/>
    </xf>
    <xf numFmtId="0" fontId="18" fillId="16" borderId="42" xfId="57" applyFont="1" applyFill="1" applyBorder="1" applyAlignment="1">
      <alignment horizontal="left" vertical="center" wrapText="1"/>
      <protection/>
    </xf>
    <xf numFmtId="0" fontId="19" fillId="0" borderId="41" xfId="57" applyFont="1" applyFill="1" applyBorder="1" applyAlignment="1">
      <alignment vertical="center" wrapText="1"/>
      <protection/>
    </xf>
    <xf numFmtId="0" fontId="19" fillId="0" borderId="42" xfId="57" applyFont="1" applyFill="1" applyBorder="1" applyAlignment="1">
      <alignment vertical="center" wrapText="1"/>
      <protection/>
    </xf>
    <xf numFmtId="0" fontId="18" fillId="0" borderId="41" xfId="57" applyFont="1" applyFill="1" applyBorder="1" applyAlignment="1">
      <alignment vertical="center" wrapText="1"/>
      <protection/>
    </xf>
    <xf numFmtId="0" fontId="18" fillId="0" borderId="42" xfId="57" applyFont="1" applyFill="1" applyBorder="1" applyAlignment="1">
      <alignment vertical="center" wrapText="1"/>
      <protection/>
    </xf>
    <xf numFmtId="166" fontId="18" fillId="0" borderId="41" xfId="57" applyNumberFormat="1" applyFont="1" applyFill="1" applyBorder="1" applyAlignment="1">
      <alignment vertical="center"/>
      <protection/>
    </xf>
    <xf numFmtId="166" fontId="18" fillId="0" borderId="42" xfId="57" applyNumberFormat="1" applyFont="1" applyFill="1" applyBorder="1" applyAlignment="1">
      <alignment vertical="center"/>
      <protection/>
    </xf>
    <xf numFmtId="166" fontId="18" fillId="0" borderId="43" xfId="57" applyNumberFormat="1" applyFont="1" applyFill="1" applyBorder="1" applyAlignment="1">
      <alignment vertical="center"/>
      <protection/>
    </xf>
    <xf numFmtId="0" fontId="18" fillId="0" borderId="41" xfId="57" applyFont="1" applyFill="1" applyBorder="1" applyAlignment="1">
      <alignment vertical="center"/>
      <protection/>
    </xf>
    <xf numFmtId="0" fontId="18" fillId="0" borderId="42" xfId="57" applyFont="1" applyFill="1" applyBorder="1" applyAlignment="1">
      <alignment vertical="center"/>
      <protection/>
    </xf>
    <xf numFmtId="0" fontId="18" fillId="0" borderId="41" xfId="57" applyNumberFormat="1" applyFont="1" applyFill="1" applyBorder="1" applyAlignment="1">
      <alignment vertical="center"/>
      <protection/>
    </xf>
    <xf numFmtId="0" fontId="18" fillId="0" borderId="42" xfId="57" applyNumberFormat="1" applyFont="1" applyFill="1" applyBorder="1" applyAlignment="1">
      <alignment vertical="center"/>
      <protection/>
    </xf>
    <xf numFmtId="0" fontId="18" fillId="0" borderId="43" xfId="57" applyNumberFormat="1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0" fillId="0" borderId="0" xfId="57" applyFont="1" applyFill="1" applyBorder="1" applyAlignment="1">
      <alignment horizontal="center" vertical="center" wrapText="1"/>
      <protection/>
    </xf>
    <xf numFmtId="0" fontId="0" fillId="0" borderId="43" xfId="57" applyFont="1" applyFill="1" applyBorder="1" applyAlignment="1">
      <alignment horizontal="left" vertical="center" wrapText="1"/>
      <protection/>
    </xf>
    <xf numFmtId="0" fontId="19" fillId="0" borderId="43" xfId="57" applyFont="1" applyFill="1" applyBorder="1" applyAlignment="1">
      <alignment horizontal="left" vertical="center" wrapText="1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/>
      <protection/>
    </xf>
    <xf numFmtId="0" fontId="18" fillId="0" borderId="43" xfId="57" applyFont="1" applyFill="1" applyBorder="1" applyAlignment="1">
      <alignment vertical="center" wrapText="1"/>
      <protection/>
    </xf>
    <xf numFmtId="0" fontId="18" fillId="0" borderId="4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left" vertical="center"/>
    </xf>
    <xf numFmtId="0" fontId="20" fillId="0" borderId="64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63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170" fontId="29" fillId="0" borderId="65" xfId="56" applyNumberFormat="1" applyFont="1" applyFill="1" applyBorder="1" applyAlignment="1" applyProtection="1">
      <alignment horizontal="center" vertical="center" wrapText="1"/>
      <protection/>
    </xf>
    <xf numFmtId="170" fontId="29" fillId="0" borderId="66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9" fillId="0" borderId="44" xfId="56" applyNumberFormat="1" applyFont="1" applyFill="1" applyBorder="1" applyAlignment="1" applyProtection="1">
      <alignment horizontal="center" vertical="center" wrapText="1"/>
      <protection/>
    </xf>
    <xf numFmtId="170" fontId="29" fillId="0" borderId="24" xfId="56" applyNumberFormat="1" applyFont="1" applyFill="1" applyBorder="1" applyAlignment="1" applyProtection="1">
      <alignment horizontal="center" vertical="center" wrapText="1"/>
      <protection/>
    </xf>
    <xf numFmtId="170" fontId="26" fillId="0" borderId="10" xfId="56" applyNumberFormat="1" applyFont="1" applyFill="1" applyBorder="1" applyAlignment="1">
      <alignment horizontal="center" vertical="center" wrapText="1"/>
      <protection/>
    </xf>
    <xf numFmtId="170" fontId="30" fillId="0" borderId="10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67" xfId="56" applyNumberFormat="1" applyFont="1" applyFill="1" applyBorder="1" applyAlignment="1" applyProtection="1">
      <alignment horizontal="center" vertical="center" wrapText="1"/>
      <protection/>
    </xf>
    <xf numFmtId="0" fontId="34" fillId="0" borderId="44" xfId="59" applyFont="1" applyFill="1" applyBorder="1" applyAlignment="1" applyProtection="1">
      <alignment horizontal="left" vertical="center" indent="1"/>
      <protection/>
    </xf>
    <xf numFmtId="0" fontId="34" fillId="0" borderId="58" xfId="59" applyFont="1" applyFill="1" applyBorder="1" applyAlignment="1" applyProtection="1">
      <alignment horizontal="left" vertical="center" indent="1"/>
      <protection/>
    </xf>
    <xf numFmtId="0" fontId="34" fillId="0" borderId="24" xfId="59" applyFont="1" applyFill="1" applyBorder="1" applyAlignment="1" applyProtection="1">
      <alignment horizontal="left" vertical="center" indent="1"/>
      <protection/>
    </xf>
    <xf numFmtId="0" fontId="26" fillId="0" borderId="0" xfId="59" applyFont="1" applyFill="1" applyAlignment="1" applyProtection="1">
      <alignment horizontal="center" wrapText="1"/>
      <protection/>
    </xf>
    <xf numFmtId="0" fontId="26" fillId="0" borderId="0" xfId="59" applyFont="1" applyFill="1" applyAlignment="1" applyProtection="1">
      <alignment horizontal="center"/>
      <protection/>
    </xf>
    <xf numFmtId="0" fontId="30" fillId="0" borderId="45" xfId="56" applyFont="1" applyBorder="1" applyAlignment="1" applyProtection="1">
      <alignment horizontal="left" vertical="center" indent="2"/>
      <protection/>
    </xf>
    <xf numFmtId="0" fontId="30" fillId="0" borderId="57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3" xfId="56" applyNumberFormat="1" applyFont="1" applyFill="1" applyBorder="1" applyAlignment="1" applyProtection="1">
      <alignment horizontal="center" vertical="center" wrapText="1"/>
      <protection/>
    </xf>
    <xf numFmtId="170" fontId="29" fillId="0" borderId="68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32" fillId="0" borderId="60" xfId="58" applyFont="1" applyFill="1" applyBorder="1" applyAlignment="1">
      <alignment horizontal="justify" vertical="center" wrapText="1"/>
      <protection/>
    </xf>
    <xf numFmtId="0" fontId="37" fillId="0" borderId="0" xfId="58" applyFont="1" applyAlignment="1">
      <alignment horizontal="center" wrapText="1"/>
      <protection/>
    </xf>
    <xf numFmtId="0" fontId="20" fillId="0" borderId="1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3"/>
  <sheetViews>
    <sheetView view="pageLayout" workbookViewId="0" topLeftCell="A1">
      <selection activeCell="AF62" sqref="AF62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1" width="18.140625" style="0" customWidth="1"/>
    <col min="32" max="32" width="13.421875" style="0" customWidth="1"/>
    <col min="33" max="34" width="12.421875" style="0" customWidth="1"/>
    <col min="35" max="36" width="11.7109375" style="0" customWidth="1"/>
    <col min="37" max="37" width="13.421875" style="0" customWidth="1"/>
    <col min="38" max="38" width="13.28125" style="0" customWidth="1"/>
  </cols>
  <sheetData>
    <row r="1" spans="1:27" ht="12.75">
      <c r="A1" s="289" t="s">
        <v>161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38" ht="12.75" customHeight="1">
      <c r="A2" s="290" t="s">
        <v>162</v>
      </c>
      <c r="B2" s="290"/>
      <c r="C2" s="290"/>
      <c r="D2" s="290"/>
      <c r="E2" s="290"/>
      <c r="F2" s="290"/>
      <c r="G2" s="290"/>
      <c r="H2" s="290"/>
      <c r="I2" s="290"/>
      <c r="AA2" s="1" t="s">
        <v>109</v>
      </c>
      <c r="AE2" s="289" t="s">
        <v>509</v>
      </c>
      <c r="AF2" s="289"/>
      <c r="AG2" s="289" t="s">
        <v>159</v>
      </c>
      <c r="AH2" s="289"/>
      <c r="AI2" s="289" t="s">
        <v>160</v>
      </c>
      <c r="AJ2" s="289"/>
      <c r="AK2" s="289" t="s">
        <v>361</v>
      </c>
      <c r="AL2" s="289"/>
    </row>
    <row r="3" spans="1:38" ht="12.75" customHeight="1">
      <c r="A3" s="131"/>
      <c r="B3" s="131"/>
      <c r="C3" s="131"/>
      <c r="D3" s="131"/>
      <c r="E3" s="131"/>
      <c r="F3" s="131"/>
      <c r="G3" s="131"/>
      <c r="H3" s="131"/>
      <c r="I3" s="131"/>
      <c r="AA3" s="1"/>
      <c r="AE3" s="1" t="s">
        <v>510</v>
      </c>
      <c r="AF3" s="1" t="s">
        <v>625</v>
      </c>
      <c r="AG3" s="1" t="s">
        <v>510</v>
      </c>
      <c r="AH3" s="1" t="s">
        <v>625</v>
      </c>
      <c r="AI3" s="1" t="s">
        <v>510</v>
      </c>
      <c r="AJ3" s="1" t="s">
        <v>625</v>
      </c>
      <c r="AK3" s="1" t="s">
        <v>510</v>
      </c>
      <c r="AL3" s="1" t="s">
        <v>625</v>
      </c>
    </row>
    <row r="4" spans="1:38" ht="12.75" customHeight="1">
      <c r="A4" s="323" t="s">
        <v>163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5" t="s">
        <v>164</v>
      </c>
      <c r="AB4" s="326"/>
      <c r="AC4" s="326"/>
      <c r="AD4" s="327"/>
      <c r="AE4">
        <v>8756160</v>
      </c>
      <c r="AF4">
        <v>8756160</v>
      </c>
      <c r="AG4">
        <v>24102000</v>
      </c>
      <c r="AH4">
        <v>24102000</v>
      </c>
      <c r="AI4">
        <v>46170302</v>
      </c>
      <c r="AJ4">
        <v>46170302</v>
      </c>
      <c r="AK4">
        <f aca="true" t="shared" si="0" ref="AK4:AK35">SUM(AE4,AG4,AI4)</f>
        <v>79028462</v>
      </c>
      <c r="AL4">
        <f>SUM(AF4,AH4,AJ4)</f>
        <v>79028462</v>
      </c>
    </row>
    <row r="5" spans="1:38" ht="12.75" customHeight="1">
      <c r="A5" s="323" t="s">
        <v>165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284" t="s">
        <v>166</v>
      </c>
      <c r="AB5" s="284"/>
      <c r="AC5" s="284"/>
      <c r="AD5" s="284"/>
      <c r="AE5">
        <v>0</v>
      </c>
      <c r="AF5">
        <v>0</v>
      </c>
      <c r="AG5">
        <v>0</v>
      </c>
      <c r="AH5">
        <v>105000</v>
      </c>
      <c r="AI5">
        <v>200000</v>
      </c>
      <c r="AJ5">
        <v>200000</v>
      </c>
      <c r="AK5">
        <f t="shared" si="0"/>
        <v>200000</v>
      </c>
      <c r="AL5">
        <f aca="true" t="shared" si="1" ref="AL5:AL68">SUM(AF5,AH5,AJ5)</f>
        <v>305000</v>
      </c>
    </row>
    <row r="6" spans="1:38" ht="12.75" customHeight="1" hidden="1">
      <c r="A6" s="323" t="s">
        <v>165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284" t="s">
        <v>166</v>
      </c>
      <c r="AB6" s="284"/>
      <c r="AC6" s="284"/>
      <c r="AD6" s="284"/>
      <c r="AK6">
        <f t="shared" si="0"/>
        <v>0</v>
      </c>
      <c r="AL6">
        <f t="shared" si="1"/>
        <v>0</v>
      </c>
    </row>
    <row r="7" spans="1:38" ht="12.75" customHeight="1">
      <c r="A7" s="318" t="s">
        <v>167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284" t="s">
        <v>168</v>
      </c>
      <c r="AB7" s="284"/>
      <c r="AC7" s="284"/>
      <c r="AD7" s="284"/>
      <c r="AE7">
        <v>200000</v>
      </c>
      <c r="AF7">
        <v>200000</v>
      </c>
      <c r="AG7">
        <v>0</v>
      </c>
      <c r="AH7">
        <v>0</v>
      </c>
      <c r="AI7">
        <v>511000</v>
      </c>
      <c r="AJ7">
        <v>511000</v>
      </c>
      <c r="AK7">
        <f t="shared" si="0"/>
        <v>711000</v>
      </c>
      <c r="AL7">
        <f t="shared" si="1"/>
        <v>711000</v>
      </c>
    </row>
    <row r="8" spans="1:38" ht="12.75" customHeight="1" hidden="1">
      <c r="A8" s="318" t="s">
        <v>169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284" t="s">
        <v>170</v>
      </c>
      <c r="AB8" s="284"/>
      <c r="AC8" s="284"/>
      <c r="AD8" s="284"/>
      <c r="AK8">
        <f t="shared" si="0"/>
        <v>0</v>
      </c>
      <c r="AL8">
        <f t="shared" si="1"/>
        <v>0</v>
      </c>
    </row>
    <row r="9" spans="1:38" ht="12.75" customHeight="1">
      <c r="A9" s="318" t="s">
        <v>171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284" t="s">
        <v>172</v>
      </c>
      <c r="AB9" s="284"/>
      <c r="AC9" s="284"/>
      <c r="AD9" s="284"/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f t="shared" si="0"/>
        <v>0</v>
      </c>
      <c r="AL9">
        <f t="shared" si="1"/>
        <v>0</v>
      </c>
    </row>
    <row r="10" spans="1:38" ht="12.75" customHeight="1">
      <c r="A10" s="318" t="s">
        <v>173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284" t="s">
        <v>174</v>
      </c>
      <c r="AB10" s="284"/>
      <c r="AC10" s="284"/>
      <c r="AD10" s="284"/>
      <c r="AE10">
        <v>400000</v>
      </c>
      <c r="AF10">
        <v>400000</v>
      </c>
      <c r="AG10">
        <v>1400000</v>
      </c>
      <c r="AH10">
        <v>1400000</v>
      </c>
      <c r="AI10">
        <v>2416000</v>
      </c>
      <c r="AJ10">
        <v>2416000</v>
      </c>
      <c r="AK10">
        <f t="shared" si="0"/>
        <v>4216000</v>
      </c>
      <c r="AL10">
        <f t="shared" si="1"/>
        <v>4216000</v>
      </c>
    </row>
    <row r="11" spans="1:38" ht="12.75" customHeight="1" hidden="1">
      <c r="A11" s="318" t="s">
        <v>175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20" t="s">
        <v>176</v>
      </c>
      <c r="AB11" s="321"/>
      <c r="AC11" s="321"/>
      <c r="AD11" s="322"/>
      <c r="AK11">
        <f t="shared" si="0"/>
        <v>0</v>
      </c>
      <c r="AL11">
        <f t="shared" si="1"/>
        <v>0</v>
      </c>
    </row>
    <row r="12" spans="1:38" ht="12.75" customHeight="1">
      <c r="A12" s="287" t="s">
        <v>177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4" t="s">
        <v>178</v>
      </c>
      <c r="AB12" s="284"/>
      <c r="AC12" s="284"/>
      <c r="AD12" s="284"/>
      <c r="AE12">
        <v>30000</v>
      </c>
      <c r="AF12">
        <v>75254</v>
      </c>
      <c r="AG12">
        <v>558384</v>
      </c>
      <c r="AH12">
        <v>558384</v>
      </c>
      <c r="AI12">
        <v>571200</v>
      </c>
      <c r="AJ12">
        <v>571200</v>
      </c>
      <c r="AK12">
        <f t="shared" si="0"/>
        <v>1159584</v>
      </c>
      <c r="AL12">
        <f t="shared" si="1"/>
        <v>1204838</v>
      </c>
    </row>
    <row r="13" spans="1:38" ht="12.75" customHeight="1" hidden="1">
      <c r="A13" s="287" t="s">
        <v>179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4" t="s">
        <v>180</v>
      </c>
      <c r="AB13" s="284"/>
      <c r="AC13" s="284"/>
      <c r="AD13" s="284"/>
      <c r="AK13">
        <f t="shared" si="0"/>
        <v>0</v>
      </c>
      <c r="AL13">
        <f t="shared" si="1"/>
        <v>0</v>
      </c>
    </row>
    <row r="14" spans="1:38" ht="12.75" customHeight="1" hidden="1">
      <c r="A14" s="287" t="s">
        <v>181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4" t="s">
        <v>182</v>
      </c>
      <c r="AB14" s="284"/>
      <c r="AC14" s="284"/>
      <c r="AD14" s="284"/>
      <c r="AK14">
        <f t="shared" si="0"/>
        <v>0</v>
      </c>
      <c r="AL14">
        <f t="shared" si="1"/>
        <v>0</v>
      </c>
    </row>
    <row r="15" spans="1:38" ht="23.25" customHeight="1" hidden="1">
      <c r="A15" s="287" t="s">
        <v>183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4" t="s">
        <v>184</v>
      </c>
      <c r="AB15" s="284"/>
      <c r="AC15" s="284"/>
      <c r="AD15" s="284"/>
      <c r="AK15">
        <f t="shared" si="0"/>
        <v>0</v>
      </c>
      <c r="AL15">
        <f t="shared" si="1"/>
        <v>0</v>
      </c>
    </row>
    <row r="16" spans="1:38" ht="12.75">
      <c r="A16" s="287" t="s">
        <v>185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4" t="s">
        <v>186</v>
      </c>
      <c r="AB16" s="284"/>
      <c r="AC16" s="284"/>
      <c r="AD16" s="284"/>
      <c r="AE16">
        <v>600000</v>
      </c>
      <c r="AF16">
        <v>600000</v>
      </c>
      <c r="AG16">
        <v>460000</v>
      </c>
      <c r="AH16">
        <v>460000</v>
      </c>
      <c r="AI16">
        <v>2878000</v>
      </c>
      <c r="AJ16">
        <v>2163000</v>
      </c>
      <c r="AK16">
        <f t="shared" si="0"/>
        <v>3938000</v>
      </c>
      <c r="AL16">
        <f t="shared" si="1"/>
        <v>3223000</v>
      </c>
    </row>
    <row r="17" spans="1:38" s="1" customFormat="1" ht="12.75" customHeight="1">
      <c r="A17" s="316" t="s">
        <v>515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03" t="s">
        <v>187</v>
      </c>
      <c r="AB17" s="303"/>
      <c r="AC17" s="303"/>
      <c r="AD17" s="303"/>
      <c r="AE17" s="1">
        <f>SUM(AE4:AE16)</f>
        <v>9986160</v>
      </c>
      <c r="AF17" s="1">
        <f aca="true" t="shared" si="2" ref="AF17:AK17">SUM(AF4:AF16)</f>
        <v>10031414</v>
      </c>
      <c r="AG17" s="1">
        <f t="shared" si="2"/>
        <v>26520384</v>
      </c>
      <c r="AH17" s="1">
        <f t="shared" si="2"/>
        <v>26625384</v>
      </c>
      <c r="AI17" s="1">
        <f t="shared" si="2"/>
        <v>52746502</v>
      </c>
      <c r="AJ17" s="1">
        <f t="shared" si="2"/>
        <v>52031502</v>
      </c>
      <c r="AK17" s="1">
        <f t="shared" si="2"/>
        <v>89253046</v>
      </c>
      <c r="AL17">
        <f t="shared" si="1"/>
        <v>88688300</v>
      </c>
    </row>
    <row r="18" spans="1:38" ht="12.75" customHeight="1">
      <c r="A18" s="287" t="s">
        <v>188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4" t="s">
        <v>189</v>
      </c>
      <c r="AB18" s="284"/>
      <c r="AC18" s="284"/>
      <c r="AD18" s="284"/>
      <c r="AE18">
        <v>8668400</v>
      </c>
      <c r="AF18">
        <v>8668400</v>
      </c>
      <c r="AG18">
        <v>0</v>
      </c>
      <c r="AI18">
        <v>0</v>
      </c>
      <c r="AJ18">
        <v>0</v>
      </c>
      <c r="AK18">
        <f t="shared" si="0"/>
        <v>8668400</v>
      </c>
      <c r="AL18">
        <f t="shared" si="1"/>
        <v>8668400</v>
      </c>
    </row>
    <row r="19" spans="1:38" ht="12.75" customHeight="1" hidden="1">
      <c r="A19" s="287" t="s">
        <v>190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4" t="s">
        <v>191</v>
      </c>
      <c r="AB19" s="284"/>
      <c r="AC19" s="284"/>
      <c r="AD19" s="284"/>
      <c r="AK19">
        <f t="shared" si="0"/>
        <v>0</v>
      </c>
      <c r="AL19">
        <f t="shared" si="1"/>
        <v>0</v>
      </c>
    </row>
    <row r="20" spans="1:38" ht="12.75" customHeight="1">
      <c r="A20" s="287" t="s">
        <v>544</v>
      </c>
      <c r="B20" s="288"/>
      <c r="C20" s="288"/>
      <c r="D20" s="288"/>
      <c r="E20" s="288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4" t="s">
        <v>191</v>
      </c>
      <c r="AB20" s="184"/>
      <c r="AC20" s="184"/>
      <c r="AD20" s="184"/>
      <c r="AE20">
        <v>1450000</v>
      </c>
      <c r="AF20">
        <v>1664895</v>
      </c>
      <c r="AG20">
        <v>0</v>
      </c>
      <c r="AI20">
        <v>600000</v>
      </c>
      <c r="AJ20">
        <v>1556917</v>
      </c>
      <c r="AK20">
        <f t="shared" si="0"/>
        <v>2050000</v>
      </c>
      <c r="AL20">
        <f t="shared" si="1"/>
        <v>3221812</v>
      </c>
    </row>
    <row r="21" spans="1:38" ht="12.75" customHeight="1">
      <c r="A21" s="291" t="s">
        <v>192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84" t="s">
        <v>193</v>
      </c>
      <c r="AB21" s="284"/>
      <c r="AC21" s="284"/>
      <c r="AD21" s="284"/>
      <c r="AE21">
        <v>0</v>
      </c>
      <c r="AG21">
        <v>0</v>
      </c>
      <c r="AH21">
        <v>583900</v>
      </c>
      <c r="AI21">
        <v>350000</v>
      </c>
      <c r="AJ21">
        <v>108083</v>
      </c>
      <c r="AK21">
        <f t="shared" si="0"/>
        <v>350000</v>
      </c>
      <c r="AL21">
        <f t="shared" si="1"/>
        <v>691983</v>
      </c>
    </row>
    <row r="22" spans="1:38" s="1" customFormat="1" ht="12.75" customHeight="1">
      <c r="A22" s="312" t="s">
        <v>516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03" t="s">
        <v>194</v>
      </c>
      <c r="AB22" s="303"/>
      <c r="AC22" s="303"/>
      <c r="AD22" s="303"/>
      <c r="AE22" s="1">
        <f aca="true" t="shared" si="3" ref="AE22:AK22">SUM(AE18:AE21)</f>
        <v>10118400</v>
      </c>
      <c r="AF22" s="1">
        <f t="shared" si="3"/>
        <v>10333295</v>
      </c>
      <c r="AG22" s="1">
        <f t="shared" si="3"/>
        <v>0</v>
      </c>
      <c r="AH22" s="1">
        <f t="shared" si="3"/>
        <v>583900</v>
      </c>
      <c r="AI22" s="1">
        <f t="shared" si="3"/>
        <v>950000</v>
      </c>
      <c r="AJ22" s="1">
        <f t="shared" si="3"/>
        <v>1665000</v>
      </c>
      <c r="AK22" s="1">
        <f t="shared" si="3"/>
        <v>11068400</v>
      </c>
      <c r="AL22">
        <f t="shared" si="1"/>
        <v>12582195</v>
      </c>
    </row>
    <row r="23" spans="1:38" s="1" customFormat="1" ht="12.75" customHeight="1">
      <c r="A23" s="316" t="s">
        <v>517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03" t="s">
        <v>195</v>
      </c>
      <c r="AB23" s="303"/>
      <c r="AC23" s="303"/>
      <c r="AD23" s="303"/>
      <c r="AE23" s="1">
        <f>SUM(AE17,AE22)</f>
        <v>20104560</v>
      </c>
      <c r="AF23" s="1">
        <f aca="true" t="shared" si="4" ref="AF23:AK23">SUM(AF17,AF22)</f>
        <v>20364709</v>
      </c>
      <c r="AG23" s="1">
        <f t="shared" si="4"/>
        <v>26520384</v>
      </c>
      <c r="AH23" s="1">
        <f t="shared" si="4"/>
        <v>27209284</v>
      </c>
      <c r="AI23" s="1">
        <f t="shared" si="4"/>
        <v>53696502</v>
      </c>
      <c r="AJ23" s="1">
        <f t="shared" si="4"/>
        <v>53696502</v>
      </c>
      <c r="AK23" s="1">
        <f t="shared" si="4"/>
        <v>100321446</v>
      </c>
      <c r="AL23">
        <f t="shared" si="1"/>
        <v>101270495</v>
      </c>
    </row>
    <row r="24" spans="1:44" s="1" customFormat="1" ht="12.75" customHeight="1">
      <c r="A24" s="312" t="s">
        <v>196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03" t="s">
        <v>197</v>
      </c>
      <c r="AB24" s="303"/>
      <c r="AC24" s="303"/>
      <c r="AD24" s="303"/>
      <c r="AE24" s="1">
        <v>3875351</v>
      </c>
      <c r="AF24" s="1">
        <v>3917256</v>
      </c>
      <c r="AG24" s="1">
        <v>5351781</v>
      </c>
      <c r="AH24" s="1">
        <v>5492202</v>
      </c>
      <c r="AI24" s="1">
        <v>10788321</v>
      </c>
      <c r="AJ24" s="1">
        <v>10788321</v>
      </c>
      <c r="AK24" s="1">
        <f t="shared" si="0"/>
        <v>20015453</v>
      </c>
      <c r="AL24">
        <f t="shared" si="1"/>
        <v>20197779</v>
      </c>
      <c r="AR24" s="1" t="s">
        <v>514</v>
      </c>
    </row>
    <row r="25" spans="1:38" ht="12.75" customHeight="1">
      <c r="A25" s="287" t="s">
        <v>198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4" t="s">
        <v>199</v>
      </c>
      <c r="AB25" s="284"/>
      <c r="AC25" s="284"/>
      <c r="AD25" s="284"/>
      <c r="AE25">
        <v>759000</v>
      </c>
      <c r="AF25">
        <v>759000</v>
      </c>
      <c r="AG25">
        <v>80000</v>
      </c>
      <c r="AH25">
        <v>80000</v>
      </c>
      <c r="AI25">
        <v>555000</v>
      </c>
      <c r="AJ25" s="1">
        <v>555000</v>
      </c>
      <c r="AK25">
        <f t="shared" si="0"/>
        <v>1394000</v>
      </c>
      <c r="AL25">
        <f t="shared" si="1"/>
        <v>1394000</v>
      </c>
    </row>
    <row r="26" spans="1:38" ht="12.75" customHeight="1">
      <c r="A26" s="287" t="s">
        <v>200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4" t="s">
        <v>201</v>
      </c>
      <c r="AB26" s="284"/>
      <c r="AC26" s="284"/>
      <c r="AD26" s="284"/>
      <c r="AE26">
        <v>1020000</v>
      </c>
      <c r="AF26">
        <v>1020000</v>
      </c>
      <c r="AG26">
        <v>300000</v>
      </c>
      <c r="AH26" s="1">
        <v>265903</v>
      </c>
      <c r="AI26" s="144">
        <v>16719000</v>
      </c>
      <c r="AJ26" s="1">
        <v>16719000</v>
      </c>
      <c r="AK26">
        <f t="shared" si="0"/>
        <v>18039000</v>
      </c>
      <c r="AL26">
        <f t="shared" si="1"/>
        <v>18004903</v>
      </c>
    </row>
    <row r="27" spans="1:38" ht="12.75" customHeight="1" hidden="1">
      <c r="A27" s="287" t="s">
        <v>202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4" t="s">
        <v>203</v>
      </c>
      <c r="AB27" s="284"/>
      <c r="AC27" s="284"/>
      <c r="AD27" s="284"/>
      <c r="AK27">
        <f t="shared" si="0"/>
        <v>0</v>
      </c>
      <c r="AL27">
        <f t="shared" si="1"/>
        <v>0</v>
      </c>
    </row>
    <row r="28" spans="1:38" s="1" customFormat="1" ht="12.75" customHeight="1">
      <c r="A28" s="312" t="s">
        <v>518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03" t="s">
        <v>204</v>
      </c>
      <c r="AB28" s="303"/>
      <c r="AC28" s="303"/>
      <c r="AD28" s="303"/>
      <c r="AE28" s="1">
        <f>SUM(AE25:AE26)</f>
        <v>1779000</v>
      </c>
      <c r="AF28" s="1">
        <f aca="true" t="shared" si="5" ref="AF28:AK28">SUM(AF25:AF26)</f>
        <v>1779000</v>
      </c>
      <c r="AG28" s="1">
        <f t="shared" si="5"/>
        <v>380000</v>
      </c>
      <c r="AH28" s="1">
        <f t="shared" si="5"/>
        <v>345903</v>
      </c>
      <c r="AI28" s="1">
        <f t="shared" si="5"/>
        <v>17274000</v>
      </c>
      <c r="AJ28" s="1">
        <f t="shared" si="5"/>
        <v>17274000</v>
      </c>
      <c r="AK28" s="1">
        <f t="shared" si="5"/>
        <v>19433000</v>
      </c>
      <c r="AL28">
        <f t="shared" si="1"/>
        <v>19398903</v>
      </c>
    </row>
    <row r="29" spans="1:38" ht="12.75" customHeight="1">
      <c r="A29" s="287" t="s">
        <v>205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4" t="s">
        <v>206</v>
      </c>
      <c r="AB29" s="284"/>
      <c r="AC29" s="284"/>
      <c r="AD29" s="284"/>
      <c r="AE29">
        <v>1266200</v>
      </c>
      <c r="AF29">
        <v>1213080</v>
      </c>
      <c r="AG29">
        <v>518000</v>
      </c>
      <c r="AH29">
        <v>518000</v>
      </c>
      <c r="AI29">
        <v>254000</v>
      </c>
      <c r="AJ29" s="1">
        <v>254000</v>
      </c>
      <c r="AK29">
        <f t="shared" si="0"/>
        <v>2038200</v>
      </c>
      <c r="AL29">
        <f t="shared" si="1"/>
        <v>1985080</v>
      </c>
    </row>
    <row r="30" spans="1:38" ht="12.75" customHeight="1">
      <c r="A30" s="287" t="s">
        <v>207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4" t="s">
        <v>208</v>
      </c>
      <c r="AB30" s="284"/>
      <c r="AC30" s="284"/>
      <c r="AD30" s="284"/>
      <c r="AE30">
        <v>170000</v>
      </c>
      <c r="AF30">
        <v>372147</v>
      </c>
      <c r="AG30">
        <v>102000</v>
      </c>
      <c r="AH30" s="1">
        <v>102000</v>
      </c>
      <c r="AI30" s="144">
        <v>50000</v>
      </c>
      <c r="AJ30" s="1">
        <v>50000</v>
      </c>
      <c r="AK30">
        <f t="shared" si="0"/>
        <v>322000</v>
      </c>
      <c r="AL30">
        <f t="shared" si="1"/>
        <v>524147</v>
      </c>
    </row>
    <row r="31" spans="1:38" s="1" customFormat="1" ht="12.75" customHeight="1">
      <c r="A31" s="312" t="s">
        <v>519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03" t="s">
        <v>209</v>
      </c>
      <c r="AB31" s="303"/>
      <c r="AC31" s="303"/>
      <c r="AD31" s="303"/>
      <c r="AE31" s="1">
        <f>SUM(AE29:AE30)</f>
        <v>1436200</v>
      </c>
      <c r="AF31" s="1">
        <f aca="true" t="shared" si="6" ref="AF31:AK31">SUM(AF29:AF30)</f>
        <v>1585227</v>
      </c>
      <c r="AG31" s="1">
        <f t="shared" si="6"/>
        <v>620000</v>
      </c>
      <c r="AH31" s="1">
        <f t="shared" si="6"/>
        <v>620000</v>
      </c>
      <c r="AI31" s="1">
        <f t="shared" si="6"/>
        <v>304000</v>
      </c>
      <c r="AJ31" s="1">
        <f t="shared" si="6"/>
        <v>304000</v>
      </c>
      <c r="AK31" s="1">
        <f t="shared" si="6"/>
        <v>2360200</v>
      </c>
      <c r="AL31">
        <f t="shared" si="1"/>
        <v>2509227</v>
      </c>
    </row>
    <row r="32" spans="1:38" ht="12.75" customHeight="1">
      <c r="A32" s="287" t="s">
        <v>210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4" t="s">
        <v>211</v>
      </c>
      <c r="AB32" s="284"/>
      <c r="AC32" s="284"/>
      <c r="AD32" s="284"/>
      <c r="AE32">
        <v>6330000</v>
      </c>
      <c r="AF32">
        <v>11331975</v>
      </c>
      <c r="AG32">
        <v>800000</v>
      </c>
      <c r="AH32">
        <v>2093762</v>
      </c>
      <c r="AI32">
        <v>1400000</v>
      </c>
      <c r="AJ32">
        <v>2929102</v>
      </c>
      <c r="AK32">
        <f t="shared" si="0"/>
        <v>8530000</v>
      </c>
      <c r="AL32">
        <f t="shared" si="1"/>
        <v>16354839</v>
      </c>
    </row>
    <row r="33" spans="1:38" ht="12.75" customHeight="1">
      <c r="A33" s="287" t="s">
        <v>212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4" t="s">
        <v>213</v>
      </c>
      <c r="AB33" s="284"/>
      <c r="AC33" s="284"/>
      <c r="AD33" s="284"/>
      <c r="AE33">
        <v>790000</v>
      </c>
      <c r="AF33">
        <v>790000</v>
      </c>
      <c r="AG33">
        <v>120000</v>
      </c>
      <c r="AH33" s="1">
        <v>120000</v>
      </c>
      <c r="AI33" s="144">
        <v>0</v>
      </c>
      <c r="AJ33" s="1">
        <v>0</v>
      </c>
      <c r="AK33">
        <f t="shared" si="0"/>
        <v>910000</v>
      </c>
      <c r="AL33">
        <f t="shared" si="1"/>
        <v>910000</v>
      </c>
    </row>
    <row r="34" spans="1:38" ht="12.75" customHeight="1">
      <c r="A34" s="287" t="s">
        <v>214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4" t="s">
        <v>215</v>
      </c>
      <c r="AB34" s="284"/>
      <c r="AC34" s="284"/>
      <c r="AD34" s="284"/>
      <c r="AE34">
        <v>17846000</v>
      </c>
      <c r="AF34">
        <v>17846000</v>
      </c>
      <c r="AG34">
        <v>900000</v>
      </c>
      <c r="AH34" s="1">
        <v>586588</v>
      </c>
      <c r="AI34" s="144">
        <v>7574100</v>
      </c>
      <c r="AJ34" s="1">
        <v>6044998</v>
      </c>
      <c r="AK34">
        <f t="shared" si="0"/>
        <v>26320100</v>
      </c>
      <c r="AL34">
        <f t="shared" si="1"/>
        <v>24477586</v>
      </c>
    </row>
    <row r="35" spans="1:38" ht="12.75" customHeight="1" hidden="1">
      <c r="A35" s="314" t="s">
        <v>216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284" t="s">
        <v>217</v>
      </c>
      <c r="AB35" s="284"/>
      <c r="AC35" s="284"/>
      <c r="AD35" s="284"/>
      <c r="AI35" s="144"/>
      <c r="AJ35" s="144"/>
      <c r="AK35">
        <f t="shared" si="0"/>
        <v>0</v>
      </c>
      <c r="AL35">
        <f t="shared" si="1"/>
        <v>0</v>
      </c>
    </row>
    <row r="36" spans="1:38" ht="12.75" customHeight="1">
      <c r="A36" s="291" t="s">
        <v>218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84" t="s">
        <v>219</v>
      </c>
      <c r="AB36" s="284"/>
      <c r="AC36" s="284"/>
      <c r="AD36" s="284"/>
      <c r="AE36">
        <v>6307460</v>
      </c>
      <c r="AF36">
        <v>6307460</v>
      </c>
      <c r="AG36">
        <v>300000</v>
      </c>
      <c r="AH36" s="1">
        <v>261411</v>
      </c>
      <c r="AI36" s="144">
        <v>620000</v>
      </c>
      <c r="AJ36" s="1">
        <v>620000</v>
      </c>
      <c r="AK36">
        <f aca="true" t="shared" si="7" ref="AK36:AK91">SUM(AE36,AG36,AI36)</f>
        <v>7227460</v>
      </c>
      <c r="AL36">
        <f t="shared" si="1"/>
        <v>7188871</v>
      </c>
    </row>
    <row r="37" spans="1:38" ht="12.75" customHeight="1">
      <c r="A37" s="287" t="s">
        <v>220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4" t="s">
        <v>221</v>
      </c>
      <c r="AB37" s="284"/>
      <c r="AC37" s="284"/>
      <c r="AD37" s="284"/>
      <c r="AE37">
        <v>12213750</v>
      </c>
      <c r="AF37">
        <v>12213750</v>
      </c>
      <c r="AG37">
        <v>1637400</v>
      </c>
      <c r="AH37" s="1">
        <v>1298855</v>
      </c>
      <c r="AI37" s="144">
        <v>500000</v>
      </c>
      <c r="AJ37" s="1">
        <v>500000</v>
      </c>
      <c r="AK37">
        <f t="shared" si="7"/>
        <v>14351150</v>
      </c>
      <c r="AL37">
        <f t="shared" si="1"/>
        <v>14012605</v>
      </c>
    </row>
    <row r="38" spans="1:38" s="1" customFormat="1" ht="12.75" customHeight="1">
      <c r="A38" s="312" t="s">
        <v>520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03" t="s">
        <v>222</v>
      </c>
      <c r="AB38" s="303"/>
      <c r="AC38" s="303"/>
      <c r="AD38" s="303"/>
      <c r="AE38" s="1">
        <f>SUM(AE32:AE37)</f>
        <v>43487210</v>
      </c>
      <c r="AF38" s="1">
        <f aca="true" t="shared" si="8" ref="AF38:AK38">SUM(AF32:AF37)</f>
        <v>48489185</v>
      </c>
      <c r="AG38" s="1">
        <f t="shared" si="8"/>
        <v>3757400</v>
      </c>
      <c r="AH38" s="1">
        <f t="shared" si="8"/>
        <v>4360616</v>
      </c>
      <c r="AI38" s="1">
        <f t="shared" si="8"/>
        <v>10094100</v>
      </c>
      <c r="AJ38" s="1">
        <f t="shared" si="8"/>
        <v>10094100</v>
      </c>
      <c r="AK38" s="1">
        <f t="shared" si="8"/>
        <v>57338710</v>
      </c>
      <c r="AL38">
        <f t="shared" si="1"/>
        <v>62943901</v>
      </c>
    </row>
    <row r="39" spans="1:38" ht="12.75" customHeight="1">
      <c r="A39" s="287" t="s">
        <v>223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4" t="s">
        <v>224</v>
      </c>
      <c r="AB39" s="284"/>
      <c r="AC39" s="284"/>
      <c r="AD39" s="284"/>
      <c r="AE39">
        <v>260000</v>
      </c>
      <c r="AF39">
        <v>248370</v>
      </c>
      <c r="AG39">
        <v>912000</v>
      </c>
      <c r="AH39" s="1">
        <v>927000</v>
      </c>
      <c r="AI39">
        <v>200000</v>
      </c>
      <c r="AJ39" s="1">
        <v>200000</v>
      </c>
      <c r="AK39">
        <f t="shared" si="7"/>
        <v>1372000</v>
      </c>
      <c r="AL39">
        <f t="shared" si="1"/>
        <v>1375370</v>
      </c>
    </row>
    <row r="40" spans="1:38" ht="12.75" customHeight="1">
      <c r="A40" s="287" t="s">
        <v>225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4" t="s">
        <v>226</v>
      </c>
      <c r="AB40" s="284"/>
      <c r="AC40" s="284"/>
      <c r="AD40" s="284"/>
      <c r="AE40">
        <v>0</v>
      </c>
      <c r="AF40">
        <v>0</v>
      </c>
      <c r="AG40">
        <v>0</v>
      </c>
      <c r="AH40" s="1">
        <v>0</v>
      </c>
      <c r="AI40">
        <v>0</v>
      </c>
      <c r="AJ40" s="1">
        <v>0</v>
      </c>
      <c r="AK40">
        <f t="shared" si="7"/>
        <v>0</v>
      </c>
      <c r="AL40">
        <f t="shared" si="1"/>
        <v>0</v>
      </c>
    </row>
    <row r="41" spans="1:38" s="1" customFormat="1" ht="12.75" customHeight="1">
      <c r="A41" s="312" t="s">
        <v>227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03" t="s">
        <v>228</v>
      </c>
      <c r="AB41" s="303"/>
      <c r="AC41" s="303"/>
      <c r="AD41" s="303"/>
      <c r="AE41" s="1">
        <f>SUM(AE39:AE40)</f>
        <v>260000</v>
      </c>
      <c r="AF41" s="1">
        <f aca="true" t="shared" si="9" ref="AF41:AK41">SUM(AF39:AF40)</f>
        <v>248370</v>
      </c>
      <c r="AG41" s="1">
        <f t="shared" si="9"/>
        <v>912000</v>
      </c>
      <c r="AH41" s="1">
        <f t="shared" si="9"/>
        <v>927000</v>
      </c>
      <c r="AI41" s="1">
        <f t="shared" si="9"/>
        <v>200000</v>
      </c>
      <c r="AJ41" s="1">
        <f t="shared" si="9"/>
        <v>200000</v>
      </c>
      <c r="AK41" s="1">
        <f t="shared" si="9"/>
        <v>1372000</v>
      </c>
      <c r="AL41">
        <f t="shared" si="1"/>
        <v>1375370</v>
      </c>
    </row>
    <row r="42" spans="1:38" ht="12.75" customHeight="1">
      <c r="A42" s="287" t="s">
        <v>229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4" t="s">
        <v>230</v>
      </c>
      <c r="AB42" s="284"/>
      <c r="AC42" s="284"/>
      <c r="AD42" s="284"/>
      <c r="AE42">
        <v>12259707</v>
      </c>
      <c r="AF42">
        <v>12259707</v>
      </c>
      <c r="AG42">
        <v>827200</v>
      </c>
      <c r="AH42">
        <v>832300</v>
      </c>
      <c r="AI42">
        <v>7447407</v>
      </c>
      <c r="AJ42" s="1">
        <v>7447407</v>
      </c>
      <c r="AK42">
        <f t="shared" si="7"/>
        <v>20534314</v>
      </c>
      <c r="AL42">
        <f t="shared" si="1"/>
        <v>20539414</v>
      </c>
    </row>
    <row r="43" spans="1:38" ht="12.75" customHeight="1">
      <c r="A43" s="287" t="s">
        <v>231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4" t="s">
        <v>232</v>
      </c>
      <c r="AB43" s="284"/>
      <c r="AC43" s="284"/>
      <c r="AD43" s="284"/>
      <c r="AE43">
        <v>1801554</v>
      </c>
      <c r="AF43">
        <v>1801554</v>
      </c>
      <c r="AG43">
        <v>0</v>
      </c>
      <c r="AI43">
        <v>3325537</v>
      </c>
      <c r="AJ43" s="1">
        <v>3325537</v>
      </c>
      <c r="AK43">
        <f t="shared" si="7"/>
        <v>5127091</v>
      </c>
      <c r="AL43">
        <f t="shared" si="1"/>
        <v>5127091</v>
      </c>
    </row>
    <row r="44" spans="1:38" ht="12.75" customHeight="1" hidden="1">
      <c r="A44" s="287" t="s">
        <v>233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4" t="s">
        <v>234</v>
      </c>
      <c r="AB44" s="284"/>
      <c r="AC44" s="284"/>
      <c r="AD44" s="284"/>
      <c r="AK44">
        <f t="shared" si="7"/>
        <v>0</v>
      </c>
      <c r="AL44">
        <f t="shared" si="1"/>
        <v>0</v>
      </c>
    </row>
    <row r="45" spans="1:38" ht="12.75" hidden="1">
      <c r="A45" s="287" t="s">
        <v>235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4" t="s">
        <v>236</v>
      </c>
      <c r="AB45" s="284"/>
      <c r="AC45" s="284"/>
      <c r="AD45" s="284"/>
      <c r="AK45">
        <f t="shared" si="7"/>
        <v>0</v>
      </c>
      <c r="AL45">
        <f t="shared" si="1"/>
        <v>0</v>
      </c>
    </row>
    <row r="46" spans="1:38" ht="12.75">
      <c r="A46" s="287" t="s">
        <v>237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4" t="s">
        <v>238</v>
      </c>
      <c r="AB46" s="284"/>
      <c r="AC46" s="284"/>
      <c r="AD46" s="284"/>
      <c r="AE46">
        <v>80000</v>
      </c>
      <c r="AF46">
        <v>268020</v>
      </c>
      <c r="AG46">
        <v>0</v>
      </c>
      <c r="AH46">
        <v>24337</v>
      </c>
      <c r="AI46">
        <v>0</v>
      </c>
      <c r="AJ46">
        <v>0</v>
      </c>
      <c r="AK46">
        <f t="shared" si="7"/>
        <v>80000</v>
      </c>
      <c r="AL46">
        <f t="shared" si="1"/>
        <v>292357</v>
      </c>
    </row>
    <row r="47" spans="1:38" s="1" customFormat="1" ht="12.75">
      <c r="A47" s="312" t="s">
        <v>239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03" t="s">
        <v>240</v>
      </c>
      <c r="AB47" s="303"/>
      <c r="AC47" s="303"/>
      <c r="AD47" s="303"/>
      <c r="AE47" s="1">
        <f>SUM(AE42:AE46)</f>
        <v>14141261</v>
      </c>
      <c r="AF47" s="1">
        <f aca="true" t="shared" si="10" ref="AF47:AK47">SUM(AF42:AF46)</f>
        <v>14329281</v>
      </c>
      <c r="AG47" s="1">
        <f t="shared" si="10"/>
        <v>827200</v>
      </c>
      <c r="AH47" s="1">
        <f t="shared" si="10"/>
        <v>856637</v>
      </c>
      <c r="AI47" s="1">
        <f t="shared" si="10"/>
        <v>10772944</v>
      </c>
      <c r="AJ47" s="1">
        <f t="shared" si="10"/>
        <v>10772944</v>
      </c>
      <c r="AK47" s="1">
        <f t="shared" si="10"/>
        <v>25741405</v>
      </c>
      <c r="AL47">
        <f t="shared" si="1"/>
        <v>25958862</v>
      </c>
    </row>
    <row r="48" spans="1:38" s="1" customFormat="1" ht="12.75">
      <c r="A48" s="312" t="s">
        <v>548</v>
      </c>
      <c r="B48" s="313"/>
      <c r="C48" s="313"/>
      <c r="D48" s="313"/>
      <c r="E48" s="313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6" t="s">
        <v>241</v>
      </c>
      <c r="AB48" s="186"/>
      <c r="AC48" s="186"/>
      <c r="AD48" s="186"/>
      <c r="AE48" s="1">
        <f>SUM(AE28,AE31,AE38,AE41,AE47)</f>
        <v>61103671</v>
      </c>
      <c r="AF48" s="1">
        <f aca="true" t="shared" si="11" ref="AF48:AK48">SUM(AF28,AF31,AF38,AF41,AF47)</f>
        <v>66431063</v>
      </c>
      <c r="AG48" s="1">
        <f t="shared" si="11"/>
        <v>6496600</v>
      </c>
      <c r="AH48" s="1">
        <f t="shared" si="11"/>
        <v>7110156</v>
      </c>
      <c r="AI48" s="1">
        <f t="shared" si="11"/>
        <v>38645044</v>
      </c>
      <c r="AJ48" s="1">
        <f t="shared" si="11"/>
        <v>38645044</v>
      </c>
      <c r="AK48" s="1">
        <f t="shared" si="11"/>
        <v>106245315</v>
      </c>
      <c r="AL48">
        <f t="shared" si="1"/>
        <v>112186263</v>
      </c>
    </row>
    <row r="49" spans="1:38" ht="12.75" customHeight="1" hidden="1">
      <c r="A49" s="285" t="s">
        <v>242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4" t="s">
        <v>243</v>
      </c>
      <c r="AB49" s="284"/>
      <c r="AC49" s="284"/>
      <c r="AD49" s="284"/>
      <c r="AK49" s="1">
        <f t="shared" si="7"/>
        <v>0</v>
      </c>
      <c r="AL49">
        <f t="shared" si="1"/>
        <v>0</v>
      </c>
    </row>
    <row r="50" spans="1:38" ht="12.75" customHeight="1" hidden="1">
      <c r="A50" s="285" t="s">
        <v>244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4" t="s">
        <v>245</v>
      </c>
      <c r="AB50" s="284"/>
      <c r="AC50" s="284"/>
      <c r="AD50" s="284"/>
      <c r="AK50" s="1">
        <f t="shared" si="7"/>
        <v>0</v>
      </c>
      <c r="AL50">
        <f t="shared" si="1"/>
        <v>0</v>
      </c>
    </row>
    <row r="51" spans="1:38" ht="12.75" customHeight="1" hidden="1">
      <c r="A51" s="310" t="s">
        <v>246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284" t="s">
        <v>247</v>
      </c>
      <c r="AB51" s="284"/>
      <c r="AC51" s="284"/>
      <c r="AD51" s="284"/>
      <c r="AK51" s="1">
        <f t="shared" si="7"/>
        <v>0</v>
      </c>
      <c r="AL51">
        <f t="shared" si="1"/>
        <v>0</v>
      </c>
    </row>
    <row r="52" spans="1:38" ht="12.75" customHeight="1" hidden="1">
      <c r="A52" s="285" t="s">
        <v>248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4" t="s">
        <v>249</v>
      </c>
      <c r="AB52" s="284"/>
      <c r="AC52" s="284"/>
      <c r="AD52" s="284"/>
      <c r="AK52" s="1">
        <f t="shared" si="7"/>
        <v>0</v>
      </c>
      <c r="AL52">
        <f t="shared" si="1"/>
        <v>0</v>
      </c>
    </row>
    <row r="53" spans="1:38" ht="12.75" customHeight="1" hidden="1">
      <c r="A53" s="308" t="s">
        <v>252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284" t="s">
        <v>253</v>
      </c>
      <c r="AB53" s="284"/>
      <c r="AC53" s="284"/>
      <c r="AD53" s="284"/>
      <c r="AK53" s="1">
        <f t="shared" si="7"/>
        <v>0</v>
      </c>
      <c r="AL53">
        <f t="shared" si="1"/>
        <v>0</v>
      </c>
    </row>
    <row r="54" spans="1:38" ht="12.75" customHeight="1" hidden="1">
      <c r="A54" s="308" t="s">
        <v>254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284" t="s">
        <v>255</v>
      </c>
      <c r="AB54" s="284"/>
      <c r="AC54" s="284"/>
      <c r="AD54" s="284"/>
      <c r="AK54" s="1">
        <f t="shared" si="7"/>
        <v>0</v>
      </c>
      <c r="AL54">
        <f t="shared" si="1"/>
        <v>0</v>
      </c>
    </row>
    <row r="55" spans="1:38" ht="12.75" customHeight="1" hidden="1">
      <c r="A55" s="308" t="s">
        <v>256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284" t="s">
        <v>257</v>
      </c>
      <c r="AB55" s="284"/>
      <c r="AC55" s="284"/>
      <c r="AD55" s="284"/>
      <c r="AK55" s="1">
        <f t="shared" si="7"/>
        <v>0</v>
      </c>
      <c r="AL55">
        <f t="shared" si="1"/>
        <v>0</v>
      </c>
    </row>
    <row r="56" spans="1:38" ht="12.75" customHeight="1" hidden="1">
      <c r="A56" s="308" t="s">
        <v>258</v>
      </c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284" t="s">
        <v>259</v>
      </c>
      <c r="AB56" s="284"/>
      <c r="AC56" s="284"/>
      <c r="AD56" s="284"/>
      <c r="AK56" s="1">
        <f t="shared" si="7"/>
        <v>0</v>
      </c>
      <c r="AL56">
        <f t="shared" si="1"/>
        <v>0</v>
      </c>
    </row>
    <row r="57" spans="1:38" ht="12.75" customHeight="1" hidden="1">
      <c r="A57" s="308" t="s">
        <v>260</v>
      </c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284" t="s">
        <v>261</v>
      </c>
      <c r="AB57" s="284"/>
      <c r="AC57" s="284"/>
      <c r="AD57" s="284"/>
      <c r="AK57" s="1">
        <f t="shared" si="7"/>
        <v>0</v>
      </c>
      <c r="AL57">
        <f t="shared" si="1"/>
        <v>0</v>
      </c>
    </row>
    <row r="58" spans="1:38" ht="12.75" customHeight="1">
      <c r="A58" s="285" t="s">
        <v>248</v>
      </c>
      <c r="B58" s="286"/>
      <c r="C58" s="286"/>
      <c r="D58" s="286"/>
      <c r="E58" s="286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184" t="s">
        <v>557</v>
      </c>
      <c r="AB58" s="184"/>
      <c r="AC58" s="184"/>
      <c r="AD58" s="184"/>
      <c r="AE58">
        <v>170000</v>
      </c>
      <c r="AF58">
        <v>170000</v>
      </c>
      <c r="AG58">
        <v>0</v>
      </c>
      <c r="AI58">
        <v>0</v>
      </c>
      <c r="AJ58">
        <v>0</v>
      </c>
      <c r="AK58" s="1">
        <f t="shared" si="7"/>
        <v>170000</v>
      </c>
      <c r="AL58">
        <f t="shared" si="1"/>
        <v>170000</v>
      </c>
    </row>
    <row r="59" spans="1:38" ht="12.75" customHeight="1">
      <c r="A59" s="285" t="s">
        <v>558</v>
      </c>
      <c r="B59" s="286"/>
      <c r="C59" s="286"/>
      <c r="D59" s="286"/>
      <c r="E59" s="286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184" t="s">
        <v>250</v>
      </c>
      <c r="AB59" s="184"/>
      <c r="AC59" s="184"/>
      <c r="AD59" s="184"/>
      <c r="AE59">
        <v>1105000</v>
      </c>
      <c r="AF59">
        <v>1105000</v>
      </c>
      <c r="AG59">
        <v>0</v>
      </c>
      <c r="AI59">
        <v>0</v>
      </c>
      <c r="AJ59">
        <v>0</v>
      </c>
      <c r="AK59" s="1">
        <f t="shared" si="7"/>
        <v>1105000</v>
      </c>
      <c r="AL59">
        <f t="shared" si="1"/>
        <v>1105000</v>
      </c>
    </row>
    <row r="60" spans="1:38" ht="12.75" customHeight="1">
      <c r="A60" s="301" t="s">
        <v>559</v>
      </c>
      <c r="B60" s="302"/>
      <c r="C60" s="302"/>
      <c r="D60" s="302"/>
      <c r="E60" s="302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186" t="s">
        <v>251</v>
      </c>
      <c r="AB60" s="184"/>
      <c r="AC60" s="184"/>
      <c r="AD60" s="184"/>
      <c r="AE60" s="1">
        <f>SUM(AE58:AE59)</f>
        <v>1275000</v>
      </c>
      <c r="AF60" s="1">
        <f aca="true" t="shared" si="12" ref="AF60:AK60">SUM(AF58:AF59)</f>
        <v>1275000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1275000</v>
      </c>
      <c r="AL60">
        <f t="shared" si="1"/>
        <v>1275000</v>
      </c>
    </row>
    <row r="61" spans="1:38" ht="12.75" customHeight="1">
      <c r="A61" s="285" t="s">
        <v>626</v>
      </c>
      <c r="B61" s="286"/>
      <c r="C61" s="286"/>
      <c r="D61" s="286"/>
      <c r="E61" s="286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186" t="s">
        <v>255</v>
      </c>
      <c r="AB61" s="184"/>
      <c r="AC61" s="184"/>
      <c r="AD61" s="184"/>
      <c r="AE61" s="1">
        <v>0</v>
      </c>
      <c r="AF61" s="144">
        <v>9056327</v>
      </c>
      <c r="AG61" s="1"/>
      <c r="AH61" s="1"/>
      <c r="AI61" s="1"/>
      <c r="AJ61" s="1"/>
      <c r="AK61" s="1"/>
      <c r="AL61">
        <f t="shared" si="1"/>
        <v>9056327</v>
      </c>
    </row>
    <row r="62" spans="1:38" ht="12.75">
      <c r="A62" s="308" t="s">
        <v>262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284" t="s">
        <v>263</v>
      </c>
      <c r="AB62" s="284"/>
      <c r="AC62" s="284"/>
      <c r="AD62" s="284"/>
      <c r="AE62">
        <v>5071318</v>
      </c>
      <c r="AF62" s="144">
        <v>5071318</v>
      </c>
      <c r="AG62">
        <v>0</v>
      </c>
      <c r="AI62">
        <v>0</v>
      </c>
      <c r="AJ62">
        <v>0</v>
      </c>
      <c r="AK62" s="1">
        <f t="shared" si="7"/>
        <v>5071318</v>
      </c>
      <c r="AL62">
        <f t="shared" si="1"/>
        <v>5071318</v>
      </c>
    </row>
    <row r="63" spans="1:38" ht="14.25" customHeight="1" hidden="1">
      <c r="A63" s="308" t="s">
        <v>264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284" t="s">
        <v>265</v>
      </c>
      <c r="AB63" s="284"/>
      <c r="AC63" s="284"/>
      <c r="AD63" s="284"/>
      <c r="AK63" s="1">
        <f t="shared" si="7"/>
        <v>0</v>
      </c>
      <c r="AL63">
        <f t="shared" si="1"/>
        <v>0</v>
      </c>
    </row>
    <row r="64" spans="1:38" ht="12.75" hidden="1">
      <c r="A64" s="308" t="s">
        <v>266</v>
      </c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284" t="s">
        <v>267</v>
      </c>
      <c r="AB64" s="284"/>
      <c r="AC64" s="284"/>
      <c r="AD64" s="284"/>
      <c r="AK64" s="1">
        <f t="shared" si="7"/>
        <v>0</v>
      </c>
      <c r="AL64">
        <f t="shared" si="1"/>
        <v>0</v>
      </c>
    </row>
    <row r="65" spans="1:38" ht="12.75" customHeight="1" hidden="1">
      <c r="A65" s="308" t="s">
        <v>268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284" t="s">
        <v>269</v>
      </c>
      <c r="AB65" s="284"/>
      <c r="AC65" s="284"/>
      <c r="AD65" s="284"/>
      <c r="AK65" s="1">
        <f t="shared" si="7"/>
        <v>0</v>
      </c>
      <c r="AL65">
        <f t="shared" si="1"/>
        <v>0</v>
      </c>
    </row>
    <row r="66" spans="1:38" ht="12.75" hidden="1">
      <c r="A66" s="306" t="s">
        <v>270</v>
      </c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284" t="s">
        <v>271</v>
      </c>
      <c r="AB66" s="284"/>
      <c r="AC66" s="284"/>
      <c r="AD66" s="284"/>
      <c r="AK66" s="1">
        <f t="shared" si="7"/>
        <v>0</v>
      </c>
      <c r="AL66">
        <f t="shared" si="1"/>
        <v>0</v>
      </c>
    </row>
    <row r="67" spans="1:38" ht="12.75">
      <c r="A67" s="308" t="s">
        <v>272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284" t="s">
        <v>274</v>
      </c>
      <c r="AB67" s="284"/>
      <c r="AC67" s="284"/>
      <c r="AD67" s="284"/>
      <c r="AE67">
        <v>3204736</v>
      </c>
      <c r="AF67">
        <v>3204736</v>
      </c>
      <c r="AG67">
        <v>0</v>
      </c>
      <c r="AI67">
        <v>0</v>
      </c>
      <c r="AJ67">
        <v>0</v>
      </c>
      <c r="AK67" s="1">
        <f t="shared" si="7"/>
        <v>3204736</v>
      </c>
      <c r="AL67">
        <f t="shared" si="1"/>
        <v>3204736</v>
      </c>
    </row>
    <row r="68" spans="1:38" ht="12.75">
      <c r="A68" s="306" t="s">
        <v>273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284" t="s">
        <v>546</v>
      </c>
      <c r="AB68" s="284"/>
      <c r="AC68" s="284"/>
      <c r="AD68" s="284"/>
      <c r="AE68">
        <v>9519153</v>
      </c>
      <c r="AF68">
        <v>1743392</v>
      </c>
      <c r="AG68">
        <v>0</v>
      </c>
      <c r="AI68">
        <v>0</v>
      </c>
      <c r="AJ68">
        <v>0</v>
      </c>
      <c r="AK68" s="1">
        <f t="shared" si="7"/>
        <v>9519153</v>
      </c>
      <c r="AL68">
        <f t="shared" si="1"/>
        <v>1743392</v>
      </c>
    </row>
    <row r="69" spans="1:38" s="1" customFormat="1" ht="12.75">
      <c r="A69" s="301" t="s">
        <v>521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3" t="s">
        <v>275</v>
      </c>
      <c r="AB69" s="303"/>
      <c r="AC69" s="303"/>
      <c r="AD69" s="303"/>
      <c r="AE69" s="1">
        <f>SUM(AE61:AE68)</f>
        <v>17795207</v>
      </c>
      <c r="AF69" s="1">
        <f aca="true" t="shared" si="13" ref="AF69:AK69">SUM(AF61:AF68)</f>
        <v>19075773</v>
      </c>
      <c r="AG69" s="1">
        <f t="shared" si="13"/>
        <v>0</v>
      </c>
      <c r="AH69" s="1">
        <f t="shared" si="13"/>
        <v>0</v>
      </c>
      <c r="AI69" s="1">
        <f t="shared" si="13"/>
        <v>0</v>
      </c>
      <c r="AJ69" s="1">
        <f t="shared" si="13"/>
        <v>0</v>
      </c>
      <c r="AK69" s="1">
        <f t="shared" si="13"/>
        <v>17795207</v>
      </c>
      <c r="AL69">
        <f aca="true" t="shared" si="14" ref="AL69:AL93">SUM(AF69,AH69,AJ69)</f>
        <v>19075773</v>
      </c>
    </row>
    <row r="70" spans="1:38" ht="12.75" hidden="1">
      <c r="A70" s="304" t="s">
        <v>276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284" t="s">
        <v>277</v>
      </c>
      <c r="AB70" s="284"/>
      <c r="AC70" s="284"/>
      <c r="AD70" s="284"/>
      <c r="AK70" s="1">
        <f t="shared" si="7"/>
        <v>0</v>
      </c>
      <c r="AL70">
        <f t="shared" si="14"/>
        <v>0</v>
      </c>
    </row>
    <row r="71" spans="1:38" ht="12.75">
      <c r="A71" s="304" t="s">
        <v>276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284" t="s">
        <v>277</v>
      </c>
      <c r="AB71" s="284"/>
      <c r="AC71" s="284"/>
      <c r="AD71" s="284"/>
      <c r="AE71">
        <v>7700000</v>
      </c>
      <c r="AF71">
        <v>7700000</v>
      </c>
      <c r="AG71">
        <v>0</v>
      </c>
      <c r="AI71">
        <v>0</v>
      </c>
      <c r="AJ71">
        <v>0</v>
      </c>
      <c r="AK71" s="1">
        <f t="shared" si="7"/>
        <v>7700000</v>
      </c>
      <c r="AL71">
        <f t="shared" si="14"/>
        <v>7700000</v>
      </c>
    </row>
    <row r="72" spans="1:38" ht="12.75" hidden="1">
      <c r="A72" s="304" t="s">
        <v>278</v>
      </c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284" t="s">
        <v>279</v>
      </c>
      <c r="AB72" s="284"/>
      <c r="AC72" s="284"/>
      <c r="AD72" s="284"/>
      <c r="AK72" s="1">
        <f t="shared" si="7"/>
        <v>0</v>
      </c>
      <c r="AL72">
        <f t="shared" si="14"/>
        <v>0</v>
      </c>
    </row>
    <row r="73" spans="1:38" ht="12.75">
      <c r="A73" s="188" t="s">
        <v>545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4" t="s">
        <v>279</v>
      </c>
      <c r="AB73" s="184"/>
      <c r="AC73" s="184"/>
      <c r="AD73" s="184"/>
      <c r="AE73">
        <v>320000</v>
      </c>
      <c r="AF73">
        <v>320000</v>
      </c>
      <c r="AG73">
        <v>0</v>
      </c>
      <c r="AH73">
        <v>20457</v>
      </c>
      <c r="AI73">
        <v>0</v>
      </c>
      <c r="AJ73">
        <v>0</v>
      </c>
      <c r="AK73" s="1">
        <f t="shared" si="7"/>
        <v>320000</v>
      </c>
      <c r="AL73">
        <f t="shared" si="14"/>
        <v>340457</v>
      </c>
    </row>
    <row r="74" spans="1:38" ht="12.75">
      <c r="A74" s="304" t="s">
        <v>280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284" t="s">
        <v>281</v>
      </c>
      <c r="AB74" s="284"/>
      <c r="AC74" s="284"/>
      <c r="AD74" s="284"/>
      <c r="AE74">
        <v>4198622</v>
      </c>
      <c r="AF74">
        <v>4198622</v>
      </c>
      <c r="AG74">
        <v>2000000</v>
      </c>
      <c r="AH74">
        <v>1485801</v>
      </c>
      <c r="AI74">
        <v>1935000</v>
      </c>
      <c r="AJ74">
        <v>1935000</v>
      </c>
      <c r="AK74" s="1">
        <f t="shared" si="7"/>
        <v>8133622</v>
      </c>
      <c r="AL74">
        <f t="shared" si="14"/>
        <v>7619423</v>
      </c>
    </row>
    <row r="75" spans="1:38" ht="12.75" customHeight="1" hidden="1">
      <c r="A75" s="291" t="s">
        <v>282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84" t="s">
        <v>283</v>
      </c>
      <c r="AB75" s="284"/>
      <c r="AC75" s="284"/>
      <c r="AD75" s="284"/>
      <c r="AK75" s="1">
        <f t="shared" si="7"/>
        <v>0</v>
      </c>
      <c r="AL75">
        <f t="shared" si="14"/>
        <v>0</v>
      </c>
    </row>
    <row r="76" spans="1:38" ht="12.75" customHeight="1" hidden="1">
      <c r="A76" s="291" t="s">
        <v>284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84" t="s">
        <v>285</v>
      </c>
      <c r="AB76" s="284"/>
      <c r="AC76" s="284"/>
      <c r="AD76" s="284"/>
      <c r="AK76" s="1">
        <f t="shared" si="7"/>
        <v>0</v>
      </c>
      <c r="AL76">
        <f t="shared" si="14"/>
        <v>0</v>
      </c>
    </row>
    <row r="77" spans="1:38" ht="12.75" customHeight="1">
      <c r="A77" s="291" t="s">
        <v>286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84" t="s">
        <v>287</v>
      </c>
      <c r="AB77" s="284"/>
      <c r="AC77" s="284"/>
      <c r="AD77" s="284"/>
      <c r="AE77">
        <v>3299028</v>
      </c>
      <c r="AF77">
        <v>3299028</v>
      </c>
      <c r="AG77">
        <v>540000</v>
      </c>
      <c r="AH77">
        <v>540000</v>
      </c>
      <c r="AI77">
        <v>522450</v>
      </c>
      <c r="AJ77">
        <v>522450</v>
      </c>
      <c r="AK77" s="1">
        <f t="shared" si="7"/>
        <v>4361478</v>
      </c>
      <c r="AL77">
        <f t="shared" si="14"/>
        <v>4361478</v>
      </c>
    </row>
    <row r="78" spans="1:38" s="1" customFormat="1" ht="12.75" customHeight="1">
      <c r="A78" s="296" t="s">
        <v>522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303" t="s">
        <v>288</v>
      </c>
      <c r="AB78" s="303"/>
      <c r="AC78" s="303"/>
      <c r="AD78" s="303"/>
      <c r="AE78" s="1">
        <f>SUM(AE71:AE77)</f>
        <v>15517650</v>
      </c>
      <c r="AF78" s="1">
        <f aca="true" t="shared" si="15" ref="AF78:AK78">SUM(AF71:AF77)</f>
        <v>15517650</v>
      </c>
      <c r="AG78" s="1">
        <f t="shared" si="15"/>
        <v>2540000</v>
      </c>
      <c r="AH78" s="1">
        <f t="shared" si="15"/>
        <v>2046258</v>
      </c>
      <c r="AI78" s="1">
        <f t="shared" si="15"/>
        <v>2457450</v>
      </c>
      <c r="AJ78" s="1">
        <f t="shared" si="15"/>
        <v>2457450</v>
      </c>
      <c r="AK78" s="1">
        <f t="shared" si="15"/>
        <v>20515100</v>
      </c>
      <c r="AL78">
        <f t="shared" si="14"/>
        <v>20021358</v>
      </c>
    </row>
    <row r="79" spans="1:38" ht="12" customHeight="1">
      <c r="A79" s="285" t="s">
        <v>289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4" t="s">
        <v>290</v>
      </c>
      <c r="AB79" s="284"/>
      <c r="AC79" s="284"/>
      <c r="AD79" s="284"/>
      <c r="AE79">
        <v>26968500</v>
      </c>
      <c r="AF79">
        <v>19855101</v>
      </c>
      <c r="AG79">
        <v>0</v>
      </c>
      <c r="AI79">
        <v>10000000</v>
      </c>
      <c r="AJ79">
        <v>10000000</v>
      </c>
      <c r="AK79" s="1">
        <f t="shared" si="7"/>
        <v>36968500</v>
      </c>
      <c r="AL79">
        <f t="shared" si="14"/>
        <v>29855101</v>
      </c>
    </row>
    <row r="80" spans="1:38" ht="12.75" customHeight="1" hidden="1">
      <c r="A80" s="285" t="s">
        <v>291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4" t="s">
        <v>292</v>
      </c>
      <c r="AB80" s="284"/>
      <c r="AC80" s="284"/>
      <c r="AD80" s="284"/>
      <c r="AK80" s="1">
        <f t="shared" si="7"/>
        <v>0</v>
      </c>
      <c r="AL80">
        <f t="shared" si="14"/>
        <v>0</v>
      </c>
    </row>
    <row r="81" spans="1:38" ht="12.75" customHeight="1" hidden="1">
      <c r="A81" s="285" t="s">
        <v>293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4" t="s">
        <v>294</v>
      </c>
      <c r="AB81" s="284"/>
      <c r="AC81" s="284"/>
      <c r="AD81" s="284"/>
      <c r="AK81" s="1">
        <f t="shared" si="7"/>
        <v>0</v>
      </c>
      <c r="AL81">
        <f t="shared" si="14"/>
        <v>0</v>
      </c>
    </row>
    <row r="82" spans="1:38" ht="12.75" customHeight="1">
      <c r="A82" s="285" t="s">
        <v>295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4" t="s">
        <v>296</v>
      </c>
      <c r="AB82" s="284"/>
      <c r="AC82" s="284"/>
      <c r="AD82" s="284"/>
      <c r="AE82">
        <v>7281495</v>
      </c>
      <c r="AF82">
        <v>5360877</v>
      </c>
      <c r="AG82">
        <v>0</v>
      </c>
      <c r="AI82">
        <v>2700000</v>
      </c>
      <c r="AJ82">
        <v>2700000</v>
      </c>
      <c r="AK82" s="1">
        <f t="shared" si="7"/>
        <v>9981495</v>
      </c>
      <c r="AL82">
        <f t="shared" si="14"/>
        <v>8060877</v>
      </c>
    </row>
    <row r="83" spans="1:38" s="1" customFormat="1" ht="12.75" customHeight="1">
      <c r="A83" s="301" t="s">
        <v>523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3" t="s">
        <v>297</v>
      </c>
      <c r="AB83" s="303"/>
      <c r="AC83" s="303"/>
      <c r="AD83" s="303"/>
      <c r="AE83" s="1">
        <f>SUM(AE79:AE82)</f>
        <v>34249995</v>
      </c>
      <c r="AF83" s="1">
        <f aca="true" t="shared" si="16" ref="AF83:AK83">SUM(AF79:AF82)</f>
        <v>25215978</v>
      </c>
      <c r="AG83" s="1">
        <f t="shared" si="16"/>
        <v>0</v>
      </c>
      <c r="AH83" s="1">
        <f t="shared" si="16"/>
        <v>0</v>
      </c>
      <c r="AI83" s="1">
        <f t="shared" si="16"/>
        <v>12700000</v>
      </c>
      <c r="AJ83" s="1">
        <f t="shared" si="16"/>
        <v>12700000</v>
      </c>
      <c r="AK83" s="1">
        <f t="shared" si="16"/>
        <v>46949995</v>
      </c>
      <c r="AL83">
        <f t="shared" si="14"/>
        <v>37915978</v>
      </c>
    </row>
    <row r="84" spans="1:38" ht="12.75" customHeight="1" hidden="1">
      <c r="A84" s="285" t="s">
        <v>298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4" t="s">
        <v>299</v>
      </c>
      <c r="AB84" s="284"/>
      <c r="AC84" s="284"/>
      <c r="AD84" s="284"/>
      <c r="AK84" s="1">
        <f t="shared" si="7"/>
        <v>0</v>
      </c>
      <c r="AL84">
        <f t="shared" si="14"/>
        <v>0</v>
      </c>
    </row>
    <row r="85" spans="1:38" ht="12.75" customHeight="1" hidden="1">
      <c r="A85" s="285" t="s">
        <v>300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4" t="s">
        <v>301</v>
      </c>
      <c r="AB85" s="284"/>
      <c r="AC85" s="284"/>
      <c r="AD85" s="284"/>
      <c r="AK85" s="1">
        <f t="shared" si="7"/>
        <v>0</v>
      </c>
      <c r="AL85">
        <f t="shared" si="14"/>
        <v>0</v>
      </c>
    </row>
    <row r="86" spans="1:38" ht="12.75" customHeight="1" hidden="1">
      <c r="A86" s="285" t="s">
        <v>302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4" t="s">
        <v>303</v>
      </c>
      <c r="AB86" s="284"/>
      <c r="AC86" s="284"/>
      <c r="AD86" s="284"/>
      <c r="AK86" s="1">
        <f t="shared" si="7"/>
        <v>0</v>
      </c>
      <c r="AL86">
        <f t="shared" si="14"/>
        <v>0</v>
      </c>
    </row>
    <row r="87" spans="1:38" ht="12.75" customHeight="1" hidden="1">
      <c r="A87" s="285" t="s">
        <v>304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4" t="s">
        <v>305</v>
      </c>
      <c r="AB87" s="284"/>
      <c r="AC87" s="284"/>
      <c r="AD87" s="284"/>
      <c r="AK87" s="1">
        <f t="shared" si="7"/>
        <v>0</v>
      </c>
      <c r="AL87">
        <f t="shared" si="14"/>
        <v>0</v>
      </c>
    </row>
    <row r="88" spans="1:38" ht="12.75" customHeight="1" hidden="1">
      <c r="A88" s="285" t="s">
        <v>306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4" t="s">
        <v>307</v>
      </c>
      <c r="AB88" s="284"/>
      <c r="AC88" s="284"/>
      <c r="AD88" s="284"/>
      <c r="AK88" s="1">
        <f t="shared" si="7"/>
        <v>0</v>
      </c>
      <c r="AL88">
        <f t="shared" si="14"/>
        <v>0</v>
      </c>
    </row>
    <row r="89" spans="1:38" ht="12.75" hidden="1">
      <c r="A89" s="285" t="s">
        <v>308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4" t="s">
        <v>309</v>
      </c>
      <c r="AB89" s="284"/>
      <c r="AC89" s="284"/>
      <c r="AD89" s="284"/>
      <c r="AK89" s="1">
        <f t="shared" si="7"/>
        <v>0</v>
      </c>
      <c r="AL89">
        <f t="shared" si="14"/>
        <v>0</v>
      </c>
    </row>
    <row r="90" spans="1:38" ht="12.75" hidden="1">
      <c r="A90" s="285" t="s">
        <v>310</v>
      </c>
      <c r="B90" s="286"/>
      <c r="C90" s="286"/>
      <c r="D90" s="286"/>
      <c r="E90" s="286"/>
      <c r="F90" s="286"/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4" t="s">
        <v>311</v>
      </c>
      <c r="AB90" s="284"/>
      <c r="AC90" s="284"/>
      <c r="AD90" s="284"/>
      <c r="AK90" s="1">
        <f t="shared" si="7"/>
        <v>0</v>
      </c>
      <c r="AL90">
        <f t="shared" si="14"/>
        <v>0</v>
      </c>
    </row>
    <row r="91" spans="1:38" ht="12.75">
      <c r="A91" s="285" t="s">
        <v>312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4" t="s">
        <v>313</v>
      </c>
      <c r="AB91" s="284"/>
      <c r="AC91" s="284"/>
      <c r="AD91" s="284"/>
      <c r="AE91">
        <v>881960</v>
      </c>
      <c r="AF91">
        <v>881960</v>
      </c>
      <c r="AG91">
        <v>0</v>
      </c>
      <c r="AI91">
        <v>0</v>
      </c>
      <c r="AJ91">
        <v>0</v>
      </c>
      <c r="AK91" s="1">
        <f t="shared" si="7"/>
        <v>881960</v>
      </c>
      <c r="AL91">
        <f t="shared" si="14"/>
        <v>881960</v>
      </c>
    </row>
    <row r="92" spans="1:38" s="1" customFormat="1" ht="12.75">
      <c r="A92" s="301" t="s">
        <v>524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3" t="s">
        <v>314</v>
      </c>
      <c r="AB92" s="303"/>
      <c r="AC92" s="303"/>
      <c r="AD92" s="303"/>
      <c r="AE92" s="1">
        <f>SUM(AE91)</f>
        <v>881960</v>
      </c>
      <c r="AF92" s="1">
        <f aca="true" t="shared" si="17" ref="AF92:AK92">SUM(AF91)</f>
        <v>881960</v>
      </c>
      <c r="AG92" s="1">
        <f t="shared" si="17"/>
        <v>0</v>
      </c>
      <c r="AH92" s="1">
        <f t="shared" si="17"/>
        <v>0</v>
      </c>
      <c r="AI92" s="1">
        <f t="shared" si="17"/>
        <v>0</v>
      </c>
      <c r="AJ92" s="1">
        <f t="shared" si="17"/>
        <v>0</v>
      </c>
      <c r="AK92" s="1">
        <f t="shared" si="17"/>
        <v>881960</v>
      </c>
      <c r="AL92">
        <f t="shared" si="14"/>
        <v>881960</v>
      </c>
    </row>
    <row r="93" spans="1:38" s="1" customFormat="1" ht="12.75">
      <c r="A93" s="296" t="s">
        <v>525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8" t="s">
        <v>315</v>
      </c>
      <c r="AB93" s="299"/>
      <c r="AC93" s="299"/>
      <c r="AD93" s="300"/>
      <c r="AE93" s="1">
        <f>SUM(AE23,AE24,AE48,AE60,AE69,AE78,AE83,AE92)</f>
        <v>154803394</v>
      </c>
      <c r="AF93" s="1">
        <f aca="true" t="shared" si="18" ref="AF93:AK93">SUM(AF23,AF24,AF48,AF60,AF69,AF78,AF83,AF92)</f>
        <v>152679389</v>
      </c>
      <c r="AG93" s="1">
        <f t="shared" si="18"/>
        <v>40908765</v>
      </c>
      <c r="AH93" s="1">
        <f t="shared" si="18"/>
        <v>41857900</v>
      </c>
      <c r="AI93" s="1">
        <f t="shared" si="18"/>
        <v>118287317</v>
      </c>
      <c r="AJ93" s="1">
        <f t="shared" si="18"/>
        <v>118287317</v>
      </c>
      <c r="AK93" s="1">
        <f t="shared" si="18"/>
        <v>313999476</v>
      </c>
      <c r="AL93">
        <f t="shared" si="14"/>
        <v>312824606</v>
      </c>
    </row>
    <row r="94" spans="1:27" ht="12.75">
      <c r="A94" s="289" t="s">
        <v>316</v>
      </c>
      <c r="B94" s="289"/>
      <c r="C94" s="289"/>
      <c r="D94" s="289"/>
      <c r="E94" s="289"/>
      <c r="F94" s="28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289" t="s">
        <v>107</v>
      </c>
      <c r="B95" s="289"/>
      <c r="C95" s="289"/>
      <c r="D95" s="289"/>
      <c r="E95" s="289"/>
      <c r="F95" s="28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38" ht="12.75">
      <c r="A96" s="290" t="s">
        <v>108</v>
      </c>
      <c r="B96" s="290"/>
      <c r="C96" s="290"/>
      <c r="D96" s="290"/>
      <c r="E96" s="290"/>
      <c r="F96" s="29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 t="s">
        <v>109</v>
      </c>
      <c r="AE96" s="289" t="s">
        <v>509</v>
      </c>
      <c r="AF96" s="289"/>
      <c r="AG96" s="289" t="s">
        <v>159</v>
      </c>
      <c r="AH96" s="289"/>
      <c r="AI96" s="289" t="s">
        <v>160</v>
      </c>
      <c r="AJ96" s="289"/>
      <c r="AK96" s="289" t="s">
        <v>361</v>
      </c>
      <c r="AL96" s="289"/>
    </row>
    <row r="97" spans="1:38" ht="12.75" hidden="1">
      <c r="A97" s="281" t="s">
        <v>317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3"/>
      <c r="AA97" s="274" t="s">
        <v>318</v>
      </c>
      <c r="AB97" s="275"/>
      <c r="AC97" s="275"/>
      <c r="AD97" s="275"/>
      <c r="AK97">
        <f aca="true" t="shared" si="19" ref="AK97:AK107">SUM(AE97:AI97)</f>
        <v>0</v>
      </c>
      <c r="AL97">
        <f>SUM(AF97:AH97:AJ97)</f>
        <v>0</v>
      </c>
    </row>
    <row r="98" spans="1:38" ht="12.75" hidden="1">
      <c r="A98" s="281" t="s">
        <v>319</v>
      </c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3"/>
      <c r="AA98" s="274" t="s">
        <v>320</v>
      </c>
      <c r="AB98" s="275"/>
      <c r="AC98" s="275"/>
      <c r="AD98" s="275"/>
      <c r="AK98">
        <f t="shared" si="19"/>
        <v>0</v>
      </c>
      <c r="AL98">
        <f>SUM(AF98:AH98:AJ98)</f>
        <v>0</v>
      </c>
    </row>
    <row r="99" spans="1:38" ht="12.75" hidden="1">
      <c r="A99" s="281" t="s">
        <v>321</v>
      </c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3"/>
      <c r="AA99" s="274" t="s">
        <v>322</v>
      </c>
      <c r="AB99" s="275"/>
      <c r="AC99" s="275"/>
      <c r="AD99" s="275"/>
      <c r="AK99">
        <f t="shared" si="19"/>
        <v>0</v>
      </c>
      <c r="AL99">
        <f>SUM(AF99:AH99:AJ99)</f>
        <v>0</v>
      </c>
    </row>
    <row r="100" spans="1:38" ht="12.75" hidden="1">
      <c r="A100" s="293" t="s">
        <v>323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5"/>
      <c r="AA100" s="279" t="s">
        <v>324</v>
      </c>
      <c r="AB100" s="280"/>
      <c r="AC100" s="280"/>
      <c r="AD100" s="280"/>
      <c r="AE100">
        <f>SUM(AE97:AE99)</f>
        <v>0</v>
      </c>
      <c r="AG100">
        <f>SUM(AG97:AG99)</f>
        <v>0</v>
      </c>
      <c r="AI100">
        <f>SUM(AI97:AI99)</f>
        <v>0</v>
      </c>
      <c r="AK100">
        <f t="shared" si="19"/>
        <v>0</v>
      </c>
      <c r="AL100">
        <f>SUM(AF100:AH100:AJ100)</f>
        <v>0</v>
      </c>
    </row>
    <row r="101" spans="1:38" ht="12.75" hidden="1">
      <c r="A101" s="271" t="s">
        <v>325</v>
      </c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3"/>
      <c r="AA101" s="274" t="s">
        <v>326</v>
      </c>
      <c r="AB101" s="275"/>
      <c r="AC101" s="275"/>
      <c r="AD101" s="275"/>
      <c r="AK101">
        <f t="shared" si="19"/>
        <v>0</v>
      </c>
      <c r="AL101">
        <f>SUM(AF101:AH101:AJ101)</f>
        <v>0</v>
      </c>
    </row>
    <row r="102" spans="1:38" s="1" customFormat="1" ht="12.75" hidden="1">
      <c r="A102" s="271" t="s">
        <v>327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3"/>
      <c r="AA102" s="274" t="s">
        <v>328</v>
      </c>
      <c r="AB102" s="275"/>
      <c r="AC102" s="275"/>
      <c r="AD102" s="275"/>
      <c r="AE102"/>
      <c r="AF102"/>
      <c r="AG102"/>
      <c r="AH102"/>
      <c r="AI102"/>
      <c r="AJ102"/>
      <c r="AK102">
        <f t="shared" si="19"/>
        <v>0</v>
      </c>
      <c r="AL102">
        <f>SUM(AF102:AH102:AJ102)</f>
        <v>0</v>
      </c>
    </row>
    <row r="103" spans="1:38" ht="12.75" hidden="1">
      <c r="A103" s="281" t="s">
        <v>329</v>
      </c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3"/>
      <c r="AA103" s="274" t="s">
        <v>330</v>
      </c>
      <c r="AB103" s="275"/>
      <c r="AC103" s="275"/>
      <c r="AD103" s="275"/>
      <c r="AK103">
        <f t="shared" si="19"/>
        <v>0</v>
      </c>
      <c r="AL103">
        <f>SUM(AF103:AH103:AJ103)</f>
        <v>0</v>
      </c>
    </row>
    <row r="104" spans="1:38" ht="12.75" hidden="1">
      <c r="A104" s="281" t="s">
        <v>331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3"/>
      <c r="AA104" s="274" t="s">
        <v>332</v>
      </c>
      <c r="AB104" s="275"/>
      <c r="AC104" s="275"/>
      <c r="AD104" s="275"/>
      <c r="AK104">
        <f t="shared" si="19"/>
        <v>0</v>
      </c>
      <c r="AL104">
        <f>SUM(AF104:AH104:AJ104)</f>
        <v>0</v>
      </c>
    </row>
    <row r="105" spans="1:38" ht="12.75" hidden="1">
      <c r="A105" s="276" t="s">
        <v>333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8"/>
      <c r="AA105" s="279" t="s">
        <v>334</v>
      </c>
      <c r="AB105" s="280"/>
      <c r="AC105" s="280"/>
      <c r="AD105" s="280"/>
      <c r="AE105">
        <f>SUM(AE101:AE104)</f>
        <v>0</v>
      </c>
      <c r="AK105">
        <f t="shared" si="19"/>
        <v>0</v>
      </c>
      <c r="AL105">
        <f>SUM(AF105:AH105:AJ105)</f>
        <v>0</v>
      </c>
    </row>
    <row r="106" spans="1:38" ht="12.75" hidden="1">
      <c r="A106" s="271" t="s">
        <v>335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3"/>
      <c r="AA106" s="274" t="s">
        <v>336</v>
      </c>
      <c r="AB106" s="275"/>
      <c r="AC106" s="275"/>
      <c r="AD106" s="275"/>
      <c r="AK106">
        <f t="shared" si="19"/>
        <v>0</v>
      </c>
      <c r="AL106">
        <f>SUM(AF106:AH106:AJ106)</f>
        <v>0</v>
      </c>
    </row>
    <row r="107" spans="1:38" ht="12.75" hidden="1">
      <c r="A107" s="271" t="s">
        <v>337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3"/>
      <c r="AA107" s="274" t="s">
        <v>338</v>
      </c>
      <c r="AB107" s="275"/>
      <c r="AC107" s="275"/>
      <c r="AD107" s="275"/>
      <c r="AK107">
        <f t="shared" si="19"/>
        <v>0</v>
      </c>
      <c r="AL107">
        <f>SUM(AF107:AH107:AJ107)</f>
        <v>0</v>
      </c>
    </row>
    <row r="108" spans="1:38" s="1" customFormat="1" ht="12.75">
      <c r="A108" s="132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4"/>
      <c r="AA108" s="135"/>
      <c r="AB108" s="136"/>
      <c r="AC108" s="136"/>
      <c r="AD108" s="136"/>
      <c r="AE108" s="1" t="s">
        <v>510</v>
      </c>
      <c r="AF108" s="1" t="s">
        <v>625</v>
      </c>
      <c r="AG108" s="1" t="s">
        <v>510</v>
      </c>
      <c r="AH108" s="1" t="s">
        <v>625</v>
      </c>
      <c r="AI108" s="1" t="s">
        <v>510</v>
      </c>
      <c r="AJ108" s="1" t="s">
        <v>625</v>
      </c>
      <c r="AK108" s="1" t="s">
        <v>510</v>
      </c>
      <c r="AL108" s="1" t="s">
        <v>625</v>
      </c>
    </row>
    <row r="109" spans="1:38" s="1" customFormat="1" ht="12.75">
      <c r="A109" s="328" t="s">
        <v>627</v>
      </c>
      <c r="B109" s="329"/>
      <c r="C109" s="329"/>
      <c r="D109" s="329"/>
      <c r="E109" s="329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4"/>
      <c r="AA109" s="217" t="s">
        <v>338</v>
      </c>
      <c r="AB109" s="136"/>
      <c r="AC109" s="136"/>
      <c r="AD109" s="136"/>
      <c r="AE109" s="144">
        <v>0</v>
      </c>
      <c r="AF109" s="144">
        <v>3601956</v>
      </c>
      <c r="AL109">
        <f>SUM(AF109:AH109:AJ109)</f>
        <v>3601956</v>
      </c>
    </row>
    <row r="110" spans="1:38" ht="12.75">
      <c r="A110" s="271" t="s">
        <v>339</v>
      </c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3"/>
      <c r="AA110" s="274" t="s">
        <v>340</v>
      </c>
      <c r="AB110" s="275"/>
      <c r="AC110" s="275"/>
      <c r="AD110" s="275"/>
      <c r="AE110">
        <v>143553740</v>
      </c>
      <c r="AF110">
        <v>142828392</v>
      </c>
      <c r="AG110">
        <v>0</v>
      </c>
      <c r="AI110">
        <v>0</v>
      </c>
      <c r="AJ110">
        <v>0</v>
      </c>
      <c r="AK110">
        <f aca="true" t="shared" si="20" ref="AK110:AK120">SUM(AE110,AG110,AI110)</f>
        <v>143553740</v>
      </c>
      <c r="AL110">
        <f>SUM(AF110:AH110:AJ110)</f>
        <v>142828392</v>
      </c>
    </row>
    <row r="111" spans="1:38" ht="12.75" hidden="1">
      <c r="A111" s="271" t="s">
        <v>341</v>
      </c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3"/>
      <c r="AA111" s="274" t="s">
        <v>483</v>
      </c>
      <c r="AB111" s="275"/>
      <c r="AC111" s="275"/>
      <c r="AD111" s="275"/>
      <c r="AK111">
        <f t="shared" si="20"/>
        <v>0</v>
      </c>
      <c r="AL111">
        <f>SUM(AF111:AH111:AJ111)</f>
        <v>0</v>
      </c>
    </row>
    <row r="112" spans="1:38" ht="12.75" hidden="1">
      <c r="A112" s="271" t="s">
        <v>342</v>
      </c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3"/>
      <c r="AA112" s="274" t="s">
        <v>343</v>
      </c>
      <c r="AB112" s="275"/>
      <c r="AC112" s="275"/>
      <c r="AD112" s="275"/>
      <c r="AK112">
        <f t="shared" si="20"/>
        <v>0</v>
      </c>
      <c r="AL112">
        <f>SUM(AF112:AH112:AJ112)</f>
        <v>0</v>
      </c>
    </row>
    <row r="113" spans="1:38" ht="12.75" hidden="1">
      <c r="A113" s="271" t="s">
        <v>344</v>
      </c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3"/>
      <c r="AA113" s="274" t="s">
        <v>345</v>
      </c>
      <c r="AB113" s="275"/>
      <c r="AC113" s="275"/>
      <c r="AD113" s="275"/>
      <c r="AK113">
        <f t="shared" si="20"/>
        <v>0</v>
      </c>
      <c r="AL113">
        <f>SUM(AF113:AH113:AJ113)</f>
        <v>0</v>
      </c>
    </row>
    <row r="114" spans="1:38" s="1" customFormat="1" ht="12.75">
      <c r="A114" s="276" t="s">
        <v>526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8"/>
      <c r="AA114" s="279" t="s">
        <v>346</v>
      </c>
      <c r="AB114" s="280"/>
      <c r="AC114" s="280"/>
      <c r="AD114" s="280"/>
      <c r="AE114" s="1">
        <f>SUM(AE109:AE113)</f>
        <v>143553740</v>
      </c>
      <c r="AF114" s="1">
        <f aca="true" t="shared" si="21" ref="AF114:AK114">SUM(AF109:AF113)</f>
        <v>146430348</v>
      </c>
      <c r="AG114" s="1">
        <f t="shared" si="21"/>
        <v>0</v>
      </c>
      <c r="AH114" s="1">
        <f t="shared" si="21"/>
        <v>0</v>
      </c>
      <c r="AI114" s="1">
        <f t="shared" si="21"/>
        <v>0</v>
      </c>
      <c r="AJ114" s="1">
        <f t="shared" si="21"/>
        <v>0</v>
      </c>
      <c r="AK114" s="1">
        <f t="shared" si="21"/>
        <v>143553740</v>
      </c>
      <c r="AL114">
        <f>SUM(AF114:AH114:AJ114)</f>
        <v>146430348</v>
      </c>
    </row>
    <row r="115" spans="1:38" ht="12.75" hidden="1">
      <c r="A115" s="271" t="s">
        <v>347</v>
      </c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3"/>
      <c r="AA115" s="274" t="s">
        <v>348</v>
      </c>
      <c r="AB115" s="275"/>
      <c r="AC115" s="275"/>
      <c r="AD115" s="275"/>
      <c r="AK115">
        <f t="shared" si="20"/>
        <v>0</v>
      </c>
      <c r="AL115">
        <f>SUM(AF115:AH115:AJ115)</f>
        <v>0</v>
      </c>
    </row>
    <row r="116" spans="1:38" ht="12.75" hidden="1">
      <c r="A116" s="281" t="s">
        <v>349</v>
      </c>
      <c r="B116" s="282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3"/>
      <c r="AA116" s="274" t="s">
        <v>350</v>
      </c>
      <c r="AB116" s="275"/>
      <c r="AC116" s="275"/>
      <c r="AD116" s="275"/>
      <c r="AK116">
        <f t="shared" si="20"/>
        <v>0</v>
      </c>
      <c r="AL116">
        <f>SUM(AF116:AH116:AJ116)</f>
        <v>0</v>
      </c>
    </row>
    <row r="117" spans="1:38" ht="12.75" hidden="1">
      <c r="A117" s="271" t="s">
        <v>351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3"/>
      <c r="AA117" s="274" t="s">
        <v>352</v>
      </c>
      <c r="AB117" s="275"/>
      <c r="AC117" s="275"/>
      <c r="AD117" s="275"/>
      <c r="AK117">
        <f t="shared" si="20"/>
        <v>0</v>
      </c>
      <c r="AL117">
        <f>SUM(AF117:AH117:AJ117)</f>
        <v>0</v>
      </c>
    </row>
    <row r="118" spans="1:38" ht="12.75" hidden="1">
      <c r="A118" s="271" t="s">
        <v>353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3"/>
      <c r="AA118" s="274" t="s">
        <v>354</v>
      </c>
      <c r="AB118" s="275"/>
      <c r="AC118" s="275"/>
      <c r="AD118" s="275"/>
      <c r="AK118">
        <f t="shared" si="20"/>
        <v>0</v>
      </c>
      <c r="AL118">
        <f>SUM(AF118:AH118:AJ118)</f>
        <v>0</v>
      </c>
    </row>
    <row r="119" spans="1:38" ht="12.75" hidden="1">
      <c r="A119" s="276" t="s">
        <v>355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8"/>
      <c r="AA119" s="279" t="s">
        <v>356</v>
      </c>
      <c r="AB119" s="280"/>
      <c r="AC119" s="280"/>
      <c r="AD119" s="280"/>
      <c r="AE119">
        <f>SUM(AE115:AE118)</f>
        <v>0</v>
      </c>
      <c r="AG119">
        <f>SUM(AG115:AG118)</f>
        <v>0</v>
      </c>
      <c r="AI119">
        <f>SUM(AI115:AI118)</f>
        <v>0</v>
      </c>
      <c r="AK119">
        <f t="shared" si="20"/>
        <v>0</v>
      </c>
      <c r="AL119">
        <f>SUM(AF119:AH119:AJ119)</f>
        <v>0</v>
      </c>
    </row>
    <row r="120" spans="1:38" ht="12.75" hidden="1">
      <c r="A120" s="281" t="s">
        <v>357</v>
      </c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3"/>
      <c r="AA120" s="274" t="s">
        <v>358</v>
      </c>
      <c r="AB120" s="275"/>
      <c r="AC120" s="275"/>
      <c r="AD120" s="275"/>
      <c r="AK120">
        <f t="shared" si="20"/>
        <v>0</v>
      </c>
      <c r="AL120">
        <f>SUM(AF120:AH120:AJ120)</f>
        <v>0</v>
      </c>
    </row>
    <row r="121" spans="1:38" s="1" customFormat="1" ht="12.75">
      <c r="A121" s="276" t="s">
        <v>527</v>
      </c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8"/>
      <c r="AA121" s="279" t="s">
        <v>359</v>
      </c>
      <c r="AB121" s="280"/>
      <c r="AC121" s="280"/>
      <c r="AD121" s="280"/>
      <c r="AE121" s="1">
        <f>SUM(AE114,AE119,AE120)</f>
        <v>143553740</v>
      </c>
      <c r="AF121" s="1">
        <f aca="true" t="shared" si="22" ref="AF121:AK121">SUM(AF114,AF119,AF120)</f>
        <v>146430348</v>
      </c>
      <c r="AG121" s="1">
        <f t="shared" si="22"/>
        <v>0</v>
      </c>
      <c r="AH121" s="1">
        <f t="shared" si="22"/>
        <v>0</v>
      </c>
      <c r="AI121" s="1">
        <f t="shared" si="22"/>
        <v>0</v>
      </c>
      <c r="AJ121" s="1">
        <f t="shared" si="22"/>
        <v>0</v>
      </c>
      <c r="AK121" s="1">
        <f t="shared" si="22"/>
        <v>143553740</v>
      </c>
      <c r="AL121">
        <f>SUM(AF121:AH121:AJ121)</f>
        <v>146430348</v>
      </c>
    </row>
    <row r="122" ht="12.75">
      <c r="AL122">
        <f>SUM(AF122:AH122:AJ122)</f>
        <v>0</v>
      </c>
    </row>
    <row r="123" spans="1:38" s="1" customFormat="1" ht="12.75">
      <c r="A123" s="1" t="s">
        <v>360</v>
      </c>
      <c r="AE123" s="1">
        <f aca="true" t="shared" si="23" ref="AE123:AL123">SUM(AE93,AE121)</f>
        <v>298357134</v>
      </c>
      <c r="AF123" s="1">
        <f t="shared" si="23"/>
        <v>299109737</v>
      </c>
      <c r="AG123" s="1">
        <f t="shared" si="23"/>
        <v>40908765</v>
      </c>
      <c r="AH123" s="1">
        <f t="shared" si="23"/>
        <v>41857900</v>
      </c>
      <c r="AI123" s="1">
        <f t="shared" si="23"/>
        <v>118287317</v>
      </c>
      <c r="AJ123" s="1">
        <f t="shared" si="23"/>
        <v>118287317</v>
      </c>
      <c r="AK123" s="1">
        <f t="shared" si="23"/>
        <v>457553216</v>
      </c>
      <c r="AL123" s="1">
        <f t="shared" si="23"/>
        <v>459254954</v>
      </c>
    </row>
    <row r="185" ht="15.75" customHeight="1"/>
  </sheetData>
  <sheetProtection/>
  <mergeCells count="232">
    <mergeCell ref="AE2:AF2"/>
    <mergeCell ref="AG2:AH2"/>
    <mergeCell ref="AI2:AJ2"/>
    <mergeCell ref="AK2:AL2"/>
    <mergeCell ref="A61:E61"/>
    <mergeCell ref="A109:E109"/>
    <mergeCell ref="AE96:AF96"/>
    <mergeCell ref="AG96:AH96"/>
    <mergeCell ref="AI96:AJ96"/>
    <mergeCell ref="AK96:AL96"/>
    <mergeCell ref="A58:E58"/>
    <mergeCell ref="A59:E59"/>
    <mergeCell ref="A60:E60"/>
    <mergeCell ref="A4:Z4"/>
    <mergeCell ref="AA4:AD4"/>
    <mergeCell ref="A5:Z5"/>
    <mergeCell ref="AA5:AD5"/>
    <mergeCell ref="A6:Z6"/>
    <mergeCell ref="AA6:AD6"/>
    <mergeCell ref="A7:Z7"/>
    <mergeCell ref="AA7:AD7"/>
    <mergeCell ref="A8:Z8"/>
    <mergeCell ref="AA8:AD8"/>
    <mergeCell ref="A9:Z9"/>
    <mergeCell ref="AA9:AD9"/>
    <mergeCell ref="A10:Z10"/>
    <mergeCell ref="AA10:AD10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  <mergeCell ref="A21:Z21"/>
    <mergeCell ref="AA21:AD21"/>
    <mergeCell ref="A20:E20"/>
    <mergeCell ref="A22:Z22"/>
    <mergeCell ref="AA22:AD22"/>
    <mergeCell ref="A23:Z23"/>
    <mergeCell ref="AA23:AD23"/>
    <mergeCell ref="A24:Z24"/>
    <mergeCell ref="AA24:AD24"/>
    <mergeCell ref="A25:Z25"/>
    <mergeCell ref="AA25:AD25"/>
    <mergeCell ref="A26:Z26"/>
    <mergeCell ref="AA26:AD26"/>
    <mergeCell ref="A27:Z27"/>
    <mergeCell ref="AA27:AD27"/>
    <mergeCell ref="A28:Z28"/>
    <mergeCell ref="AA28:AD28"/>
    <mergeCell ref="A29:Z29"/>
    <mergeCell ref="AA29:AD29"/>
    <mergeCell ref="A30:Z30"/>
    <mergeCell ref="AA30:AD30"/>
    <mergeCell ref="A31:Z31"/>
    <mergeCell ref="AA31:AD31"/>
    <mergeCell ref="A32:Z32"/>
    <mergeCell ref="AA32:AD32"/>
    <mergeCell ref="A41:Z41"/>
    <mergeCell ref="AA41:AD41"/>
    <mergeCell ref="A33:Z33"/>
    <mergeCell ref="AA33:AD33"/>
    <mergeCell ref="A34:Z34"/>
    <mergeCell ref="AA34:AD34"/>
    <mergeCell ref="A39:Z39"/>
    <mergeCell ref="AA39:AD39"/>
    <mergeCell ref="A40:Z40"/>
    <mergeCell ref="AA40:AD40"/>
    <mergeCell ref="A35:Z35"/>
    <mergeCell ref="AA35:AD35"/>
    <mergeCell ref="A38:Z38"/>
    <mergeCell ref="AA38:AD38"/>
    <mergeCell ref="AA51:AD51"/>
    <mergeCell ref="A45:Z45"/>
    <mergeCell ref="AA45:AD45"/>
    <mergeCell ref="A46:Z46"/>
    <mergeCell ref="AA46:AD46"/>
    <mergeCell ref="A47:Z47"/>
    <mergeCell ref="AA47:AD47"/>
    <mergeCell ref="AA50:AD50"/>
    <mergeCell ref="A52:Z52"/>
    <mergeCell ref="AA52:AD52"/>
    <mergeCell ref="A48:E48"/>
    <mergeCell ref="A53:Z53"/>
    <mergeCell ref="AA53:AD53"/>
    <mergeCell ref="AA56:AD56"/>
    <mergeCell ref="A49:Z49"/>
    <mergeCell ref="AA49:AD49"/>
    <mergeCell ref="A50:Z50"/>
    <mergeCell ref="A51:Z51"/>
    <mergeCell ref="A57:Z57"/>
    <mergeCell ref="AA57:AD57"/>
    <mergeCell ref="A54:Z54"/>
    <mergeCell ref="AA54:AD54"/>
    <mergeCell ref="A55:Z55"/>
    <mergeCell ref="AA55:AD55"/>
    <mergeCell ref="A56:Z56"/>
    <mergeCell ref="AA64:AD64"/>
    <mergeCell ref="A65:Z65"/>
    <mergeCell ref="AA65:AD65"/>
    <mergeCell ref="A62:Z62"/>
    <mergeCell ref="AA62:AD62"/>
    <mergeCell ref="A63:Z63"/>
    <mergeCell ref="AA63:AD63"/>
    <mergeCell ref="A64:Z64"/>
    <mergeCell ref="AA68:AD68"/>
    <mergeCell ref="A69:Z69"/>
    <mergeCell ref="AA69:AD69"/>
    <mergeCell ref="A66:Z66"/>
    <mergeCell ref="AA66:AD66"/>
    <mergeCell ref="A67:Z67"/>
    <mergeCell ref="AA67:AD67"/>
    <mergeCell ref="A68:Z68"/>
    <mergeCell ref="AA72:AD72"/>
    <mergeCell ref="A74:Z74"/>
    <mergeCell ref="AA74:AD74"/>
    <mergeCell ref="A70:Z70"/>
    <mergeCell ref="AA70:AD70"/>
    <mergeCell ref="A71:Z71"/>
    <mergeCell ref="AA71:AD71"/>
    <mergeCell ref="A72:Z72"/>
    <mergeCell ref="AA78:AD78"/>
    <mergeCell ref="A75:Z75"/>
    <mergeCell ref="AA75:AD75"/>
    <mergeCell ref="A76:Z76"/>
    <mergeCell ref="AA76:AD76"/>
    <mergeCell ref="A77:Z77"/>
    <mergeCell ref="AA77:AD77"/>
    <mergeCell ref="A78:Z78"/>
    <mergeCell ref="AA84:AD84"/>
    <mergeCell ref="A82:Z82"/>
    <mergeCell ref="AA82:AD82"/>
    <mergeCell ref="A83:Z83"/>
    <mergeCell ref="AA83:AD83"/>
    <mergeCell ref="A84:Z84"/>
    <mergeCell ref="AA87:AD87"/>
    <mergeCell ref="A88:Z88"/>
    <mergeCell ref="AA88:AD88"/>
    <mergeCell ref="A85:Z85"/>
    <mergeCell ref="AA85:AD85"/>
    <mergeCell ref="A86:Z86"/>
    <mergeCell ref="AA86:AD86"/>
    <mergeCell ref="A87:Z87"/>
    <mergeCell ref="AA91:AD91"/>
    <mergeCell ref="A92:Z92"/>
    <mergeCell ref="AA92:AD92"/>
    <mergeCell ref="A89:Z89"/>
    <mergeCell ref="AA89:AD89"/>
    <mergeCell ref="A90:Z90"/>
    <mergeCell ref="AA90:AD90"/>
    <mergeCell ref="A91:Z91"/>
    <mergeCell ref="A97:Z97"/>
    <mergeCell ref="AA97:AD97"/>
    <mergeCell ref="A94:F94"/>
    <mergeCell ref="A93:Z93"/>
    <mergeCell ref="AA93:AD93"/>
    <mergeCell ref="A95:F95"/>
    <mergeCell ref="A96:F96"/>
    <mergeCell ref="A98:Z98"/>
    <mergeCell ref="AA98:AD98"/>
    <mergeCell ref="A99:Z99"/>
    <mergeCell ref="AA99:AD99"/>
    <mergeCell ref="A100:Z100"/>
    <mergeCell ref="AA100:AD100"/>
    <mergeCell ref="A101:Z101"/>
    <mergeCell ref="AA101:AD101"/>
    <mergeCell ref="A105:Z105"/>
    <mergeCell ref="AA105:AD105"/>
    <mergeCell ref="A102:Z102"/>
    <mergeCell ref="AA102:AD102"/>
    <mergeCell ref="A103:Z103"/>
    <mergeCell ref="AA103:AD103"/>
    <mergeCell ref="A106:Z106"/>
    <mergeCell ref="AA106:AD106"/>
    <mergeCell ref="A1:AA1"/>
    <mergeCell ref="A2:I2"/>
    <mergeCell ref="A36:Z36"/>
    <mergeCell ref="AA36:AD36"/>
    <mergeCell ref="A37:Z37"/>
    <mergeCell ref="AA37:AD37"/>
    <mergeCell ref="A104:Z104"/>
    <mergeCell ref="AA104:AD104"/>
    <mergeCell ref="A42:Z42"/>
    <mergeCell ref="AA42:AD42"/>
    <mergeCell ref="A43:Z43"/>
    <mergeCell ref="AA43:AD43"/>
    <mergeCell ref="A44:Z44"/>
    <mergeCell ref="AA44:AD44"/>
    <mergeCell ref="AA81:AD81"/>
    <mergeCell ref="A79:Z79"/>
    <mergeCell ref="AA79:AD79"/>
    <mergeCell ref="A80:Z80"/>
    <mergeCell ref="AA80:AD80"/>
    <mergeCell ref="A81:Z81"/>
    <mergeCell ref="A107:Z107"/>
    <mergeCell ref="AA107:AD107"/>
    <mergeCell ref="A110:Z110"/>
    <mergeCell ref="AA110:AD110"/>
    <mergeCell ref="A111:Z111"/>
    <mergeCell ref="AA111:AD111"/>
    <mergeCell ref="A116:Z116"/>
    <mergeCell ref="AA116:AD116"/>
    <mergeCell ref="A117:Z117"/>
    <mergeCell ref="AA117:AD117"/>
    <mergeCell ref="A112:Z112"/>
    <mergeCell ref="AA112:AD112"/>
    <mergeCell ref="A113:Z113"/>
    <mergeCell ref="AA113:AD113"/>
    <mergeCell ref="A114:Z114"/>
    <mergeCell ref="AA114:AD114"/>
    <mergeCell ref="A115:Z115"/>
    <mergeCell ref="A118:Z118"/>
    <mergeCell ref="AA118:AD118"/>
    <mergeCell ref="A121:Z121"/>
    <mergeCell ref="AA121:AD121"/>
    <mergeCell ref="A119:Z119"/>
    <mergeCell ref="AA119:AD119"/>
    <mergeCell ref="A120:Z120"/>
    <mergeCell ref="AA120:AD120"/>
    <mergeCell ref="AA115:AD115"/>
  </mergeCells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&amp;C1.1 melléklet az 7/2018. (IX.25.)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51"/>
  <sheetViews>
    <sheetView zoomScaleSheetLayoutView="100" workbookViewId="0" topLeftCell="A1">
      <selection activeCell="E1" sqref="E1:F1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5:7" ht="12.75">
      <c r="E1" s="365" t="s">
        <v>643</v>
      </c>
      <c r="F1" s="365"/>
      <c r="G1" s="219"/>
    </row>
    <row r="2" spans="2:8" ht="25.5" customHeight="1">
      <c r="B2" s="91" t="s">
        <v>588</v>
      </c>
      <c r="C2" s="92"/>
      <c r="D2" s="92"/>
      <c r="E2" s="92"/>
      <c r="F2" s="92"/>
      <c r="G2" s="92"/>
      <c r="H2" s="348"/>
    </row>
    <row r="3" spans="2:8" ht="14.25" thickBot="1">
      <c r="B3" s="354" t="s">
        <v>470</v>
      </c>
      <c r="C3" s="354"/>
      <c r="D3" s="354"/>
      <c r="E3" s="354"/>
      <c r="F3" s="153" t="s">
        <v>554</v>
      </c>
      <c r="G3" s="255"/>
      <c r="H3" s="348"/>
    </row>
    <row r="4" spans="1:8" ht="18" customHeight="1" thickBot="1">
      <c r="A4" s="363" t="s">
        <v>362</v>
      </c>
      <c r="B4" s="12" t="s">
        <v>363</v>
      </c>
      <c r="C4" s="13"/>
      <c r="D4" s="232"/>
      <c r="E4" s="12" t="s">
        <v>364</v>
      </c>
      <c r="F4" s="257"/>
      <c r="G4" s="137"/>
      <c r="H4" s="348"/>
    </row>
    <row r="5" spans="1:8" s="17" customFormat="1" ht="35.25" customHeight="1" thickBot="1">
      <c r="A5" s="364"/>
      <c r="B5" s="14" t="s">
        <v>365</v>
      </c>
      <c r="C5" s="15" t="s">
        <v>630</v>
      </c>
      <c r="D5" s="248" t="s">
        <v>631</v>
      </c>
      <c r="E5" s="14" t="s">
        <v>365</v>
      </c>
      <c r="F5" s="15" t="s">
        <v>630</v>
      </c>
      <c r="G5" s="248" t="s">
        <v>631</v>
      </c>
      <c r="H5" s="348"/>
    </row>
    <row r="6" spans="1:8" ht="12.75" customHeight="1">
      <c r="A6" s="21" t="s">
        <v>369</v>
      </c>
      <c r="B6" s="22" t="s">
        <v>439</v>
      </c>
      <c r="C6" s="23">
        <v>0</v>
      </c>
      <c r="D6" s="234"/>
      <c r="E6" s="22" t="s">
        <v>371</v>
      </c>
      <c r="F6" s="258"/>
      <c r="G6" s="26"/>
      <c r="H6" s="348"/>
    </row>
    <row r="7" spans="1:8" ht="12.75" customHeight="1">
      <c r="A7" s="24" t="s">
        <v>372</v>
      </c>
      <c r="B7" s="25" t="s">
        <v>440</v>
      </c>
      <c r="C7" s="26"/>
      <c r="D7" s="235"/>
      <c r="E7" s="25" t="s">
        <v>373</v>
      </c>
      <c r="F7" s="259"/>
      <c r="G7" s="26"/>
      <c r="H7" s="348"/>
    </row>
    <row r="8" spans="1:8" ht="12.75" customHeight="1">
      <c r="A8" s="24" t="s">
        <v>366</v>
      </c>
      <c r="B8" s="25" t="s">
        <v>370</v>
      </c>
      <c r="C8" s="26">
        <v>0</v>
      </c>
      <c r="D8" s="235"/>
      <c r="E8" s="25" t="s">
        <v>374</v>
      </c>
      <c r="F8" s="259"/>
      <c r="G8" s="26"/>
      <c r="H8" s="348"/>
    </row>
    <row r="9" spans="1:8" ht="12.75" customHeight="1">
      <c r="A9" s="24" t="s">
        <v>367</v>
      </c>
      <c r="B9" s="27" t="s">
        <v>441</v>
      </c>
      <c r="C9" s="26"/>
      <c r="D9" s="235"/>
      <c r="E9" s="25" t="s">
        <v>375</v>
      </c>
      <c r="F9" s="259"/>
      <c r="G9" s="26"/>
      <c r="H9" s="348"/>
    </row>
    <row r="10" spans="1:8" ht="12.75" customHeight="1">
      <c r="A10" s="24" t="s">
        <v>368</v>
      </c>
      <c r="B10" s="25" t="s">
        <v>442</v>
      </c>
      <c r="C10" s="26"/>
      <c r="D10" s="235"/>
      <c r="E10" s="25" t="s">
        <v>444</v>
      </c>
      <c r="F10" s="259"/>
      <c r="G10" s="26"/>
      <c r="H10" s="348"/>
    </row>
    <row r="11" spans="1:8" ht="12.75" customHeight="1" thickBot="1">
      <c r="A11" s="31" t="s">
        <v>376</v>
      </c>
      <c r="B11" s="32" t="s">
        <v>443</v>
      </c>
      <c r="C11" s="33"/>
      <c r="D11" s="249"/>
      <c r="E11" s="34" t="s">
        <v>447</v>
      </c>
      <c r="F11" s="260"/>
      <c r="G11" s="139"/>
      <c r="H11" s="348"/>
    </row>
    <row r="12" spans="1:8" s="150" customFormat="1" ht="13.5" thickBot="1">
      <c r="A12" s="28" t="s">
        <v>377</v>
      </c>
      <c r="B12" s="37" t="s">
        <v>465</v>
      </c>
      <c r="C12" s="38">
        <f>SUM(C6:C11)</f>
        <v>0</v>
      </c>
      <c r="D12" s="238"/>
      <c r="E12" s="37" t="s">
        <v>467</v>
      </c>
      <c r="F12" s="268">
        <f>SUM(F6:F11)</f>
        <v>0</v>
      </c>
      <c r="G12" s="90"/>
      <c r="H12" s="348"/>
    </row>
    <row r="13" spans="1:7" ht="12.75">
      <c r="A13" s="39" t="s">
        <v>378</v>
      </c>
      <c r="B13" s="22" t="s">
        <v>450</v>
      </c>
      <c r="C13" s="23"/>
      <c r="D13" s="234"/>
      <c r="E13" s="22" t="s">
        <v>403</v>
      </c>
      <c r="F13" s="258"/>
      <c r="G13" s="26"/>
    </row>
    <row r="14" spans="1:7" ht="12.75">
      <c r="A14" s="35" t="s">
        <v>379</v>
      </c>
      <c r="B14" s="25" t="s">
        <v>451</v>
      </c>
      <c r="C14" s="26"/>
      <c r="D14" s="235"/>
      <c r="E14" s="25" t="s">
        <v>404</v>
      </c>
      <c r="F14" s="259"/>
      <c r="G14" s="26"/>
    </row>
    <row r="15" spans="1:7" ht="12.75">
      <c r="A15" s="35" t="s">
        <v>380</v>
      </c>
      <c r="B15" s="40" t="s">
        <v>455</v>
      </c>
      <c r="C15" s="26"/>
      <c r="D15" s="235"/>
      <c r="E15" s="25" t="s">
        <v>452</v>
      </c>
      <c r="F15" s="259"/>
      <c r="G15" s="26"/>
    </row>
    <row r="16" spans="1:7" ht="13.5" thickBot="1">
      <c r="A16" s="39" t="s">
        <v>381</v>
      </c>
      <c r="B16" s="40"/>
      <c r="C16" s="41"/>
      <c r="D16" s="237"/>
      <c r="E16" s="34" t="s">
        <v>456</v>
      </c>
      <c r="F16" s="261"/>
      <c r="G16" s="139"/>
    </row>
    <row r="17" spans="1:7" s="150" customFormat="1" ht="12.75">
      <c r="A17" s="86">
        <v>12</v>
      </c>
      <c r="B17" s="88" t="s">
        <v>466</v>
      </c>
      <c r="C17" s="89">
        <f>SUM(C13:C15)</f>
        <v>0</v>
      </c>
      <c r="D17" s="250"/>
      <c r="E17" s="88" t="s">
        <v>468</v>
      </c>
      <c r="F17" s="269">
        <f>SUM(F13:F16)</f>
        <v>0</v>
      </c>
      <c r="G17" s="90"/>
    </row>
    <row r="18" spans="1:91" s="152" customFormat="1" ht="12.75">
      <c r="A18" s="87" t="s">
        <v>383</v>
      </c>
      <c r="B18" s="87" t="s">
        <v>158</v>
      </c>
      <c r="C18" s="90">
        <f>SUM(C12,C17)</f>
        <v>0</v>
      </c>
      <c r="D18" s="90"/>
      <c r="E18" s="87" t="s">
        <v>469</v>
      </c>
      <c r="F18" s="262">
        <f>SUM(F12,F17)</f>
        <v>0</v>
      </c>
      <c r="G18" s="90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</row>
    <row r="19" spans="2:7" ht="14.25" thickBot="1">
      <c r="B19" s="354" t="s">
        <v>471</v>
      </c>
      <c r="C19" s="354"/>
      <c r="D19" s="354"/>
      <c r="E19" s="354"/>
      <c r="F19" s="255" t="s">
        <v>553</v>
      </c>
      <c r="G19" s="266"/>
    </row>
    <row r="20" spans="1:7" ht="18" customHeight="1" thickBot="1">
      <c r="A20" s="363" t="s">
        <v>362</v>
      </c>
      <c r="B20" s="12" t="s">
        <v>363</v>
      </c>
      <c r="C20" s="13"/>
      <c r="D20" s="232"/>
      <c r="E20" s="12" t="s">
        <v>364</v>
      </c>
      <c r="F20" s="257"/>
      <c r="G20" s="137"/>
    </row>
    <row r="21" spans="1:8" s="17" customFormat="1" ht="34.5" customHeight="1" thickBot="1">
      <c r="A21" s="364"/>
      <c r="B21" s="14" t="s">
        <v>365</v>
      </c>
      <c r="C21" s="15" t="s">
        <v>630</v>
      </c>
      <c r="D21" s="248" t="s">
        <v>631</v>
      </c>
      <c r="E21" s="14" t="s">
        <v>365</v>
      </c>
      <c r="F21" s="15" t="s">
        <v>630</v>
      </c>
      <c r="G21" s="248" t="s">
        <v>631</v>
      </c>
      <c r="H21" s="7"/>
    </row>
    <row r="22" spans="1:7" ht="12.75" customHeight="1">
      <c r="A22" s="21" t="s">
        <v>369</v>
      </c>
      <c r="B22" s="22" t="s">
        <v>439</v>
      </c>
      <c r="C22" s="124"/>
      <c r="D22" s="251"/>
      <c r="E22" s="22" t="s">
        <v>371</v>
      </c>
      <c r="F22" s="263"/>
      <c r="G22" s="125"/>
    </row>
    <row r="23" spans="1:7" ht="12.75" customHeight="1">
      <c r="A23" s="24" t="s">
        <v>372</v>
      </c>
      <c r="B23" s="25" t="s">
        <v>440</v>
      </c>
      <c r="C23" s="125"/>
      <c r="D23" s="252"/>
      <c r="E23" s="25" t="s">
        <v>373</v>
      </c>
      <c r="F23" s="264"/>
      <c r="G23" s="125"/>
    </row>
    <row r="24" spans="1:7" ht="12.75" customHeight="1">
      <c r="A24" s="24" t="s">
        <v>366</v>
      </c>
      <c r="B24" s="25" t="s">
        <v>370</v>
      </c>
      <c r="C24" s="125"/>
      <c r="D24" s="252"/>
      <c r="E24" s="25" t="s">
        <v>374</v>
      </c>
      <c r="F24" s="264"/>
      <c r="G24" s="125"/>
    </row>
    <row r="25" spans="1:7" ht="12.75" customHeight="1">
      <c r="A25" s="24" t="s">
        <v>367</v>
      </c>
      <c r="B25" s="27" t="s">
        <v>441</v>
      </c>
      <c r="C25" s="125"/>
      <c r="D25" s="252"/>
      <c r="E25" s="25" t="s">
        <v>375</v>
      </c>
      <c r="F25" s="264"/>
      <c r="G25" s="125"/>
    </row>
    <row r="26" spans="1:7" ht="12.75" customHeight="1">
      <c r="A26" s="24" t="s">
        <v>368</v>
      </c>
      <c r="B26" s="25" t="s">
        <v>442</v>
      </c>
      <c r="C26" s="125"/>
      <c r="D26" s="252"/>
      <c r="E26" s="25" t="s">
        <v>444</v>
      </c>
      <c r="F26" s="264"/>
      <c r="G26" s="125"/>
    </row>
    <row r="27" spans="1:7" ht="12.75" customHeight="1">
      <c r="A27" s="31" t="s">
        <v>376</v>
      </c>
      <c r="B27" s="32" t="s">
        <v>443</v>
      </c>
      <c r="C27" s="127"/>
      <c r="D27" s="253"/>
      <c r="E27" s="34" t="s">
        <v>447</v>
      </c>
      <c r="F27" s="265"/>
      <c r="G27" s="125"/>
    </row>
    <row r="28" spans="1:7" ht="12.75" customHeight="1" thickBot="1">
      <c r="A28" s="31"/>
      <c r="B28" s="32"/>
      <c r="C28" s="130"/>
      <c r="D28" s="130"/>
      <c r="E28" s="32" t="s">
        <v>502</v>
      </c>
      <c r="F28" s="256"/>
      <c r="G28" s="125"/>
    </row>
    <row r="29" spans="1:7" s="150" customFormat="1" ht="13.5" thickBot="1">
      <c r="A29" s="28" t="s">
        <v>377</v>
      </c>
      <c r="B29" s="37" t="s">
        <v>465</v>
      </c>
      <c r="C29" s="38">
        <f>SUM(C22:C27)</f>
        <v>0</v>
      </c>
      <c r="D29" s="238"/>
      <c r="E29" s="37" t="s">
        <v>467</v>
      </c>
      <c r="F29" s="238">
        <f>SUM(F22:F25,F27,F28)</f>
        <v>0</v>
      </c>
      <c r="G29" s="90"/>
    </row>
    <row r="30" spans="1:7" ht="12.75">
      <c r="A30" s="39" t="s">
        <v>378</v>
      </c>
      <c r="B30" s="22" t="s">
        <v>450</v>
      </c>
      <c r="C30" s="124"/>
      <c r="D30" s="251"/>
      <c r="E30" s="22" t="s">
        <v>403</v>
      </c>
      <c r="F30" s="263"/>
      <c r="G30" s="125"/>
    </row>
    <row r="31" spans="1:7" ht="12.75">
      <c r="A31" s="35" t="s">
        <v>379</v>
      </c>
      <c r="B31" s="25" t="s">
        <v>451</v>
      </c>
      <c r="C31" s="125"/>
      <c r="D31" s="252"/>
      <c r="E31" s="25" t="s">
        <v>404</v>
      </c>
      <c r="F31" s="264"/>
      <c r="G31" s="125"/>
    </row>
    <row r="32" spans="1:7" ht="12.75">
      <c r="A32" s="35" t="s">
        <v>380</v>
      </c>
      <c r="B32" s="40" t="s">
        <v>455</v>
      </c>
      <c r="C32" s="125"/>
      <c r="D32" s="252"/>
      <c r="E32" s="25" t="s">
        <v>452</v>
      </c>
      <c r="F32" s="264"/>
      <c r="G32" s="125"/>
    </row>
    <row r="33" spans="1:7" ht="13.5" thickBot="1">
      <c r="A33" s="39" t="s">
        <v>381</v>
      </c>
      <c r="B33" s="40"/>
      <c r="C33" s="126"/>
      <c r="D33" s="254"/>
      <c r="E33" s="34" t="s">
        <v>456</v>
      </c>
      <c r="F33" s="263"/>
      <c r="G33" s="125"/>
    </row>
    <row r="34" spans="1:7" s="150" customFormat="1" ht="12.75">
      <c r="A34" s="86">
        <v>12</v>
      </c>
      <c r="B34" s="88" t="s">
        <v>466</v>
      </c>
      <c r="C34" s="89">
        <f>SUM(C30:C33)</f>
        <v>0</v>
      </c>
      <c r="D34" s="250"/>
      <c r="E34" s="88" t="s">
        <v>468</v>
      </c>
      <c r="F34" s="250">
        <f>SUM(F30:F33)</f>
        <v>0</v>
      </c>
      <c r="G34" s="90"/>
    </row>
    <row r="35" spans="1:91" s="152" customFormat="1" ht="12.75">
      <c r="A35" s="87" t="s">
        <v>383</v>
      </c>
      <c r="B35" s="87" t="s">
        <v>158</v>
      </c>
      <c r="C35" s="90">
        <f>SUM(C29,C34)</f>
        <v>0</v>
      </c>
      <c r="D35" s="90"/>
      <c r="E35" s="87" t="s">
        <v>469</v>
      </c>
      <c r="F35" s="262">
        <f>SUM(F29,F34)</f>
        <v>0</v>
      </c>
      <c r="G35" s="90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</row>
    <row r="36" spans="2:7" ht="14.25" thickBot="1">
      <c r="B36" s="354" t="s">
        <v>472</v>
      </c>
      <c r="C36" s="354"/>
      <c r="D36" s="354"/>
      <c r="E36" s="354"/>
      <c r="F36" s="255" t="s">
        <v>553</v>
      </c>
      <c r="G36" s="266"/>
    </row>
    <row r="37" spans="1:7" ht="13.5" thickBot="1">
      <c r="A37" s="363" t="s">
        <v>362</v>
      </c>
      <c r="B37" s="12" t="s">
        <v>363</v>
      </c>
      <c r="C37" s="13"/>
      <c r="D37" s="232"/>
      <c r="E37" s="12" t="s">
        <v>364</v>
      </c>
      <c r="F37" s="257"/>
      <c r="G37" s="137"/>
    </row>
    <row r="38" spans="1:7" ht="34.5" thickBot="1">
      <c r="A38" s="364"/>
      <c r="B38" s="14" t="s">
        <v>365</v>
      </c>
      <c r="C38" s="15" t="s">
        <v>630</v>
      </c>
      <c r="D38" s="248" t="s">
        <v>631</v>
      </c>
      <c r="E38" s="14" t="s">
        <v>365</v>
      </c>
      <c r="F38" s="15" t="s">
        <v>630</v>
      </c>
      <c r="G38" s="248" t="s">
        <v>631</v>
      </c>
    </row>
    <row r="39" spans="1:7" ht="12.75">
      <c r="A39" s="21" t="s">
        <v>369</v>
      </c>
      <c r="B39" s="22" t="s">
        <v>439</v>
      </c>
      <c r="C39" s="23"/>
      <c r="D39" s="234"/>
      <c r="E39" s="22" t="s">
        <v>371</v>
      </c>
      <c r="F39" s="258">
        <v>26520384</v>
      </c>
      <c r="G39" s="26">
        <v>27209284</v>
      </c>
    </row>
    <row r="40" spans="1:7" ht="12.75">
      <c r="A40" s="24" t="s">
        <v>372</v>
      </c>
      <c r="B40" s="25" t="s">
        <v>440</v>
      </c>
      <c r="C40" s="26"/>
      <c r="D40" s="235"/>
      <c r="E40" s="25" t="s">
        <v>373</v>
      </c>
      <c r="F40" s="259">
        <v>5351781</v>
      </c>
      <c r="G40" s="26">
        <v>5492202</v>
      </c>
    </row>
    <row r="41" spans="1:7" ht="12.75">
      <c r="A41" s="24" t="s">
        <v>366</v>
      </c>
      <c r="B41" s="25" t="s">
        <v>370</v>
      </c>
      <c r="C41" s="26"/>
      <c r="D41" s="235"/>
      <c r="E41" s="25" t="s">
        <v>374</v>
      </c>
      <c r="F41" s="259">
        <v>6496600</v>
      </c>
      <c r="G41" s="26">
        <v>7110156</v>
      </c>
    </row>
    <row r="42" spans="1:7" ht="12.75">
      <c r="A42" s="24" t="s">
        <v>367</v>
      </c>
      <c r="B42" s="27" t="s">
        <v>441</v>
      </c>
      <c r="C42" s="26"/>
      <c r="D42" s="235"/>
      <c r="E42" s="25" t="s">
        <v>375</v>
      </c>
      <c r="F42" s="259"/>
      <c r="G42" s="26"/>
    </row>
    <row r="43" spans="1:7" ht="12.75">
      <c r="A43" s="24" t="s">
        <v>368</v>
      </c>
      <c r="B43" s="25" t="s">
        <v>442</v>
      </c>
      <c r="C43" s="26"/>
      <c r="D43" s="235"/>
      <c r="E43" s="25" t="s">
        <v>444</v>
      </c>
      <c r="F43" s="259"/>
      <c r="G43" s="26"/>
    </row>
    <row r="44" spans="1:7" ht="13.5" thickBot="1">
      <c r="A44" s="31" t="s">
        <v>376</v>
      </c>
      <c r="B44" s="32" t="s">
        <v>443</v>
      </c>
      <c r="C44" s="149">
        <v>40908765</v>
      </c>
      <c r="D44" s="267">
        <v>41857900</v>
      </c>
      <c r="E44" s="34" t="s">
        <v>502</v>
      </c>
      <c r="F44" s="260"/>
      <c r="G44" s="139"/>
    </row>
    <row r="45" spans="1:7" s="150" customFormat="1" ht="13.5" thickBot="1">
      <c r="A45" s="28" t="s">
        <v>377</v>
      </c>
      <c r="B45" s="37" t="s">
        <v>465</v>
      </c>
      <c r="C45" s="38">
        <f>SUM(C39:C44)</f>
        <v>40908765</v>
      </c>
      <c r="D45" s="38">
        <f>SUM(D39:D44)</f>
        <v>41857900</v>
      </c>
      <c r="E45" s="37" t="s">
        <v>467</v>
      </c>
      <c r="F45" s="238">
        <f>SUM(F39:F44)</f>
        <v>38368765</v>
      </c>
      <c r="G45" s="238">
        <f>SUM(G39:G44)</f>
        <v>39811642</v>
      </c>
    </row>
    <row r="46" spans="1:7" ht="12.75">
      <c r="A46" s="39" t="s">
        <v>378</v>
      </c>
      <c r="B46" s="22" t="s">
        <v>450</v>
      </c>
      <c r="C46" s="23"/>
      <c r="D46" s="234"/>
      <c r="E46" s="22" t="s">
        <v>403</v>
      </c>
      <c r="F46" s="258">
        <v>2540000</v>
      </c>
      <c r="G46" s="26">
        <v>2046258</v>
      </c>
    </row>
    <row r="47" spans="1:7" ht="12.75">
      <c r="A47" s="35" t="s">
        <v>379</v>
      </c>
      <c r="B47" s="25" t="s">
        <v>451</v>
      </c>
      <c r="C47" s="26"/>
      <c r="D47" s="235"/>
      <c r="E47" s="25" t="s">
        <v>404</v>
      </c>
      <c r="F47" s="259"/>
      <c r="G47" s="26"/>
    </row>
    <row r="48" spans="1:7" ht="12.75">
      <c r="A48" s="35" t="s">
        <v>380</v>
      </c>
      <c r="B48" s="40" t="s">
        <v>455</v>
      </c>
      <c r="C48" s="26"/>
      <c r="D48" s="235"/>
      <c r="E48" s="25" t="s">
        <v>452</v>
      </c>
      <c r="F48" s="259"/>
      <c r="G48" s="26"/>
    </row>
    <row r="49" spans="1:7" ht="13.5" thickBot="1">
      <c r="A49" s="39" t="s">
        <v>381</v>
      </c>
      <c r="B49" s="40"/>
      <c r="C49" s="41"/>
      <c r="D49" s="237"/>
      <c r="E49" s="34" t="s">
        <v>456</v>
      </c>
      <c r="F49" s="261"/>
      <c r="G49" s="139"/>
    </row>
    <row r="50" spans="1:7" s="150" customFormat="1" ht="12.75">
      <c r="A50" s="86">
        <v>12</v>
      </c>
      <c r="B50" s="88" t="s">
        <v>466</v>
      </c>
      <c r="C50" s="89">
        <f>SUM(C46:C49)</f>
        <v>0</v>
      </c>
      <c r="D50" s="250"/>
      <c r="E50" s="88" t="s">
        <v>468</v>
      </c>
      <c r="F50" s="250">
        <f>SUM(F46:F49)</f>
        <v>2540000</v>
      </c>
      <c r="G50" s="250">
        <f>SUM(G46:G49)</f>
        <v>2046258</v>
      </c>
    </row>
    <row r="51" spans="1:7" s="150" customFormat="1" ht="12.75">
      <c r="A51" s="87" t="s">
        <v>383</v>
      </c>
      <c r="B51" s="87" t="s">
        <v>158</v>
      </c>
      <c r="C51" s="90">
        <f>SUM(C45,C50)</f>
        <v>40908765</v>
      </c>
      <c r="D51" s="90">
        <f>SUM(D45,D50)</f>
        <v>41857900</v>
      </c>
      <c r="E51" s="87" t="s">
        <v>469</v>
      </c>
      <c r="F51" s="262">
        <f>SUM(F45,F50)</f>
        <v>40908765</v>
      </c>
      <c r="G51" s="262">
        <f>SUM(G45,G50)</f>
        <v>41857900</v>
      </c>
    </row>
  </sheetData>
  <sheetProtection/>
  <mergeCells count="8">
    <mergeCell ref="E1:F1"/>
    <mergeCell ref="B36:E36"/>
    <mergeCell ref="A37:A38"/>
    <mergeCell ref="A4:A5"/>
    <mergeCell ref="H2:H12"/>
    <mergeCell ref="B3:E3"/>
    <mergeCell ref="B19:E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E1" sqref="E1:F1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5:7" ht="12.75">
      <c r="E1" s="365" t="s">
        <v>644</v>
      </c>
      <c r="F1" s="365"/>
      <c r="G1" s="219"/>
    </row>
    <row r="2" spans="2:8" ht="25.5" customHeight="1">
      <c r="B2" s="91" t="s">
        <v>589</v>
      </c>
      <c r="C2" s="92"/>
      <c r="D2" s="92"/>
      <c r="E2" s="92"/>
      <c r="F2" s="92"/>
      <c r="G2" s="92"/>
      <c r="H2" s="348"/>
    </row>
    <row r="3" spans="2:8" ht="14.25" thickBot="1">
      <c r="B3" s="354" t="s">
        <v>470</v>
      </c>
      <c r="C3" s="354"/>
      <c r="D3" s="354"/>
      <c r="E3" s="354"/>
      <c r="F3" s="11" t="s">
        <v>554</v>
      </c>
      <c r="G3" s="11"/>
      <c r="H3" s="348"/>
    </row>
    <row r="4" spans="1:8" ht="18" customHeight="1" thickBot="1">
      <c r="A4" s="363" t="s">
        <v>362</v>
      </c>
      <c r="B4" s="12" t="s">
        <v>363</v>
      </c>
      <c r="C4" s="13"/>
      <c r="D4" s="232"/>
      <c r="E4" s="12" t="s">
        <v>364</v>
      </c>
      <c r="F4" s="257"/>
      <c r="G4" s="137"/>
      <c r="H4" s="348"/>
    </row>
    <row r="5" spans="1:8" s="17" customFormat="1" ht="35.25" customHeight="1" thickBot="1">
      <c r="A5" s="364"/>
      <c r="B5" s="14" t="s">
        <v>365</v>
      </c>
      <c r="C5" s="15" t="s">
        <v>630</v>
      </c>
      <c r="D5" s="248" t="s">
        <v>631</v>
      </c>
      <c r="E5" s="14" t="s">
        <v>365</v>
      </c>
      <c r="F5" s="140" t="s">
        <v>630</v>
      </c>
      <c r="G5" s="248" t="s">
        <v>631</v>
      </c>
      <c r="H5" s="348"/>
    </row>
    <row r="6" spans="1:8" ht="12.75" customHeight="1">
      <c r="A6" s="21" t="s">
        <v>369</v>
      </c>
      <c r="B6" s="22" t="s">
        <v>439</v>
      </c>
      <c r="C6" s="23">
        <v>0</v>
      </c>
      <c r="D6" s="234"/>
      <c r="E6" s="22" t="s">
        <v>371</v>
      </c>
      <c r="F6" s="258"/>
      <c r="G6" s="26"/>
      <c r="H6" s="348"/>
    </row>
    <row r="7" spans="1:8" ht="12.75" customHeight="1">
      <c r="A7" s="24" t="s">
        <v>372</v>
      </c>
      <c r="B7" s="25" t="s">
        <v>440</v>
      </c>
      <c r="C7" s="26"/>
      <c r="D7" s="235"/>
      <c r="E7" s="25" t="s">
        <v>373</v>
      </c>
      <c r="F7" s="259"/>
      <c r="G7" s="26"/>
      <c r="H7" s="348"/>
    </row>
    <row r="8" spans="1:8" ht="12.75" customHeight="1">
      <c r="A8" s="24" t="s">
        <v>366</v>
      </c>
      <c r="B8" s="25" t="s">
        <v>370</v>
      </c>
      <c r="C8" s="26">
        <v>0</v>
      </c>
      <c r="D8" s="235"/>
      <c r="E8" s="25" t="s">
        <v>374</v>
      </c>
      <c r="F8" s="259"/>
      <c r="G8" s="26"/>
      <c r="H8" s="348"/>
    </row>
    <row r="9" spans="1:8" ht="12.75" customHeight="1">
      <c r="A9" s="24" t="s">
        <v>367</v>
      </c>
      <c r="B9" s="27" t="s">
        <v>441</v>
      </c>
      <c r="C9" s="26"/>
      <c r="D9" s="235"/>
      <c r="E9" s="25" t="s">
        <v>375</v>
      </c>
      <c r="F9" s="259"/>
      <c r="G9" s="26"/>
      <c r="H9" s="348"/>
    </row>
    <row r="10" spans="1:8" ht="12.75" customHeight="1">
      <c r="A10" s="24" t="s">
        <v>368</v>
      </c>
      <c r="B10" s="25" t="s">
        <v>442</v>
      </c>
      <c r="C10" s="26"/>
      <c r="D10" s="235"/>
      <c r="E10" s="25" t="s">
        <v>444</v>
      </c>
      <c r="F10" s="259"/>
      <c r="G10" s="26"/>
      <c r="H10" s="348"/>
    </row>
    <row r="11" spans="1:8" ht="12.75" customHeight="1" thickBot="1">
      <c r="A11" s="31" t="s">
        <v>376</v>
      </c>
      <c r="B11" s="32" t="s">
        <v>443</v>
      </c>
      <c r="C11" s="33"/>
      <c r="D11" s="249"/>
      <c r="E11" s="34" t="s">
        <v>447</v>
      </c>
      <c r="F11" s="260"/>
      <c r="G11" s="139"/>
      <c r="H11" s="348"/>
    </row>
    <row r="12" spans="1:8" s="150" customFormat="1" ht="13.5" thickBot="1">
      <c r="A12" s="28" t="s">
        <v>377</v>
      </c>
      <c r="B12" s="37" t="s">
        <v>465</v>
      </c>
      <c r="C12" s="38">
        <f>SUM(C6:C11)</f>
        <v>0</v>
      </c>
      <c r="D12" s="238"/>
      <c r="E12" s="37" t="s">
        <v>467</v>
      </c>
      <c r="F12" s="238">
        <f>SUM(F6:F11)</f>
        <v>0</v>
      </c>
      <c r="G12" s="90"/>
      <c r="H12" s="348"/>
    </row>
    <row r="13" spans="1:7" ht="12.75">
      <c r="A13" s="39" t="s">
        <v>378</v>
      </c>
      <c r="B13" s="22" t="s">
        <v>450</v>
      </c>
      <c r="C13" s="23"/>
      <c r="D13" s="234"/>
      <c r="E13" s="22" t="s">
        <v>403</v>
      </c>
      <c r="F13" s="258"/>
      <c r="G13" s="26"/>
    </row>
    <row r="14" spans="1:7" ht="12.75">
      <c r="A14" s="35" t="s">
        <v>379</v>
      </c>
      <c r="B14" s="25" t="s">
        <v>451</v>
      </c>
      <c r="C14" s="26"/>
      <c r="D14" s="235"/>
      <c r="E14" s="25" t="s">
        <v>404</v>
      </c>
      <c r="F14" s="259"/>
      <c r="G14" s="26"/>
    </row>
    <row r="15" spans="1:7" ht="12.75">
      <c r="A15" s="35" t="s">
        <v>380</v>
      </c>
      <c r="B15" s="40" t="s">
        <v>455</v>
      </c>
      <c r="C15" s="26"/>
      <c r="D15" s="235"/>
      <c r="E15" s="25" t="s">
        <v>452</v>
      </c>
      <c r="F15" s="259"/>
      <c r="G15" s="26"/>
    </row>
    <row r="16" spans="1:7" ht="13.5" thickBot="1">
      <c r="A16" s="39" t="s">
        <v>381</v>
      </c>
      <c r="B16" s="40"/>
      <c r="C16" s="41"/>
      <c r="D16" s="237"/>
      <c r="E16" s="34" t="s">
        <v>456</v>
      </c>
      <c r="F16" s="261"/>
      <c r="G16" s="139"/>
    </row>
    <row r="17" spans="1:7" s="150" customFormat="1" ht="12.75">
      <c r="A17" s="86">
        <v>12</v>
      </c>
      <c r="B17" s="88" t="s">
        <v>466</v>
      </c>
      <c r="C17" s="89">
        <f>SUM(C13:C15)</f>
        <v>0</v>
      </c>
      <c r="D17" s="250"/>
      <c r="E17" s="88" t="s">
        <v>468</v>
      </c>
      <c r="F17" s="250">
        <f>SUM(F13:F16)</f>
        <v>0</v>
      </c>
      <c r="G17" s="90"/>
    </row>
    <row r="18" spans="1:91" s="152" customFormat="1" ht="12.75">
      <c r="A18" s="87" t="s">
        <v>383</v>
      </c>
      <c r="B18" s="87" t="s">
        <v>158</v>
      </c>
      <c r="C18" s="90">
        <f>SUM(C12,C17)</f>
        <v>0</v>
      </c>
      <c r="D18" s="90"/>
      <c r="E18" s="87" t="s">
        <v>469</v>
      </c>
      <c r="F18" s="262">
        <f>SUM(F12,F17)</f>
        <v>0</v>
      </c>
      <c r="G18" s="90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</row>
    <row r="19" spans="2:7" ht="14.25" thickBot="1">
      <c r="B19" s="354" t="s">
        <v>471</v>
      </c>
      <c r="C19" s="354"/>
      <c r="D19" s="354"/>
      <c r="E19" s="354"/>
      <c r="F19" s="255" t="s">
        <v>553</v>
      </c>
      <c r="G19" s="266"/>
    </row>
    <row r="20" spans="1:7" ht="18" customHeight="1" thickBot="1">
      <c r="A20" s="363" t="s">
        <v>362</v>
      </c>
      <c r="B20" s="12" t="s">
        <v>363</v>
      </c>
      <c r="C20" s="13"/>
      <c r="D20" s="232"/>
      <c r="E20" s="12" t="s">
        <v>364</v>
      </c>
      <c r="F20" s="257"/>
      <c r="G20" s="137"/>
    </row>
    <row r="21" spans="1:8" s="17" customFormat="1" ht="34.5" customHeight="1" thickBot="1">
      <c r="A21" s="364"/>
      <c r="B21" s="14" t="s">
        <v>365</v>
      </c>
      <c r="C21" s="15" t="s">
        <v>630</v>
      </c>
      <c r="D21" s="248" t="s">
        <v>631</v>
      </c>
      <c r="E21" s="14" t="s">
        <v>365</v>
      </c>
      <c r="F21" s="140" t="s">
        <v>630</v>
      </c>
      <c r="G21" s="248" t="s">
        <v>631</v>
      </c>
      <c r="H21" s="7"/>
    </row>
    <row r="22" spans="1:7" ht="12.75" customHeight="1">
      <c r="A22" s="21" t="s">
        <v>369</v>
      </c>
      <c r="B22" s="22" t="s">
        <v>439</v>
      </c>
      <c r="C22" s="124"/>
      <c r="D22" s="251"/>
      <c r="E22" s="22" t="s">
        <v>371</v>
      </c>
      <c r="F22" s="263">
        <v>53696502</v>
      </c>
      <c r="G22" s="125">
        <v>53696502</v>
      </c>
    </row>
    <row r="23" spans="1:7" ht="12.75" customHeight="1">
      <c r="A23" s="24" t="s">
        <v>372</v>
      </c>
      <c r="B23" s="25" t="s">
        <v>440</v>
      </c>
      <c r="C23" s="125"/>
      <c r="D23" s="252"/>
      <c r="E23" s="25" t="s">
        <v>373</v>
      </c>
      <c r="F23" s="264">
        <v>10788321</v>
      </c>
      <c r="G23" s="125">
        <v>10788321</v>
      </c>
    </row>
    <row r="24" spans="1:7" ht="12.75" customHeight="1">
      <c r="A24" s="24" t="s">
        <v>366</v>
      </c>
      <c r="B24" s="25" t="s">
        <v>370</v>
      </c>
      <c r="C24" s="125"/>
      <c r="D24" s="252"/>
      <c r="E24" s="25" t="s">
        <v>374</v>
      </c>
      <c r="F24" s="264">
        <v>38645044</v>
      </c>
      <c r="G24" s="125">
        <v>38645044</v>
      </c>
    </row>
    <row r="25" spans="1:7" ht="12.75" customHeight="1">
      <c r="A25" s="24" t="s">
        <v>367</v>
      </c>
      <c r="B25" s="27" t="s">
        <v>441</v>
      </c>
      <c r="C25" s="125">
        <v>15642342</v>
      </c>
      <c r="D25" s="252">
        <v>15642342</v>
      </c>
      <c r="E25" s="25" t="s">
        <v>375</v>
      </c>
      <c r="F25" s="264"/>
      <c r="G25" s="125"/>
    </row>
    <row r="26" spans="1:7" ht="12.75" customHeight="1">
      <c r="A26" s="24" t="s">
        <v>368</v>
      </c>
      <c r="B26" s="25" t="s">
        <v>442</v>
      </c>
      <c r="C26" s="125"/>
      <c r="D26" s="252"/>
      <c r="E26" s="25" t="s">
        <v>444</v>
      </c>
      <c r="F26" s="264"/>
      <c r="G26" s="125"/>
    </row>
    <row r="27" spans="1:7" ht="12.75" customHeight="1">
      <c r="A27" s="31" t="s">
        <v>376</v>
      </c>
      <c r="B27" s="32" t="s">
        <v>443</v>
      </c>
      <c r="C27" s="127">
        <v>102644975</v>
      </c>
      <c r="D27" s="253">
        <v>102644975</v>
      </c>
      <c r="E27" s="34" t="s">
        <v>447</v>
      </c>
      <c r="F27" s="265"/>
      <c r="G27" s="125"/>
    </row>
    <row r="28" spans="1:7" ht="12.75" customHeight="1" thickBot="1">
      <c r="A28" s="31"/>
      <c r="B28" s="32"/>
      <c r="C28" s="130"/>
      <c r="D28" s="130"/>
      <c r="E28" s="32" t="s">
        <v>502</v>
      </c>
      <c r="F28" s="256"/>
      <c r="G28" s="125"/>
    </row>
    <row r="29" spans="1:7" s="150" customFormat="1" ht="13.5" thickBot="1">
      <c r="A29" s="28" t="s">
        <v>377</v>
      </c>
      <c r="B29" s="37" t="s">
        <v>465</v>
      </c>
      <c r="C29" s="38">
        <f>SUM(C22:C27)</f>
        <v>118287317</v>
      </c>
      <c r="D29" s="38">
        <f>SUM(D22:D27)</f>
        <v>118287317</v>
      </c>
      <c r="E29" s="37" t="s">
        <v>467</v>
      </c>
      <c r="F29" s="238">
        <f>SUM(F22:F28)</f>
        <v>103129867</v>
      </c>
      <c r="G29" s="238">
        <f>SUM(G22:G28)</f>
        <v>103129867</v>
      </c>
    </row>
    <row r="30" spans="1:7" ht="12.75">
      <c r="A30" s="39" t="s">
        <v>378</v>
      </c>
      <c r="B30" s="22" t="s">
        <v>450</v>
      </c>
      <c r="C30" s="124"/>
      <c r="D30" s="251"/>
      <c r="E30" s="22" t="s">
        <v>403</v>
      </c>
      <c r="F30" s="263">
        <v>2457450</v>
      </c>
      <c r="G30" s="125">
        <v>2457450</v>
      </c>
    </row>
    <row r="31" spans="1:7" ht="12.75">
      <c r="A31" s="35" t="s">
        <v>379</v>
      </c>
      <c r="B31" s="25" t="s">
        <v>451</v>
      </c>
      <c r="C31" s="125"/>
      <c r="D31" s="252"/>
      <c r="E31" s="25" t="s">
        <v>404</v>
      </c>
      <c r="F31" s="264">
        <v>12700000</v>
      </c>
      <c r="G31" s="125">
        <v>12700000</v>
      </c>
    </row>
    <row r="32" spans="1:7" ht="12.75">
      <c r="A32" s="35" t="s">
        <v>380</v>
      </c>
      <c r="B32" s="40" t="s">
        <v>455</v>
      </c>
      <c r="C32" s="125"/>
      <c r="D32" s="252"/>
      <c r="E32" s="25" t="s">
        <v>452</v>
      </c>
      <c r="F32" s="264"/>
      <c r="G32" s="125"/>
    </row>
    <row r="33" spans="1:7" ht="13.5" thickBot="1">
      <c r="A33" s="39" t="s">
        <v>381</v>
      </c>
      <c r="B33" s="40"/>
      <c r="C33" s="126"/>
      <c r="D33" s="254"/>
      <c r="E33" s="34" t="s">
        <v>456</v>
      </c>
      <c r="F33" s="263"/>
      <c r="G33" s="125"/>
    </row>
    <row r="34" spans="1:7" s="150" customFormat="1" ht="12.75">
      <c r="A34" s="86">
        <v>12</v>
      </c>
      <c r="B34" s="88" t="s">
        <v>466</v>
      </c>
      <c r="C34" s="89">
        <f>SUM(C30:C33)</f>
        <v>0</v>
      </c>
      <c r="D34" s="250"/>
      <c r="E34" s="88" t="s">
        <v>468</v>
      </c>
      <c r="F34" s="250">
        <f>SUM(F30:F33)</f>
        <v>15157450</v>
      </c>
      <c r="G34" s="250">
        <f>SUM(G30:G33)</f>
        <v>15157450</v>
      </c>
    </row>
    <row r="35" spans="1:91" s="152" customFormat="1" ht="12.75">
      <c r="A35" s="87" t="s">
        <v>383</v>
      </c>
      <c r="B35" s="87" t="s">
        <v>158</v>
      </c>
      <c r="C35" s="90">
        <f>SUM(C29,C34)</f>
        <v>118287317</v>
      </c>
      <c r="D35" s="90">
        <f>SUM(D29,D34)</f>
        <v>118287317</v>
      </c>
      <c r="E35" s="87" t="s">
        <v>469</v>
      </c>
      <c r="F35" s="262">
        <f>SUM(F29,F34)</f>
        <v>118287317</v>
      </c>
      <c r="G35" s="262">
        <f>SUM(G29,G34)</f>
        <v>118287317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</row>
    <row r="36" spans="2:7" ht="14.25" thickBot="1">
      <c r="B36" s="354" t="s">
        <v>472</v>
      </c>
      <c r="C36" s="354"/>
      <c r="D36" s="354"/>
      <c r="E36" s="354"/>
      <c r="F36" s="255" t="s">
        <v>553</v>
      </c>
      <c r="G36" s="266"/>
    </row>
    <row r="37" spans="1:7" ht="13.5" thickBot="1">
      <c r="A37" s="363" t="s">
        <v>362</v>
      </c>
      <c r="B37" s="12" t="s">
        <v>363</v>
      </c>
      <c r="C37" s="13"/>
      <c r="D37" s="232"/>
      <c r="E37" s="12" t="s">
        <v>364</v>
      </c>
      <c r="F37" s="257"/>
      <c r="G37" s="137"/>
    </row>
    <row r="38" spans="1:7" ht="34.5" thickBot="1">
      <c r="A38" s="364"/>
      <c r="B38" s="14" t="s">
        <v>365</v>
      </c>
      <c r="C38" s="15" t="s">
        <v>630</v>
      </c>
      <c r="D38" s="248" t="s">
        <v>631</v>
      </c>
      <c r="E38" s="14" t="s">
        <v>365</v>
      </c>
      <c r="F38" s="140" t="s">
        <v>630</v>
      </c>
      <c r="G38" s="248" t="s">
        <v>631</v>
      </c>
    </row>
    <row r="39" spans="1:7" ht="12.75">
      <c r="A39" s="21" t="s">
        <v>369</v>
      </c>
      <c r="B39" s="22" t="s">
        <v>439</v>
      </c>
      <c r="C39" s="23"/>
      <c r="D39" s="234"/>
      <c r="E39" s="22" t="s">
        <v>371</v>
      </c>
      <c r="F39" s="258"/>
      <c r="G39" s="26"/>
    </row>
    <row r="40" spans="1:7" ht="12.75">
      <c r="A40" s="24" t="s">
        <v>372</v>
      </c>
      <c r="B40" s="25" t="s">
        <v>440</v>
      </c>
      <c r="C40" s="26"/>
      <c r="D40" s="235"/>
      <c r="E40" s="25" t="s">
        <v>373</v>
      </c>
      <c r="F40" s="259"/>
      <c r="G40" s="26"/>
    </row>
    <row r="41" spans="1:7" ht="12.75">
      <c r="A41" s="24" t="s">
        <v>366</v>
      </c>
      <c r="B41" s="25" t="s">
        <v>370</v>
      </c>
      <c r="C41" s="26"/>
      <c r="D41" s="235"/>
      <c r="E41" s="25" t="s">
        <v>374</v>
      </c>
      <c r="F41" s="259"/>
      <c r="G41" s="26"/>
    </row>
    <row r="42" spans="1:7" ht="12.75">
      <c r="A42" s="24" t="s">
        <v>367</v>
      </c>
      <c r="B42" s="27" t="s">
        <v>441</v>
      </c>
      <c r="C42" s="26"/>
      <c r="D42" s="235"/>
      <c r="E42" s="25" t="s">
        <v>375</v>
      </c>
      <c r="F42" s="259"/>
      <c r="G42" s="26"/>
    </row>
    <row r="43" spans="1:7" ht="12.75">
      <c r="A43" s="24" t="s">
        <v>368</v>
      </c>
      <c r="B43" s="25" t="s">
        <v>442</v>
      </c>
      <c r="C43" s="26"/>
      <c r="D43" s="235"/>
      <c r="E43" s="25" t="s">
        <v>444</v>
      </c>
      <c r="F43" s="259"/>
      <c r="G43" s="26"/>
    </row>
    <row r="44" spans="1:7" ht="13.5" thickBot="1">
      <c r="A44" s="31" t="s">
        <v>376</v>
      </c>
      <c r="B44" s="32" t="s">
        <v>443</v>
      </c>
      <c r="C44" s="33"/>
      <c r="D44" s="249"/>
      <c r="E44" s="34" t="s">
        <v>447</v>
      </c>
      <c r="F44" s="260"/>
      <c r="G44" s="139"/>
    </row>
    <row r="45" spans="1:7" s="150" customFormat="1" ht="13.5" thickBot="1">
      <c r="A45" s="28" t="s">
        <v>377</v>
      </c>
      <c r="B45" s="37" t="s">
        <v>465</v>
      </c>
      <c r="C45" s="38">
        <f>SUM(C39:C44)</f>
        <v>0</v>
      </c>
      <c r="D45" s="238"/>
      <c r="E45" s="37" t="s">
        <v>467</v>
      </c>
      <c r="F45" s="238">
        <f>SUM(F39:F44)</f>
        <v>0</v>
      </c>
      <c r="G45" s="90"/>
    </row>
    <row r="46" spans="1:7" ht="12.75">
      <c r="A46" s="39" t="s">
        <v>378</v>
      </c>
      <c r="B46" s="22" t="s">
        <v>450</v>
      </c>
      <c r="C46" s="23"/>
      <c r="D46" s="234"/>
      <c r="E46" s="22" t="s">
        <v>403</v>
      </c>
      <c r="F46" s="258"/>
      <c r="G46" s="26"/>
    </row>
    <row r="47" spans="1:7" ht="12.75">
      <c r="A47" s="35" t="s">
        <v>379</v>
      </c>
      <c r="B47" s="25" t="s">
        <v>451</v>
      </c>
      <c r="C47" s="26"/>
      <c r="D47" s="235"/>
      <c r="E47" s="25" t="s">
        <v>404</v>
      </c>
      <c r="F47" s="259"/>
      <c r="G47" s="26"/>
    </row>
    <row r="48" spans="1:7" ht="12.75">
      <c r="A48" s="35" t="s">
        <v>380</v>
      </c>
      <c r="B48" s="40" t="s">
        <v>455</v>
      </c>
      <c r="C48" s="26"/>
      <c r="D48" s="235"/>
      <c r="E48" s="25" t="s">
        <v>452</v>
      </c>
      <c r="F48" s="259"/>
      <c r="G48" s="26"/>
    </row>
    <row r="49" spans="1:7" ht="13.5" thickBot="1">
      <c r="A49" s="39" t="s">
        <v>381</v>
      </c>
      <c r="B49" s="40"/>
      <c r="C49" s="41"/>
      <c r="D49" s="237"/>
      <c r="E49" s="34" t="s">
        <v>456</v>
      </c>
      <c r="F49" s="261"/>
      <c r="G49" s="139"/>
    </row>
    <row r="50" spans="1:7" s="150" customFormat="1" ht="12.75">
      <c r="A50" s="86">
        <v>12</v>
      </c>
      <c r="B50" s="88" t="s">
        <v>466</v>
      </c>
      <c r="C50" s="89">
        <f>SUM(C46:C49)</f>
        <v>0</v>
      </c>
      <c r="D50" s="250"/>
      <c r="E50" s="88" t="s">
        <v>468</v>
      </c>
      <c r="F50" s="250">
        <f>SUM(F46:F49)</f>
        <v>0</v>
      </c>
      <c r="G50" s="90"/>
    </row>
    <row r="51" spans="1:7" s="150" customFormat="1" ht="12.75">
      <c r="A51" s="87" t="s">
        <v>383</v>
      </c>
      <c r="B51" s="87" t="s">
        <v>158</v>
      </c>
      <c r="C51" s="90">
        <f>SUM(C45,C50)</f>
        <v>0</v>
      </c>
      <c r="D51" s="90"/>
      <c r="E51" s="87" t="s">
        <v>469</v>
      </c>
      <c r="F51" s="262">
        <f>SUM(F45,F50)</f>
        <v>0</v>
      </c>
      <c r="G51" s="90"/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0">
      <selection activeCell="C2" sqref="C1:C16384"/>
    </sheetView>
  </sheetViews>
  <sheetFormatPr defaultColWidth="9.140625" defaultRowHeight="12.75"/>
  <cols>
    <col min="2" max="2" width="34.7109375" style="0" customWidth="1"/>
    <col min="3" max="3" width="16.00390625" style="0" customWidth="1"/>
    <col min="4" max="4" width="16.140625" style="0" customWidth="1"/>
  </cols>
  <sheetData>
    <row r="1" spans="1:4" ht="15.75" customHeight="1">
      <c r="A1" s="367" t="s">
        <v>539</v>
      </c>
      <c r="B1" s="367"/>
      <c r="C1" s="367"/>
      <c r="D1" s="367"/>
    </row>
    <row r="2" spans="1:4" ht="15.75" thickBot="1">
      <c r="A2" s="155"/>
      <c r="B2" s="154"/>
      <c r="C2" s="156"/>
      <c r="D2" s="157" t="s">
        <v>553</v>
      </c>
    </row>
    <row r="3" spans="1:4" ht="23.25" thickBot="1">
      <c r="A3" s="158" t="s">
        <v>417</v>
      </c>
      <c r="B3" s="159" t="s">
        <v>540</v>
      </c>
      <c r="C3" s="159" t="s">
        <v>541</v>
      </c>
      <c r="D3" s="160" t="s">
        <v>542</v>
      </c>
    </row>
    <row r="4" spans="1:4" ht="13.5" thickBot="1">
      <c r="A4" s="161">
        <v>1</v>
      </c>
      <c r="B4" s="162">
        <v>2</v>
      </c>
      <c r="C4" s="162">
        <v>3</v>
      </c>
      <c r="D4" s="163">
        <v>4</v>
      </c>
    </row>
    <row r="5" spans="1:4" ht="20.25">
      <c r="A5" s="164" t="s">
        <v>369</v>
      </c>
      <c r="B5" s="165" t="s">
        <v>543</v>
      </c>
      <c r="C5" s="166">
        <v>1337550</v>
      </c>
      <c r="D5" s="167">
        <v>668775</v>
      </c>
    </row>
    <row r="6" spans="1:4" ht="12.75">
      <c r="A6" s="168" t="s">
        <v>372</v>
      </c>
      <c r="B6" s="169"/>
      <c r="C6" s="170"/>
      <c r="D6" s="171"/>
    </row>
    <row r="7" spans="1:4" ht="12.75">
      <c r="A7" s="168" t="s">
        <v>366</v>
      </c>
      <c r="B7" s="169"/>
      <c r="C7" s="170"/>
      <c r="D7" s="171"/>
    </row>
    <row r="8" spans="1:4" ht="12.75">
      <c r="A8" s="168" t="s">
        <v>367</v>
      </c>
      <c r="B8" s="169"/>
      <c r="C8" s="170"/>
      <c r="D8" s="171"/>
    </row>
    <row r="9" spans="1:4" ht="12.75">
      <c r="A9" s="168" t="s">
        <v>368</v>
      </c>
      <c r="B9" s="169"/>
      <c r="C9" s="170"/>
      <c r="D9" s="171"/>
    </row>
    <row r="10" spans="1:4" ht="12.75">
      <c r="A10" s="168" t="s">
        <v>376</v>
      </c>
      <c r="B10" s="169"/>
      <c r="C10" s="170"/>
      <c r="D10" s="171"/>
    </row>
    <row r="11" spans="1:4" ht="12.75">
      <c r="A11" s="168" t="s">
        <v>377</v>
      </c>
      <c r="B11" s="172"/>
      <c r="C11" s="170"/>
      <c r="D11" s="171"/>
    </row>
    <row r="12" spans="1:4" ht="12.75">
      <c r="A12" s="168" t="s">
        <v>378</v>
      </c>
      <c r="B12" s="172"/>
      <c r="C12" s="170"/>
      <c r="D12" s="171"/>
    </row>
    <row r="13" spans="1:4" ht="12.75">
      <c r="A13" s="168" t="s">
        <v>379</v>
      </c>
      <c r="B13" s="172"/>
      <c r="C13" s="170"/>
      <c r="D13" s="171"/>
    </row>
    <row r="14" spans="1:4" ht="12.75">
      <c r="A14" s="168" t="s">
        <v>380</v>
      </c>
      <c r="B14" s="172"/>
      <c r="C14" s="170"/>
      <c r="D14" s="171"/>
    </row>
    <row r="15" spans="1:4" ht="12.75">
      <c r="A15" s="168" t="s">
        <v>381</v>
      </c>
      <c r="B15" s="172"/>
      <c r="C15" s="170"/>
      <c r="D15" s="171"/>
    </row>
    <row r="16" spans="1:4" ht="12.75">
      <c r="A16" s="168" t="s">
        <v>382</v>
      </c>
      <c r="B16" s="172"/>
      <c r="C16" s="170"/>
      <c r="D16" s="171"/>
    </row>
    <row r="17" spans="1:4" ht="12.75">
      <c r="A17" s="168" t="s">
        <v>383</v>
      </c>
      <c r="B17" s="169"/>
      <c r="C17" s="170"/>
      <c r="D17" s="171"/>
    </row>
    <row r="18" spans="1:4" ht="12.75">
      <c r="A18" s="168" t="s">
        <v>384</v>
      </c>
      <c r="B18" s="169"/>
      <c r="C18" s="170"/>
      <c r="D18" s="171"/>
    </row>
    <row r="19" spans="1:4" ht="12.75">
      <c r="A19" s="168" t="s">
        <v>385</v>
      </c>
      <c r="B19" s="169"/>
      <c r="C19" s="170"/>
      <c r="D19" s="171"/>
    </row>
    <row r="20" spans="1:4" ht="12.75">
      <c r="A20" s="168" t="s">
        <v>386</v>
      </c>
      <c r="B20" s="169"/>
      <c r="C20" s="170"/>
      <c r="D20" s="171"/>
    </row>
    <row r="21" spans="1:4" ht="12.75">
      <c r="A21" s="168" t="s">
        <v>387</v>
      </c>
      <c r="B21" s="169"/>
      <c r="C21" s="170"/>
      <c r="D21" s="171"/>
    </row>
    <row r="22" spans="1:4" ht="12.75">
      <c r="A22" s="168" t="s">
        <v>388</v>
      </c>
      <c r="B22" s="173"/>
      <c r="C22" s="174"/>
      <c r="D22" s="171"/>
    </row>
    <row r="23" spans="1:4" ht="12.75">
      <c r="A23" s="168" t="s">
        <v>389</v>
      </c>
      <c r="B23" s="175"/>
      <c r="C23" s="174"/>
      <c r="D23" s="171"/>
    </row>
    <row r="24" spans="1:4" ht="12.75">
      <c r="A24" s="168" t="s">
        <v>390</v>
      </c>
      <c r="B24" s="175"/>
      <c r="C24" s="174"/>
      <c r="D24" s="171"/>
    </row>
    <row r="25" spans="1:4" ht="12.75">
      <c r="A25" s="168" t="s">
        <v>391</v>
      </c>
      <c r="B25" s="175"/>
      <c r="C25" s="174"/>
      <c r="D25" s="171"/>
    </row>
    <row r="26" spans="1:4" ht="12.75">
      <c r="A26" s="168" t="s">
        <v>392</v>
      </c>
      <c r="B26" s="175"/>
      <c r="C26" s="174"/>
      <c r="D26" s="171"/>
    </row>
    <row r="27" spans="1:4" ht="12.75">
      <c r="A27" s="168" t="s">
        <v>393</v>
      </c>
      <c r="B27" s="175"/>
      <c r="C27" s="174"/>
      <c r="D27" s="171"/>
    </row>
    <row r="28" spans="1:4" ht="12.75">
      <c r="A28" s="168" t="s">
        <v>394</v>
      </c>
      <c r="B28" s="175"/>
      <c r="C28" s="174"/>
      <c r="D28" s="171"/>
    </row>
    <row r="29" spans="1:4" ht="12.75">
      <c r="A29" s="168" t="s">
        <v>395</v>
      </c>
      <c r="B29" s="175"/>
      <c r="C29" s="174"/>
      <c r="D29" s="171"/>
    </row>
    <row r="30" spans="1:4" ht="13.5" thickBot="1">
      <c r="A30" s="176" t="s">
        <v>396</v>
      </c>
      <c r="B30" s="177"/>
      <c r="C30" s="178"/>
      <c r="D30" s="179"/>
    </row>
    <row r="31" spans="1:4" ht="13.5" thickBot="1">
      <c r="A31" s="180" t="s">
        <v>399</v>
      </c>
      <c r="B31" s="181" t="s">
        <v>416</v>
      </c>
      <c r="C31" s="182">
        <f>SUM(C4:C30)</f>
        <v>1337553</v>
      </c>
      <c r="D31" s="182">
        <f>SUM(D4:D30)</f>
        <v>668779</v>
      </c>
    </row>
    <row r="32" spans="1:4" ht="12.75">
      <c r="A32" s="183"/>
      <c r="B32" s="366"/>
      <c r="C32" s="366"/>
      <c r="D32" s="366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 7/2018. 
(IX.25.)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H4" sqref="H4:M4"/>
    </sheetView>
  </sheetViews>
  <sheetFormatPr defaultColWidth="9.140625" defaultRowHeight="12.75"/>
  <sheetData>
    <row r="1" spans="1:13" ht="12.75" hidden="1">
      <c r="A1" s="373" t="s">
        <v>590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s="1" customFormat="1" ht="12.7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</row>
    <row r="3" spans="1:13" s="1" customFormat="1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1" customFormat="1" ht="12.75">
      <c r="A4" s="128"/>
      <c r="B4" s="128"/>
      <c r="C4" s="128"/>
      <c r="D4" s="128"/>
      <c r="E4" s="128"/>
      <c r="F4" s="128"/>
      <c r="G4" s="128"/>
      <c r="H4" s="369" t="s">
        <v>645</v>
      </c>
      <c r="I4" s="370"/>
      <c r="J4" s="370"/>
      <c r="K4" s="370"/>
      <c r="L4" s="370"/>
      <c r="M4" s="371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68" t="s">
        <v>473</v>
      </c>
      <c r="B6" s="368"/>
      <c r="C6" s="368"/>
      <c r="D6" s="93" t="s">
        <v>474</v>
      </c>
      <c r="E6" s="93"/>
      <c r="F6" s="368" t="s">
        <v>476</v>
      </c>
      <c r="G6" s="368"/>
      <c r="H6" s="368" t="s">
        <v>477</v>
      </c>
      <c r="I6" s="368"/>
      <c r="J6" s="368" t="s">
        <v>479</v>
      </c>
      <c r="K6" s="368"/>
      <c r="L6" s="368" t="s">
        <v>415</v>
      </c>
      <c r="M6" s="368"/>
    </row>
    <row r="7" spans="1:13" s="1" customFormat="1" ht="12.75">
      <c r="A7" s="368"/>
      <c r="B7" s="368"/>
      <c r="C7" s="368"/>
      <c r="D7" s="368" t="s">
        <v>475</v>
      </c>
      <c r="E7" s="368"/>
      <c r="F7" s="368" t="s">
        <v>475</v>
      </c>
      <c r="G7" s="368"/>
      <c r="H7" s="368" t="s">
        <v>478</v>
      </c>
      <c r="I7" s="368"/>
      <c r="J7" s="368"/>
      <c r="K7" s="368"/>
      <c r="L7" s="368"/>
      <c r="M7" s="368"/>
    </row>
    <row r="8" spans="1:13" ht="12.75">
      <c r="A8" s="94"/>
      <c r="B8" s="94"/>
      <c r="C8" s="94"/>
      <c r="D8" s="94"/>
      <c r="E8" s="94"/>
      <c r="F8" s="94"/>
      <c r="G8" s="94"/>
      <c r="H8" s="94"/>
      <c r="I8" s="94"/>
      <c r="J8" s="94">
        <v>2</v>
      </c>
      <c r="K8" s="94"/>
      <c r="L8" s="94"/>
      <c r="M8" s="94"/>
    </row>
    <row r="9" spans="1:13" ht="12.75">
      <c r="A9" s="372" t="s">
        <v>480</v>
      </c>
      <c r="B9" s="372"/>
      <c r="C9" s="372"/>
      <c r="D9" s="94">
        <v>4</v>
      </c>
      <c r="E9" s="94"/>
      <c r="F9" s="94">
        <v>0</v>
      </c>
      <c r="G9" s="94"/>
      <c r="H9" s="94"/>
      <c r="I9" s="94"/>
      <c r="J9" s="94"/>
      <c r="K9" s="94"/>
      <c r="L9" s="6">
        <f>SUM(D9:K9)</f>
        <v>4</v>
      </c>
      <c r="M9" s="94"/>
    </row>
    <row r="10" spans="1:13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6">
        <f aca="true" t="shared" si="0" ref="L10:L15">SUM(D10:K10)</f>
        <v>0</v>
      </c>
      <c r="M10" s="94"/>
    </row>
    <row r="11" spans="1:13" ht="12.75">
      <c r="A11" s="372" t="s">
        <v>481</v>
      </c>
      <c r="B11" s="372"/>
      <c r="C11" s="372"/>
      <c r="D11" s="94">
        <v>6</v>
      </c>
      <c r="E11" s="94"/>
      <c r="F11" s="94">
        <v>1</v>
      </c>
      <c r="G11" s="94"/>
      <c r="H11" s="94"/>
      <c r="I11" s="94"/>
      <c r="J11" s="94"/>
      <c r="K11" s="94"/>
      <c r="L11" s="6">
        <f t="shared" si="0"/>
        <v>7</v>
      </c>
      <c r="M11" s="94"/>
    </row>
    <row r="12" spans="1:13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6">
        <f t="shared" si="0"/>
        <v>0</v>
      </c>
      <c r="M12" s="94"/>
    </row>
    <row r="13" spans="1:13" ht="12.75">
      <c r="A13" s="94" t="s">
        <v>482</v>
      </c>
      <c r="B13" s="94"/>
      <c r="C13" s="94"/>
      <c r="D13" s="94">
        <v>17</v>
      </c>
      <c r="E13" s="94"/>
      <c r="F13" s="94"/>
      <c r="G13" s="94"/>
      <c r="H13" s="94"/>
      <c r="I13" s="94"/>
      <c r="J13" s="94"/>
      <c r="K13" s="94"/>
      <c r="L13" s="6">
        <f t="shared" si="0"/>
        <v>17</v>
      </c>
      <c r="M13" s="94"/>
    </row>
    <row r="14" spans="1:13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6">
        <f t="shared" si="0"/>
        <v>0</v>
      </c>
      <c r="M14" s="94"/>
    </row>
    <row r="15" spans="1:13" s="1" customFormat="1" ht="12.75">
      <c r="A15" s="6" t="s">
        <v>415</v>
      </c>
      <c r="B15" s="6"/>
      <c r="C15" s="6"/>
      <c r="D15" s="6">
        <f>SUM(D9,D11,D13)</f>
        <v>27</v>
      </c>
      <c r="E15" s="6">
        <f aca="true" t="shared" si="1" ref="E15:K15">SUM(E9,E11,E13)</f>
        <v>0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28</v>
      </c>
      <c r="M15" s="94"/>
    </row>
    <row r="16" spans="1:22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5"/>
      <c r="O16" s="95"/>
      <c r="P16" s="95"/>
      <c r="Q16" s="95"/>
      <c r="R16" s="95"/>
      <c r="S16" s="95"/>
      <c r="T16" s="95"/>
      <c r="U16" s="95"/>
      <c r="V16" s="95"/>
    </row>
    <row r="17" spans="1:22" s="6" customFormat="1" ht="12.75">
      <c r="A17" s="6" t="s">
        <v>479</v>
      </c>
      <c r="N17" s="97"/>
      <c r="O17" s="97"/>
      <c r="P17" s="97"/>
      <c r="Q17" s="97"/>
      <c r="R17" s="97"/>
      <c r="S17" s="97"/>
      <c r="T17" s="97"/>
      <c r="U17" s="97"/>
      <c r="V17" s="97"/>
    </row>
    <row r="18" s="95" customFormat="1" ht="12.75"/>
  </sheetData>
  <sheetProtection/>
  <mergeCells count="12"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  <mergeCell ref="A9:C9"/>
    <mergeCell ref="A11:C1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3" sqref="H3:N3"/>
    </sheetView>
  </sheetViews>
  <sheetFormatPr defaultColWidth="9.140625" defaultRowHeight="12.75"/>
  <cols>
    <col min="1" max="1" width="11.00390625" style="94" customWidth="1"/>
    <col min="2" max="2" width="9.140625" style="94" customWidth="1"/>
    <col min="3" max="3" width="10.57421875" style="94" bestFit="1" customWidth="1"/>
    <col min="4" max="5" width="10.00390625" style="94" bestFit="1" customWidth="1"/>
    <col min="6" max="6" width="10.421875" style="94" customWidth="1"/>
    <col min="7" max="7" width="10.7109375" style="94" customWidth="1"/>
    <col min="8" max="8" width="11.8515625" style="94" customWidth="1"/>
    <col min="9" max="9" width="9.140625" style="94" customWidth="1"/>
    <col min="10" max="10" width="10.28125" style="94" customWidth="1"/>
    <col min="11" max="11" width="9.140625" style="94" customWidth="1"/>
    <col min="12" max="12" width="12.140625" style="94" customWidth="1"/>
    <col min="13" max="16384" width="9.140625" style="94" customWidth="1"/>
  </cols>
  <sheetData>
    <row r="1" spans="1:14" ht="12.75">
      <c r="A1" s="374" t="s">
        <v>592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3" spans="8:14" ht="12.75">
      <c r="H3" s="374" t="s">
        <v>646</v>
      </c>
      <c r="I3" s="374"/>
      <c r="J3" s="374"/>
      <c r="K3" s="374"/>
      <c r="L3" s="374"/>
      <c r="M3" s="374"/>
      <c r="N3" s="374"/>
    </row>
    <row r="5" spans="2:12" s="215" customFormat="1" ht="14.25">
      <c r="B5" s="215" t="s">
        <v>593</v>
      </c>
      <c r="C5" s="215" t="s">
        <v>594</v>
      </c>
      <c r="D5" s="375" t="s">
        <v>595</v>
      </c>
      <c r="E5" s="375"/>
      <c r="F5" s="375"/>
      <c r="G5" s="215" t="s">
        <v>596</v>
      </c>
      <c r="H5" s="215" t="s">
        <v>597</v>
      </c>
      <c r="I5" s="375" t="s">
        <v>598</v>
      </c>
      <c r="J5" s="375"/>
      <c r="K5" s="375"/>
      <c r="L5" s="215" t="s">
        <v>599</v>
      </c>
    </row>
    <row r="6" spans="1:12" s="215" customFormat="1" ht="14.25">
      <c r="A6" s="215" t="s">
        <v>600</v>
      </c>
      <c r="B6" s="215" t="s">
        <v>601</v>
      </c>
      <c r="C6" s="215" t="s">
        <v>602</v>
      </c>
      <c r="D6" s="215" t="s">
        <v>603</v>
      </c>
      <c r="E6" s="215" t="s">
        <v>604</v>
      </c>
      <c r="F6" s="215" t="s">
        <v>605</v>
      </c>
      <c r="G6" s="215" t="s">
        <v>602</v>
      </c>
      <c r="H6" s="215" t="s">
        <v>606</v>
      </c>
      <c r="I6" s="215" t="s">
        <v>607</v>
      </c>
      <c r="J6" s="215" t="s">
        <v>608</v>
      </c>
      <c r="K6" s="215" t="s">
        <v>605</v>
      </c>
      <c r="L6" s="215" t="s">
        <v>609</v>
      </c>
    </row>
    <row r="7" spans="1:11" ht="12.75">
      <c r="A7" s="94" t="s">
        <v>610</v>
      </c>
      <c r="B7" s="94" t="s">
        <v>611</v>
      </c>
      <c r="C7" s="94">
        <v>89656674</v>
      </c>
      <c r="D7" s="94">
        <v>31208948</v>
      </c>
      <c r="E7" s="94">
        <v>34834293</v>
      </c>
      <c r="F7" s="94">
        <f>D7-E7</f>
        <v>-3625345</v>
      </c>
      <c r="G7" s="94">
        <f>C7+F7</f>
        <v>86031329</v>
      </c>
      <c r="H7" s="94" t="s">
        <v>612</v>
      </c>
      <c r="I7" s="94">
        <v>0</v>
      </c>
      <c r="J7" s="94">
        <v>0</v>
      </c>
      <c r="K7" s="94">
        <v>0</v>
      </c>
    </row>
    <row r="8" spans="2:11" ht="12.75">
      <c r="B8" s="94" t="s">
        <v>613</v>
      </c>
      <c r="C8" s="94">
        <v>89656674</v>
      </c>
      <c r="D8" s="94">
        <v>31208948</v>
      </c>
      <c r="E8" s="94">
        <v>34834293</v>
      </c>
      <c r="F8" s="94">
        <f aca="true" t="shared" si="0" ref="F8:F30">D8-E8</f>
        <v>-3625345</v>
      </c>
      <c r="G8" s="94">
        <f aca="true" t="shared" si="1" ref="G8:G30">C8+F8</f>
        <v>86031329</v>
      </c>
      <c r="H8" s="94" t="s">
        <v>612</v>
      </c>
      <c r="I8" s="94">
        <v>0</v>
      </c>
      <c r="J8" s="94">
        <v>0</v>
      </c>
      <c r="K8" s="94">
        <v>0</v>
      </c>
    </row>
    <row r="9" spans="1:11" ht="12.75">
      <c r="A9" s="94" t="s">
        <v>614</v>
      </c>
      <c r="B9" s="94" t="s">
        <v>611</v>
      </c>
      <c r="C9" s="94">
        <v>86031329</v>
      </c>
      <c r="D9" s="94">
        <v>31208948</v>
      </c>
      <c r="E9" s="94">
        <v>34613803</v>
      </c>
      <c r="F9" s="94">
        <f t="shared" si="0"/>
        <v>-3404855</v>
      </c>
      <c r="G9" s="94">
        <f t="shared" si="1"/>
        <v>82626474</v>
      </c>
      <c r="H9" s="94" t="s">
        <v>612</v>
      </c>
      <c r="I9" s="94">
        <v>0</v>
      </c>
      <c r="J9" s="94">
        <v>0</v>
      </c>
      <c r="K9" s="94">
        <v>0</v>
      </c>
    </row>
    <row r="10" spans="2:11" ht="12.75">
      <c r="B10" s="94" t="s">
        <v>613</v>
      </c>
      <c r="C10" s="94">
        <v>86031329</v>
      </c>
      <c r="D10" s="94">
        <v>62417896</v>
      </c>
      <c r="E10" s="94">
        <v>69448096</v>
      </c>
      <c r="F10" s="94">
        <f t="shared" si="0"/>
        <v>-7030200</v>
      </c>
      <c r="G10" s="94">
        <f t="shared" si="1"/>
        <v>79001129</v>
      </c>
      <c r="H10" s="94" t="s">
        <v>612</v>
      </c>
      <c r="I10" s="94">
        <v>0</v>
      </c>
      <c r="J10" s="94">
        <v>0</v>
      </c>
      <c r="K10" s="94">
        <v>0</v>
      </c>
    </row>
    <row r="11" spans="1:11" ht="12.75">
      <c r="A11" s="94" t="s">
        <v>615</v>
      </c>
      <c r="B11" s="94" t="s">
        <v>611</v>
      </c>
      <c r="C11" s="94">
        <v>82626474</v>
      </c>
      <c r="D11" s="94">
        <v>75158948</v>
      </c>
      <c r="E11" s="94">
        <v>34613803</v>
      </c>
      <c r="F11" s="94">
        <f t="shared" si="0"/>
        <v>40545145</v>
      </c>
      <c r="G11" s="94">
        <f t="shared" si="1"/>
        <v>123171619</v>
      </c>
      <c r="H11" s="94" t="s">
        <v>612</v>
      </c>
      <c r="J11" s="94">
        <v>0</v>
      </c>
      <c r="K11" s="94">
        <v>0</v>
      </c>
    </row>
    <row r="12" spans="2:11" ht="12.75">
      <c r="B12" s="94" t="s">
        <v>613</v>
      </c>
      <c r="C12" s="94">
        <v>79001129</v>
      </c>
      <c r="D12" s="94">
        <v>137576844</v>
      </c>
      <c r="E12" s="94">
        <v>104061899</v>
      </c>
      <c r="F12" s="94">
        <f t="shared" si="0"/>
        <v>33514945</v>
      </c>
      <c r="G12" s="94">
        <f t="shared" si="1"/>
        <v>112516074</v>
      </c>
      <c r="H12" s="94" t="s">
        <v>612</v>
      </c>
      <c r="I12" s="94">
        <v>0</v>
      </c>
      <c r="J12" s="94">
        <v>0</v>
      </c>
      <c r="K12" s="94">
        <v>0</v>
      </c>
    </row>
    <row r="13" spans="1:11" ht="12.75">
      <c r="A13" s="94" t="s">
        <v>616</v>
      </c>
      <c r="B13" s="94" t="s">
        <v>611</v>
      </c>
      <c r="C13" s="94">
        <v>123171619</v>
      </c>
      <c r="D13" s="94">
        <v>31208948</v>
      </c>
      <c r="E13" s="94">
        <v>77755610</v>
      </c>
      <c r="F13" s="94">
        <f t="shared" si="0"/>
        <v>-46546662</v>
      </c>
      <c r="G13" s="94">
        <f t="shared" si="1"/>
        <v>76624957</v>
      </c>
      <c r="H13" s="94" t="s">
        <v>612</v>
      </c>
      <c r="I13" s="94">
        <v>0</v>
      </c>
      <c r="J13" s="94">
        <v>0</v>
      </c>
      <c r="K13" s="94">
        <v>0</v>
      </c>
    </row>
    <row r="14" spans="2:11" ht="12.75">
      <c r="B14" s="94" t="s">
        <v>613</v>
      </c>
      <c r="C14" s="94">
        <v>112516074</v>
      </c>
      <c r="D14" s="94">
        <v>168785792</v>
      </c>
      <c r="E14" s="94">
        <v>181817509</v>
      </c>
      <c r="F14" s="94">
        <f t="shared" si="0"/>
        <v>-13031717</v>
      </c>
      <c r="G14" s="94">
        <f t="shared" si="1"/>
        <v>99484357</v>
      </c>
      <c r="H14" s="94" t="s">
        <v>612</v>
      </c>
      <c r="I14" s="94">
        <v>0</v>
      </c>
      <c r="J14" s="94">
        <v>0</v>
      </c>
      <c r="K14" s="94">
        <v>0</v>
      </c>
    </row>
    <row r="15" spans="1:11" ht="12.75">
      <c r="A15" s="94" t="s">
        <v>617</v>
      </c>
      <c r="B15" s="94" t="s">
        <v>611</v>
      </c>
      <c r="C15" s="94">
        <v>76624957</v>
      </c>
      <c r="D15" s="94">
        <v>30483600</v>
      </c>
      <c r="E15" s="94">
        <v>39619142</v>
      </c>
      <c r="F15" s="94">
        <f t="shared" si="0"/>
        <v>-9135542</v>
      </c>
      <c r="G15" s="94">
        <f t="shared" si="1"/>
        <v>67489415</v>
      </c>
      <c r="H15" s="94" t="s">
        <v>612</v>
      </c>
      <c r="I15" s="94">
        <v>0</v>
      </c>
      <c r="J15" s="94">
        <v>0</v>
      </c>
      <c r="K15" s="94">
        <v>0</v>
      </c>
    </row>
    <row r="16" spans="2:11" ht="12.75">
      <c r="B16" s="94" t="s">
        <v>613</v>
      </c>
      <c r="C16" s="94">
        <v>99484357</v>
      </c>
      <c r="D16" s="94">
        <v>199269392</v>
      </c>
      <c r="E16" s="94">
        <v>221436651</v>
      </c>
      <c r="F16" s="94">
        <f t="shared" si="0"/>
        <v>-22167259</v>
      </c>
      <c r="G16" s="94">
        <f t="shared" si="1"/>
        <v>77317098</v>
      </c>
      <c r="H16" s="94" t="s">
        <v>612</v>
      </c>
      <c r="I16" s="94">
        <v>0</v>
      </c>
      <c r="J16" s="94">
        <v>0</v>
      </c>
      <c r="K16" s="94">
        <v>0</v>
      </c>
    </row>
    <row r="17" spans="1:11" ht="12.75">
      <c r="A17" s="94" t="s">
        <v>618</v>
      </c>
      <c r="B17" s="94" t="s">
        <v>611</v>
      </c>
      <c r="C17" s="94">
        <v>67489415</v>
      </c>
      <c r="D17" s="94">
        <v>31208950</v>
      </c>
      <c r="E17" s="94">
        <v>39619128</v>
      </c>
      <c r="F17" s="94">
        <f t="shared" si="0"/>
        <v>-8410178</v>
      </c>
      <c r="G17" s="94">
        <f t="shared" si="1"/>
        <v>59079237</v>
      </c>
      <c r="H17" s="94" t="s">
        <v>612</v>
      </c>
      <c r="I17" s="94">
        <v>0</v>
      </c>
      <c r="J17" s="94">
        <v>0</v>
      </c>
      <c r="K17" s="94">
        <v>0</v>
      </c>
    </row>
    <row r="18" spans="2:11" ht="12.75">
      <c r="B18" s="94" t="s">
        <v>613</v>
      </c>
      <c r="C18" s="94">
        <v>77317098</v>
      </c>
      <c r="D18" s="94">
        <v>230478342</v>
      </c>
      <c r="E18" s="94">
        <v>261055779</v>
      </c>
      <c r="F18" s="94">
        <f t="shared" si="0"/>
        <v>-30577437</v>
      </c>
      <c r="G18" s="94">
        <f t="shared" si="1"/>
        <v>46739661</v>
      </c>
      <c r="H18" s="94" t="s">
        <v>612</v>
      </c>
      <c r="I18" s="94">
        <v>0</v>
      </c>
      <c r="J18" s="94">
        <v>0</v>
      </c>
      <c r="K18" s="94">
        <v>0</v>
      </c>
    </row>
    <row r="19" spans="1:11" ht="12.75">
      <c r="A19" s="94" t="s">
        <v>619</v>
      </c>
      <c r="B19" s="94" t="s">
        <v>611</v>
      </c>
      <c r="C19" s="94">
        <v>59079237</v>
      </c>
      <c r="D19" s="94">
        <v>30804434</v>
      </c>
      <c r="E19" s="94">
        <v>37351305</v>
      </c>
      <c r="F19" s="94">
        <f t="shared" si="0"/>
        <v>-6546871</v>
      </c>
      <c r="G19" s="94">
        <f t="shared" si="1"/>
        <v>52532366</v>
      </c>
      <c r="H19" s="94" t="s">
        <v>612</v>
      </c>
      <c r="I19" s="94">
        <v>0</v>
      </c>
      <c r="J19" s="94">
        <v>0</v>
      </c>
      <c r="K19" s="94">
        <v>0</v>
      </c>
    </row>
    <row r="20" spans="2:11" ht="12.75">
      <c r="B20" s="94" t="s">
        <v>613</v>
      </c>
      <c r="C20" s="94">
        <v>46739661</v>
      </c>
      <c r="D20" s="94">
        <v>261282776</v>
      </c>
      <c r="E20" s="94">
        <v>298407084</v>
      </c>
      <c r="F20" s="94">
        <f t="shared" si="0"/>
        <v>-37124308</v>
      </c>
      <c r="G20" s="94">
        <f t="shared" si="1"/>
        <v>9615353</v>
      </c>
      <c r="H20" s="94" t="s">
        <v>612</v>
      </c>
      <c r="I20" s="94">
        <v>0</v>
      </c>
      <c r="J20" s="94">
        <v>0</v>
      </c>
      <c r="K20" s="94">
        <v>0</v>
      </c>
    </row>
    <row r="21" spans="1:11" ht="12.75">
      <c r="A21" s="94" t="s">
        <v>620</v>
      </c>
      <c r="B21" s="94" t="s">
        <v>611</v>
      </c>
      <c r="C21" s="94">
        <v>52532366</v>
      </c>
      <c r="D21" s="94">
        <v>30804434</v>
      </c>
      <c r="E21" s="94">
        <v>32125474</v>
      </c>
      <c r="F21" s="94">
        <f t="shared" si="0"/>
        <v>-1321040</v>
      </c>
      <c r="G21" s="94">
        <f t="shared" si="1"/>
        <v>51211326</v>
      </c>
      <c r="H21" s="94" t="s">
        <v>612</v>
      </c>
      <c r="I21" s="94">
        <v>0</v>
      </c>
      <c r="J21" s="94">
        <v>0</v>
      </c>
      <c r="K21" s="94">
        <v>0</v>
      </c>
    </row>
    <row r="22" spans="2:11" ht="12.75">
      <c r="B22" s="94" t="s">
        <v>613</v>
      </c>
      <c r="C22" s="94">
        <v>9615353</v>
      </c>
      <c r="D22" s="94">
        <v>292087210</v>
      </c>
      <c r="E22" s="94">
        <v>330532558</v>
      </c>
      <c r="F22" s="94">
        <v>-37445348</v>
      </c>
      <c r="G22" s="94">
        <v>-28829995</v>
      </c>
      <c r="H22" s="94" t="s">
        <v>612</v>
      </c>
      <c r="I22" s="94">
        <v>0</v>
      </c>
      <c r="J22" s="94">
        <v>0</v>
      </c>
      <c r="K22" s="94">
        <v>0</v>
      </c>
    </row>
    <row r="23" spans="1:11" ht="12.75">
      <c r="A23" s="94" t="s">
        <v>621</v>
      </c>
      <c r="B23" s="94" t="s">
        <v>611</v>
      </c>
      <c r="C23" s="94">
        <v>51211326</v>
      </c>
      <c r="D23" s="94">
        <v>74754434</v>
      </c>
      <c r="E23" s="94">
        <v>32125474</v>
      </c>
      <c r="F23" s="94">
        <f t="shared" si="0"/>
        <v>42628960</v>
      </c>
      <c r="G23" s="94">
        <f t="shared" si="1"/>
        <v>93840286</v>
      </c>
      <c r="H23" s="94" t="s">
        <v>612</v>
      </c>
      <c r="I23" s="94">
        <v>0</v>
      </c>
      <c r="J23" s="94">
        <v>0</v>
      </c>
      <c r="K23" s="94">
        <v>0</v>
      </c>
    </row>
    <row r="24" spans="2:11" ht="12.75">
      <c r="B24" s="94" t="s">
        <v>613</v>
      </c>
      <c r="C24" s="94">
        <v>-28829995</v>
      </c>
      <c r="D24" s="94">
        <v>255841644</v>
      </c>
      <c r="E24" s="94">
        <v>362658032</v>
      </c>
      <c r="F24" s="94">
        <f t="shared" si="0"/>
        <v>-106816388</v>
      </c>
      <c r="G24" s="94">
        <v>-135646383</v>
      </c>
      <c r="H24" s="94" t="s">
        <v>612</v>
      </c>
      <c r="I24" s="94">
        <v>0</v>
      </c>
      <c r="J24" s="94">
        <v>0</v>
      </c>
      <c r="K24" s="94">
        <v>0</v>
      </c>
    </row>
    <row r="25" spans="1:11" ht="12.75">
      <c r="A25" s="94" t="s">
        <v>622</v>
      </c>
      <c r="B25" s="94" t="s">
        <v>611</v>
      </c>
      <c r="C25" s="94">
        <v>93840286</v>
      </c>
      <c r="D25" s="94">
        <v>30804434</v>
      </c>
      <c r="E25" s="94">
        <v>32345964</v>
      </c>
      <c r="F25" s="94">
        <f t="shared" si="0"/>
        <v>-1541530</v>
      </c>
      <c r="G25" s="94">
        <f t="shared" si="1"/>
        <v>92298756</v>
      </c>
      <c r="H25" s="94" t="s">
        <v>612</v>
      </c>
      <c r="I25" s="94">
        <v>0</v>
      </c>
      <c r="J25" s="94">
        <v>0</v>
      </c>
      <c r="K25" s="94">
        <v>0</v>
      </c>
    </row>
    <row r="26" spans="2:11" ht="12.75">
      <c r="B26" s="94" t="s">
        <v>613</v>
      </c>
      <c r="C26" s="94">
        <v>-135646383</v>
      </c>
      <c r="D26" s="94">
        <v>397646078</v>
      </c>
      <c r="E26" s="94">
        <v>395003996</v>
      </c>
      <c r="F26" s="94">
        <f t="shared" si="0"/>
        <v>2642082</v>
      </c>
      <c r="G26" s="94">
        <f t="shared" si="1"/>
        <v>-133004301</v>
      </c>
      <c r="H26" s="94" t="s">
        <v>612</v>
      </c>
      <c r="I26" s="94">
        <v>0</v>
      </c>
      <c r="J26" s="94">
        <v>0</v>
      </c>
      <c r="K26" s="94">
        <v>0</v>
      </c>
    </row>
    <row r="27" spans="1:11" ht="12.75">
      <c r="A27" s="94" t="s">
        <v>623</v>
      </c>
      <c r="B27" s="94" t="s">
        <v>611</v>
      </c>
      <c r="C27" s="94">
        <v>92298756</v>
      </c>
      <c r="D27" s="94">
        <v>30804434</v>
      </c>
      <c r="E27" s="94">
        <v>32125474</v>
      </c>
      <c r="F27" s="94">
        <f t="shared" si="0"/>
        <v>-1321040</v>
      </c>
      <c r="G27" s="94">
        <f t="shared" si="1"/>
        <v>90977716</v>
      </c>
      <c r="H27" s="94" t="s">
        <v>612</v>
      </c>
      <c r="I27" s="94">
        <v>0</v>
      </c>
      <c r="J27" s="94">
        <v>0</v>
      </c>
      <c r="K27" s="94">
        <v>0</v>
      </c>
    </row>
    <row r="28" spans="2:11" ht="12.75">
      <c r="B28" s="94" t="s">
        <v>613</v>
      </c>
      <c r="C28" s="94">
        <v>-133004301</v>
      </c>
      <c r="D28" s="94">
        <v>428450512</v>
      </c>
      <c r="E28" s="94">
        <v>427129470</v>
      </c>
      <c r="F28" s="94">
        <f t="shared" si="0"/>
        <v>1321042</v>
      </c>
      <c r="G28" s="94">
        <f t="shared" si="1"/>
        <v>-131683259</v>
      </c>
      <c r="H28" s="94" t="s">
        <v>612</v>
      </c>
      <c r="I28" s="94">
        <v>0</v>
      </c>
      <c r="J28" s="94">
        <v>0</v>
      </c>
      <c r="K28" s="94">
        <v>0</v>
      </c>
    </row>
    <row r="29" spans="1:11" ht="12.75">
      <c r="A29" s="94" t="s">
        <v>624</v>
      </c>
      <c r="B29" s="94" t="s">
        <v>611</v>
      </c>
      <c r="C29" s="94">
        <v>90977716</v>
      </c>
      <c r="D29" s="94">
        <v>30804442</v>
      </c>
      <c r="E29" s="94">
        <v>32125484</v>
      </c>
      <c r="F29" s="94">
        <f t="shared" si="0"/>
        <v>-1321042</v>
      </c>
      <c r="G29" s="94">
        <f t="shared" si="1"/>
        <v>89656674</v>
      </c>
      <c r="H29" s="94" t="s">
        <v>612</v>
      </c>
      <c r="I29" s="94">
        <v>0</v>
      </c>
      <c r="J29" s="94">
        <v>0</v>
      </c>
      <c r="K29" s="94">
        <v>0</v>
      </c>
    </row>
    <row r="30" spans="2:11" ht="12.75">
      <c r="B30" s="94" t="s">
        <v>613</v>
      </c>
      <c r="C30" s="94">
        <v>-131683259</v>
      </c>
      <c r="D30" s="94">
        <v>459254954</v>
      </c>
      <c r="E30" s="94">
        <v>459254954</v>
      </c>
      <c r="F30" s="94">
        <f t="shared" si="0"/>
        <v>0</v>
      </c>
      <c r="G30" s="94">
        <f t="shared" si="1"/>
        <v>-131683259</v>
      </c>
      <c r="H30" s="94" t="s">
        <v>612</v>
      </c>
      <c r="I30" s="94">
        <v>0</v>
      </c>
      <c r="J30" s="94">
        <v>0</v>
      </c>
      <c r="K30" s="94">
        <v>0</v>
      </c>
    </row>
  </sheetData>
  <sheetProtection/>
  <mergeCells count="4">
    <mergeCell ref="A1:N1"/>
    <mergeCell ref="H3:N3"/>
    <mergeCell ref="D5:F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8"/>
  <sheetViews>
    <sheetView view="pageLayout" workbookViewId="0" topLeftCell="A1">
      <selection activeCell="I2" sqref="I2:AK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2" width="13.00390625" style="0" customWidth="1"/>
    <col min="33" max="34" width="10.8515625" style="0" customWidth="1"/>
    <col min="35" max="36" width="11.57421875" style="0" customWidth="1"/>
    <col min="37" max="37" width="11.28125" style="0" customWidth="1"/>
    <col min="38" max="38" width="11.140625" style="1" customWidth="1"/>
  </cols>
  <sheetData>
    <row r="1" spans="1:30" ht="12.75">
      <c r="A1" s="289" t="s">
        <v>106</v>
      </c>
      <c r="B1" s="289"/>
      <c r="C1" s="289"/>
      <c r="D1" s="289"/>
      <c r="E1" s="289"/>
      <c r="F1" s="289"/>
      <c r="G1" s="289"/>
      <c r="H1" s="289"/>
      <c r="I1" s="28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289" t="s">
        <v>635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</row>
    <row r="3" spans="1:38" ht="12.75">
      <c r="A3" s="289" t="s">
        <v>107</v>
      </c>
      <c r="B3" s="289"/>
      <c r="C3" s="289"/>
      <c r="D3" s="289"/>
      <c r="E3" s="289"/>
      <c r="F3" s="289"/>
      <c r="G3" s="289"/>
      <c r="H3" s="289"/>
      <c r="I3" s="28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89" t="s">
        <v>509</v>
      </c>
      <c r="AB3" s="289"/>
      <c r="AC3" s="289"/>
      <c r="AD3" s="289"/>
      <c r="AE3" s="289"/>
      <c r="AF3" s="289"/>
      <c r="AG3" s="289" t="s">
        <v>159</v>
      </c>
      <c r="AH3" s="289"/>
      <c r="AI3" s="289" t="s">
        <v>160</v>
      </c>
      <c r="AJ3" s="289"/>
      <c r="AK3" s="289" t="s">
        <v>361</v>
      </c>
      <c r="AL3" s="289"/>
    </row>
    <row r="4" spans="1:38" s="1" customFormat="1" ht="12.75">
      <c r="A4" s="290" t="s">
        <v>108</v>
      </c>
      <c r="B4" s="290"/>
      <c r="C4" s="290"/>
      <c r="D4" s="290"/>
      <c r="E4" s="290"/>
      <c r="F4" s="290"/>
      <c r="G4" s="290"/>
      <c r="H4" s="290"/>
      <c r="I4" s="290"/>
      <c r="AA4" s="1" t="s">
        <v>109</v>
      </c>
      <c r="AE4" s="1" t="s">
        <v>510</v>
      </c>
      <c r="AF4" s="1" t="s">
        <v>625</v>
      </c>
      <c r="AG4" s="1" t="s">
        <v>510</v>
      </c>
      <c r="AH4" s="1" t="s">
        <v>625</v>
      </c>
      <c r="AI4" s="1" t="s">
        <v>510</v>
      </c>
      <c r="AJ4" s="1" t="s">
        <v>625</v>
      </c>
      <c r="AK4" s="1" t="s">
        <v>510</v>
      </c>
      <c r="AL4" s="1" t="s">
        <v>625</v>
      </c>
    </row>
    <row r="5" spans="1:38" ht="12.75">
      <c r="A5" s="318" t="s">
        <v>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37"/>
      <c r="AA5" s="291" t="s">
        <v>1</v>
      </c>
      <c r="AB5" s="292"/>
      <c r="AC5" s="292"/>
      <c r="AD5" s="335"/>
      <c r="AE5">
        <v>25666663</v>
      </c>
      <c r="AF5">
        <v>25666663</v>
      </c>
      <c r="AK5">
        <f aca="true" t="shared" si="0" ref="AK5:AK65">SUM(AE5,AG5,AI5)</f>
        <v>25666663</v>
      </c>
      <c r="AL5" s="1">
        <f>SUM(AF5,AH5,AJ5)</f>
        <v>25666663</v>
      </c>
    </row>
    <row r="6" spans="1:38" ht="12.75">
      <c r="A6" s="287" t="s">
        <v>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334"/>
      <c r="AA6" s="291" t="s">
        <v>3</v>
      </c>
      <c r="AB6" s="292"/>
      <c r="AC6" s="292"/>
      <c r="AD6" s="335"/>
      <c r="AE6">
        <v>50327184</v>
      </c>
      <c r="AF6">
        <v>50327184</v>
      </c>
      <c r="AK6">
        <f t="shared" si="0"/>
        <v>50327184</v>
      </c>
      <c r="AL6" s="1">
        <f aca="true" t="shared" si="1" ref="AL6:AL69">SUM(AF6,AH6,AJ6)</f>
        <v>50327184</v>
      </c>
    </row>
    <row r="7" spans="1:38" ht="12.75">
      <c r="A7" s="287" t="s">
        <v>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334"/>
      <c r="AA7" s="291" t="s">
        <v>5</v>
      </c>
      <c r="AB7" s="292"/>
      <c r="AC7" s="292"/>
      <c r="AD7" s="335"/>
      <c r="AE7">
        <v>28140625</v>
      </c>
      <c r="AF7">
        <v>28140625</v>
      </c>
      <c r="AK7">
        <f t="shared" si="0"/>
        <v>28140625</v>
      </c>
      <c r="AL7" s="1">
        <f t="shared" si="1"/>
        <v>28140625</v>
      </c>
    </row>
    <row r="8" spans="1:38" ht="12.75" hidden="1">
      <c r="A8" s="287" t="s">
        <v>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334"/>
      <c r="AA8" s="291" t="s">
        <v>7</v>
      </c>
      <c r="AB8" s="292"/>
      <c r="AC8" s="292"/>
      <c r="AD8" s="335"/>
      <c r="AK8">
        <f t="shared" si="0"/>
        <v>0</v>
      </c>
      <c r="AL8" s="1">
        <f t="shared" si="1"/>
        <v>0</v>
      </c>
    </row>
    <row r="9" spans="1:38" ht="12.75" hidden="1">
      <c r="A9" s="287" t="s">
        <v>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334"/>
      <c r="AA9" s="291" t="s">
        <v>9</v>
      </c>
      <c r="AB9" s="292"/>
      <c r="AC9" s="292"/>
      <c r="AD9" s="335"/>
      <c r="AK9">
        <f t="shared" si="0"/>
        <v>0</v>
      </c>
      <c r="AL9" s="1">
        <f t="shared" si="1"/>
        <v>0</v>
      </c>
    </row>
    <row r="10" spans="1:38" ht="12.75" hidden="1">
      <c r="A10" s="287" t="s">
        <v>10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334"/>
      <c r="AA10" s="291" t="s">
        <v>11</v>
      </c>
      <c r="AB10" s="292"/>
      <c r="AC10" s="292"/>
      <c r="AD10" s="335"/>
      <c r="AK10">
        <f t="shared" si="0"/>
        <v>0</v>
      </c>
      <c r="AL10" s="1">
        <f t="shared" si="1"/>
        <v>0</v>
      </c>
    </row>
    <row r="11" spans="1:38" ht="12.75">
      <c r="A11" s="287" t="s">
        <v>547</v>
      </c>
      <c r="B11" s="288"/>
      <c r="C11" s="288"/>
      <c r="D11" s="288"/>
      <c r="E11" s="288"/>
      <c r="F11" s="288"/>
      <c r="G11" s="288"/>
      <c r="H11" s="288"/>
      <c r="I11" s="288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92"/>
      <c r="AA11" s="190" t="s">
        <v>7</v>
      </c>
      <c r="AB11" s="191"/>
      <c r="AC11" s="191"/>
      <c r="AD11" s="193"/>
      <c r="AE11">
        <v>2711610</v>
      </c>
      <c r="AF11">
        <v>2711610</v>
      </c>
      <c r="AK11">
        <f t="shared" si="0"/>
        <v>2711610</v>
      </c>
      <c r="AL11" s="1">
        <f t="shared" si="1"/>
        <v>2711610</v>
      </c>
    </row>
    <row r="12" spans="1:38" ht="12.75">
      <c r="A12" s="287" t="s">
        <v>628</v>
      </c>
      <c r="B12" s="288"/>
      <c r="C12" s="288"/>
      <c r="D12" s="288"/>
      <c r="E12" s="288"/>
      <c r="F12" s="288"/>
      <c r="G12" s="288"/>
      <c r="H12" s="288"/>
      <c r="I12" s="288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92"/>
      <c r="AA12" s="190" t="s">
        <v>9</v>
      </c>
      <c r="AB12" s="191"/>
      <c r="AC12" s="191"/>
      <c r="AD12" s="193"/>
      <c r="AE12">
        <v>0</v>
      </c>
      <c r="AF12">
        <v>600807</v>
      </c>
      <c r="AL12" s="1">
        <f t="shared" si="1"/>
        <v>600807</v>
      </c>
    </row>
    <row r="13" spans="1:38" ht="12.75">
      <c r="A13" s="287" t="s">
        <v>629</v>
      </c>
      <c r="B13" s="288"/>
      <c r="C13" s="288"/>
      <c r="D13" s="288"/>
      <c r="E13" s="288"/>
      <c r="F13" s="288"/>
      <c r="G13" s="288"/>
      <c r="H13" s="288"/>
      <c r="I13" s="288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92"/>
      <c r="AA13" s="190" t="s">
        <v>11</v>
      </c>
      <c r="AB13" s="191"/>
      <c r="AC13" s="191"/>
      <c r="AD13" s="193"/>
      <c r="AE13">
        <v>0</v>
      </c>
      <c r="AF13">
        <v>877144</v>
      </c>
      <c r="AL13" s="1">
        <f t="shared" si="1"/>
        <v>877144</v>
      </c>
    </row>
    <row r="14" spans="1:38" s="1" customFormat="1" ht="12.75">
      <c r="A14" s="312" t="s">
        <v>528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32"/>
      <c r="AA14" s="296" t="s">
        <v>12</v>
      </c>
      <c r="AB14" s="297"/>
      <c r="AC14" s="297"/>
      <c r="AD14" s="336"/>
      <c r="AE14" s="1">
        <f>SUM(AE5:AE13)</f>
        <v>106846082</v>
      </c>
      <c r="AF14" s="1">
        <f aca="true" t="shared" si="2" ref="AF14:AK14">SUM(AF5:AF13)</f>
        <v>108324033</v>
      </c>
      <c r="AG14" s="1">
        <f t="shared" si="2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106846082</v>
      </c>
      <c r="AL14" s="1">
        <f t="shared" si="1"/>
        <v>108324033</v>
      </c>
    </row>
    <row r="15" spans="1:38" ht="12.75" hidden="1">
      <c r="A15" s="287" t="s">
        <v>13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334"/>
      <c r="AA15" s="291" t="s">
        <v>14</v>
      </c>
      <c r="AB15" s="292"/>
      <c r="AC15" s="292"/>
      <c r="AD15" s="335"/>
      <c r="AK15">
        <f t="shared" si="0"/>
        <v>0</v>
      </c>
      <c r="AL15" s="1">
        <f t="shared" si="1"/>
        <v>0</v>
      </c>
    </row>
    <row r="16" spans="1:38" ht="12.75" hidden="1">
      <c r="A16" s="287" t="s">
        <v>15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334"/>
      <c r="AA16" s="291" t="s">
        <v>16</v>
      </c>
      <c r="AB16" s="292"/>
      <c r="AC16" s="292"/>
      <c r="AD16" s="335"/>
      <c r="AK16">
        <f t="shared" si="0"/>
        <v>0</v>
      </c>
      <c r="AL16" s="1">
        <f t="shared" si="1"/>
        <v>0</v>
      </c>
    </row>
    <row r="17" spans="1:38" ht="12.75" hidden="1">
      <c r="A17" s="287" t="s">
        <v>17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334"/>
      <c r="AA17" s="291" t="s">
        <v>18</v>
      </c>
      <c r="AB17" s="292"/>
      <c r="AC17" s="292"/>
      <c r="AD17" s="335"/>
      <c r="AK17">
        <f t="shared" si="0"/>
        <v>0</v>
      </c>
      <c r="AL17" s="1">
        <f t="shared" si="1"/>
        <v>0</v>
      </c>
    </row>
    <row r="18" spans="1:38" ht="12.75" hidden="1">
      <c r="A18" s="287" t="s">
        <v>19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334"/>
      <c r="AA18" s="291" t="s">
        <v>20</v>
      </c>
      <c r="AB18" s="292"/>
      <c r="AC18" s="292"/>
      <c r="AD18" s="335"/>
      <c r="AK18">
        <f t="shared" si="0"/>
        <v>0</v>
      </c>
      <c r="AL18" s="1">
        <f t="shared" si="1"/>
        <v>0</v>
      </c>
    </row>
    <row r="19" spans="1:38" ht="12.75">
      <c r="A19" s="287" t="s">
        <v>21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334"/>
      <c r="AA19" s="291" t="s">
        <v>22</v>
      </c>
      <c r="AB19" s="292"/>
      <c r="AC19" s="292"/>
      <c r="AD19" s="335"/>
      <c r="AE19">
        <v>5480400</v>
      </c>
      <c r="AF19">
        <v>5480400</v>
      </c>
      <c r="AH19">
        <v>949135</v>
      </c>
      <c r="AK19">
        <f t="shared" si="0"/>
        <v>5480400</v>
      </c>
      <c r="AL19" s="1">
        <f t="shared" si="1"/>
        <v>6429535</v>
      </c>
    </row>
    <row r="20" spans="1:38" s="1" customFormat="1" ht="12.75">
      <c r="A20" s="312" t="s">
        <v>529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32"/>
      <c r="AA20" s="296" t="s">
        <v>23</v>
      </c>
      <c r="AB20" s="297"/>
      <c r="AC20" s="297"/>
      <c r="AD20" s="336"/>
      <c r="AE20" s="1">
        <f>SUM(AE14:AE19)</f>
        <v>112326482</v>
      </c>
      <c r="AF20" s="1">
        <f aca="true" t="shared" si="3" ref="AF20:AK20">SUM(AF14:AF19)</f>
        <v>113804433</v>
      </c>
      <c r="AG20" s="1">
        <f t="shared" si="3"/>
        <v>0</v>
      </c>
      <c r="AH20" s="1">
        <f t="shared" si="3"/>
        <v>949135</v>
      </c>
      <c r="AI20" s="1">
        <f t="shared" si="3"/>
        <v>0</v>
      </c>
      <c r="AJ20" s="1">
        <f t="shared" si="3"/>
        <v>0</v>
      </c>
      <c r="AK20" s="1">
        <f t="shared" si="3"/>
        <v>112326482</v>
      </c>
      <c r="AL20" s="1">
        <f t="shared" si="1"/>
        <v>114753568</v>
      </c>
    </row>
    <row r="21" spans="1:38" ht="12.75" hidden="1">
      <c r="A21" s="287" t="s">
        <v>24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334"/>
      <c r="AA21" s="291" t="s">
        <v>28</v>
      </c>
      <c r="AB21" s="292"/>
      <c r="AC21" s="292"/>
      <c r="AD21" s="335"/>
      <c r="AK21" s="1">
        <f t="shared" si="0"/>
        <v>0</v>
      </c>
      <c r="AL21" s="1">
        <f t="shared" si="1"/>
        <v>0</v>
      </c>
    </row>
    <row r="22" spans="1:38" ht="23.25" customHeight="1" hidden="1">
      <c r="A22" s="287" t="s">
        <v>25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334"/>
      <c r="AA22" s="291" t="s">
        <v>29</v>
      </c>
      <c r="AB22" s="292"/>
      <c r="AC22" s="292"/>
      <c r="AD22" s="335"/>
      <c r="AK22" s="1">
        <f t="shared" si="0"/>
        <v>0</v>
      </c>
      <c r="AL22" s="1">
        <f t="shared" si="1"/>
        <v>0</v>
      </c>
    </row>
    <row r="23" spans="1:38" ht="23.25" customHeight="1" hidden="1">
      <c r="A23" s="287" t="s">
        <v>26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334"/>
      <c r="AA23" s="291" t="s">
        <v>30</v>
      </c>
      <c r="AB23" s="292"/>
      <c r="AC23" s="292"/>
      <c r="AD23" s="335"/>
      <c r="AK23" s="1">
        <f t="shared" si="0"/>
        <v>0</v>
      </c>
      <c r="AL23" s="1">
        <f t="shared" si="1"/>
        <v>0</v>
      </c>
    </row>
    <row r="24" spans="1:38" ht="20.25" customHeight="1" hidden="1">
      <c r="A24" s="287" t="s">
        <v>27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334"/>
      <c r="AA24" s="291" t="s">
        <v>31</v>
      </c>
      <c r="AB24" s="292"/>
      <c r="AC24" s="292"/>
      <c r="AD24" s="335"/>
      <c r="AK24" s="1">
        <f t="shared" si="0"/>
        <v>0</v>
      </c>
      <c r="AL24" s="1">
        <f t="shared" si="1"/>
        <v>0</v>
      </c>
    </row>
    <row r="25" spans="1:38" ht="12.75" hidden="1">
      <c r="A25" s="287" t="s">
        <v>32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334"/>
      <c r="AA25" s="291" t="s">
        <v>42</v>
      </c>
      <c r="AB25" s="292"/>
      <c r="AC25" s="292"/>
      <c r="AD25" s="335"/>
      <c r="AK25" s="1">
        <f t="shared" si="0"/>
        <v>0</v>
      </c>
      <c r="AL25" s="1">
        <f t="shared" si="1"/>
        <v>0</v>
      </c>
    </row>
    <row r="26" spans="1:38" ht="12.75" hidden="1">
      <c r="A26" s="287" t="s">
        <v>33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334"/>
      <c r="AA26" s="291" t="s">
        <v>43</v>
      </c>
      <c r="AB26" s="292"/>
      <c r="AC26" s="292"/>
      <c r="AD26" s="335"/>
      <c r="AK26" s="1">
        <f t="shared" si="0"/>
        <v>0</v>
      </c>
      <c r="AL26" s="1">
        <f t="shared" si="1"/>
        <v>0</v>
      </c>
    </row>
    <row r="27" spans="1:38" s="1" customFormat="1" ht="12.75" hidden="1">
      <c r="A27" s="312" t="s">
        <v>105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32"/>
      <c r="AA27" s="296" t="s">
        <v>44</v>
      </c>
      <c r="AB27" s="297"/>
      <c r="AC27" s="297"/>
      <c r="AD27" s="336"/>
      <c r="AE27" s="1">
        <f>SUM(AE25:AE26)</f>
        <v>0</v>
      </c>
      <c r="AG27" s="1">
        <f>SUM(AG25:AG26)</f>
        <v>0</v>
      </c>
      <c r="AI27" s="1">
        <f>SUM(AI25:AI26)</f>
        <v>0</v>
      </c>
      <c r="AK27" s="1">
        <f t="shared" si="0"/>
        <v>0</v>
      </c>
      <c r="AL27" s="1">
        <f t="shared" si="1"/>
        <v>0</v>
      </c>
    </row>
    <row r="28" spans="1:38" ht="12.75" hidden="1">
      <c r="A28" s="287" t="s">
        <v>34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334"/>
      <c r="AA28" s="291" t="s">
        <v>47</v>
      </c>
      <c r="AB28" s="292"/>
      <c r="AC28" s="292"/>
      <c r="AD28" s="335"/>
      <c r="AK28" s="1">
        <f t="shared" si="0"/>
        <v>0</v>
      </c>
      <c r="AL28" s="1">
        <f t="shared" si="1"/>
        <v>0</v>
      </c>
    </row>
    <row r="29" spans="1:38" ht="12.75" hidden="1">
      <c r="A29" s="287" t="s">
        <v>35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334"/>
      <c r="AA29" s="291" t="s">
        <v>48</v>
      </c>
      <c r="AB29" s="292"/>
      <c r="AC29" s="292"/>
      <c r="AD29" s="335"/>
      <c r="AK29" s="1">
        <f t="shared" si="0"/>
        <v>0</v>
      </c>
      <c r="AL29" s="1">
        <f t="shared" si="1"/>
        <v>0</v>
      </c>
    </row>
    <row r="30" spans="1:38" ht="12.75" hidden="1">
      <c r="A30" s="287" t="s">
        <v>36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334"/>
      <c r="AA30" s="291" t="s">
        <v>49</v>
      </c>
      <c r="AB30" s="292"/>
      <c r="AC30" s="292"/>
      <c r="AD30" s="335"/>
      <c r="AK30" s="1">
        <f t="shared" si="0"/>
        <v>0</v>
      </c>
      <c r="AL30" s="1">
        <f t="shared" si="1"/>
        <v>0</v>
      </c>
    </row>
    <row r="31" spans="1:38" ht="12.75">
      <c r="A31" s="287" t="s">
        <v>560</v>
      </c>
      <c r="B31" s="288"/>
      <c r="C31" s="288"/>
      <c r="D31" s="288"/>
      <c r="E31" s="288"/>
      <c r="F31" s="288"/>
      <c r="G31" s="288"/>
      <c r="H31" s="288"/>
      <c r="I31" s="288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92"/>
      <c r="AA31" s="190" t="s">
        <v>42</v>
      </c>
      <c r="AB31" s="191"/>
      <c r="AC31" s="191"/>
      <c r="AD31" s="193"/>
      <c r="AE31">
        <v>1900000</v>
      </c>
      <c r="AF31">
        <v>1900000</v>
      </c>
      <c r="AK31" s="1">
        <f t="shared" si="0"/>
        <v>1900000</v>
      </c>
      <c r="AL31" s="1">
        <f t="shared" si="1"/>
        <v>1900000</v>
      </c>
    </row>
    <row r="32" spans="1:38" ht="12.75">
      <c r="A32" s="312" t="s">
        <v>561</v>
      </c>
      <c r="B32" s="313"/>
      <c r="C32" s="313"/>
      <c r="D32" s="313"/>
      <c r="E32" s="313"/>
      <c r="F32" s="313"/>
      <c r="G32" s="313"/>
      <c r="H32" s="313"/>
      <c r="I32" s="313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92"/>
      <c r="AA32" s="213" t="s">
        <v>44</v>
      </c>
      <c r="AB32" s="191"/>
      <c r="AC32" s="191"/>
      <c r="AD32" s="193"/>
      <c r="AE32" s="1">
        <f>SUM(AE31)</f>
        <v>1900000</v>
      </c>
      <c r="AF32" s="1">
        <f aca="true" t="shared" si="4" ref="AF32:AK32">SUM(AF31)</f>
        <v>1900000</v>
      </c>
      <c r="AG32" s="1">
        <f t="shared" si="4"/>
        <v>0</v>
      </c>
      <c r="AH32" s="1">
        <f t="shared" si="4"/>
        <v>0</v>
      </c>
      <c r="AI32" s="1">
        <f t="shared" si="4"/>
        <v>0</v>
      </c>
      <c r="AJ32" s="1">
        <f t="shared" si="4"/>
        <v>0</v>
      </c>
      <c r="AK32" s="1">
        <f t="shared" si="4"/>
        <v>1900000</v>
      </c>
      <c r="AL32" s="1">
        <f t="shared" si="1"/>
        <v>1900000</v>
      </c>
    </row>
    <row r="33" spans="1:38" ht="12.75">
      <c r="A33" s="287" t="s">
        <v>37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334"/>
      <c r="AA33" s="291" t="s">
        <v>50</v>
      </c>
      <c r="AB33" s="292"/>
      <c r="AC33" s="292"/>
      <c r="AD33" s="335"/>
      <c r="AE33">
        <v>80000000</v>
      </c>
      <c r="AF33">
        <v>80000000</v>
      </c>
      <c r="AK33" s="1">
        <f t="shared" si="0"/>
        <v>80000000</v>
      </c>
      <c r="AL33" s="1">
        <f t="shared" si="1"/>
        <v>80000000</v>
      </c>
    </row>
    <row r="34" spans="1:38" ht="12.75" hidden="1">
      <c r="A34" s="287" t="s">
        <v>38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334"/>
      <c r="AA34" s="291" t="s">
        <v>51</v>
      </c>
      <c r="AB34" s="292"/>
      <c r="AC34" s="292"/>
      <c r="AD34" s="335"/>
      <c r="AK34" s="1">
        <f t="shared" si="0"/>
        <v>0</v>
      </c>
      <c r="AL34" s="1">
        <f t="shared" si="1"/>
        <v>0</v>
      </c>
    </row>
    <row r="35" spans="1:38" ht="12.75" hidden="1">
      <c r="A35" s="287" t="s">
        <v>39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334"/>
      <c r="AA35" s="291" t="s">
        <v>52</v>
      </c>
      <c r="AB35" s="292"/>
      <c r="AC35" s="292"/>
      <c r="AD35" s="335"/>
      <c r="AK35" s="1">
        <f t="shared" si="0"/>
        <v>0</v>
      </c>
      <c r="AL35" s="1">
        <f t="shared" si="1"/>
        <v>0</v>
      </c>
    </row>
    <row r="36" spans="1:38" ht="12.75">
      <c r="A36" s="287" t="s">
        <v>40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334"/>
      <c r="AA36" s="291" t="s">
        <v>53</v>
      </c>
      <c r="AB36" s="292"/>
      <c r="AC36" s="292"/>
      <c r="AD36" s="335"/>
      <c r="AE36">
        <v>6000000</v>
      </c>
      <c r="AF36">
        <v>6000000</v>
      </c>
      <c r="AK36" s="1">
        <f t="shared" si="0"/>
        <v>6000000</v>
      </c>
      <c r="AL36" s="1">
        <f t="shared" si="1"/>
        <v>6000000</v>
      </c>
    </row>
    <row r="37" spans="1:38" ht="12.75" hidden="1">
      <c r="A37" s="287" t="s">
        <v>41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334"/>
      <c r="AA37" s="291" t="s">
        <v>54</v>
      </c>
      <c r="AB37" s="292"/>
      <c r="AC37" s="292"/>
      <c r="AD37" s="335"/>
      <c r="AK37" s="1">
        <f t="shared" si="0"/>
        <v>0</v>
      </c>
      <c r="AL37" s="1">
        <f t="shared" si="1"/>
        <v>0</v>
      </c>
    </row>
    <row r="38" spans="1:38" s="1" customFormat="1" ht="12.75">
      <c r="A38" s="312" t="s">
        <v>530</v>
      </c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32"/>
      <c r="AA38" s="296" t="s">
        <v>46</v>
      </c>
      <c r="AB38" s="297"/>
      <c r="AC38" s="297"/>
      <c r="AD38" s="336"/>
      <c r="AE38" s="1">
        <f>SUM(AE33:AE37)</f>
        <v>86000000</v>
      </c>
      <c r="AF38" s="1">
        <f aca="true" t="shared" si="5" ref="AF38:AK38">SUM(AF33:AF37)</f>
        <v>86000000</v>
      </c>
      <c r="AG38" s="1">
        <f t="shared" si="5"/>
        <v>0</v>
      </c>
      <c r="AH38" s="1">
        <f t="shared" si="5"/>
        <v>0</v>
      </c>
      <c r="AI38" s="1">
        <f t="shared" si="5"/>
        <v>0</v>
      </c>
      <c r="AJ38" s="1">
        <f t="shared" si="5"/>
        <v>0</v>
      </c>
      <c r="AK38" s="1">
        <f t="shared" si="5"/>
        <v>86000000</v>
      </c>
      <c r="AL38" s="1">
        <f t="shared" si="1"/>
        <v>86000000</v>
      </c>
    </row>
    <row r="39" spans="1:38" s="1" customFormat="1" ht="12.75">
      <c r="A39" s="312" t="s">
        <v>531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32"/>
      <c r="AA39" s="296" t="s">
        <v>45</v>
      </c>
      <c r="AB39" s="297"/>
      <c r="AC39" s="297"/>
      <c r="AD39" s="336"/>
      <c r="AE39" s="1">
        <f>SUM(AE32,AE38)</f>
        <v>87900000</v>
      </c>
      <c r="AF39" s="1">
        <f aca="true" t="shared" si="6" ref="AF39:AK39">SUM(AF32,AF38)</f>
        <v>87900000</v>
      </c>
      <c r="AG39" s="1">
        <f t="shared" si="6"/>
        <v>0</v>
      </c>
      <c r="AH39" s="1">
        <f t="shared" si="6"/>
        <v>0</v>
      </c>
      <c r="AI39" s="1">
        <f t="shared" si="6"/>
        <v>0</v>
      </c>
      <c r="AJ39" s="1">
        <f t="shared" si="6"/>
        <v>0</v>
      </c>
      <c r="AK39" s="1">
        <f t="shared" si="6"/>
        <v>87900000</v>
      </c>
      <c r="AL39" s="1">
        <f t="shared" si="1"/>
        <v>87900000</v>
      </c>
    </row>
    <row r="40" spans="1:38" ht="12.75" hidden="1">
      <c r="A40" s="285" t="s">
        <v>55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331"/>
      <c r="AA40" s="291" t="s">
        <v>65</v>
      </c>
      <c r="AB40" s="292"/>
      <c r="AC40" s="292"/>
      <c r="AD40" s="335"/>
      <c r="AK40" s="1">
        <f t="shared" si="0"/>
        <v>0</v>
      </c>
      <c r="AL40" s="1">
        <f t="shared" si="1"/>
        <v>0</v>
      </c>
    </row>
    <row r="41" spans="1:38" ht="12.75">
      <c r="A41" s="285" t="s">
        <v>56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331"/>
      <c r="AA41" s="291" t="s">
        <v>66</v>
      </c>
      <c r="AB41" s="292"/>
      <c r="AC41" s="292"/>
      <c r="AD41" s="335"/>
      <c r="AE41">
        <v>5790464</v>
      </c>
      <c r="AF41">
        <v>5790464</v>
      </c>
      <c r="AK41" s="1">
        <f t="shared" si="0"/>
        <v>5790464</v>
      </c>
      <c r="AL41" s="1">
        <f t="shared" si="1"/>
        <v>5790464</v>
      </c>
    </row>
    <row r="42" spans="1:38" ht="12.75" hidden="1">
      <c r="A42" s="285" t="s">
        <v>57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331"/>
      <c r="AA42" s="291" t="s">
        <v>67</v>
      </c>
      <c r="AB42" s="292"/>
      <c r="AC42" s="292"/>
      <c r="AD42" s="335"/>
      <c r="AK42" s="1">
        <f t="shared" si="0"/>
        <v>0</v>
      </c>
      <c r="AL42" s="1">
        <f t="shared" si="1"/>
        <v>0</v>
      </c>
    </row>
    <row r="43" spans="1:38" ht="12.75">
      <c r="A43" s="285" t="s">
        <v>58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331"/>
      <c r="AA43" s="291" t="s">
        <v>68</v>
      </c>
      <c r="AB43" s="292"/>
      <c r="AC43" s="292"/>
      <c r="AD43" s="335"/>
      <c r="AE43">
        <v>881960</v>
      </c>
      <c r="AF43">
        <v>881960</v>
      </c>
      <c r="AK43" s="1">
        <f t="shared" si="0"/>
        <v>881960</v>
      </c>
      <c r="AL43" s="1">
        <f t="shared" si="1"/>
        <v>881960</v>
      </c>
    </row>
    <row r="44" spans="1:38" ht="12.75">
      <c r="A44" s="285" t="s">
        <v>59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331"/>
      <c r="AA44" s="291" t="s">
        <v>69</v>
      </c>
      <c r="AB44" s="292"/>
      <c r="AC44" s="292"/>
      <c r="AD44" s="335"/>
      <c r="AE44">
        <v>0</v>
      </c>
      <c r="AF44">
        <v>0</v>
      </c>
      <c r="AI44">
        <v>12316805</v>
      </c>
      <c r="AJ44">
        <v>12316805</v>
      </c>
      <c r="AK44" s="1">
        <f t="shared" si="0"/>
        <v>12316805</v>
      </c>
      <c r="AL44" s="1">
        <f t="shared" si="1"/>
        <v>12316805</v>
      </c>
    </row>
    <row r="45" spans="1:38" ht="12.75">
      <c r="A45" s="285" t="s">
        <v>60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331"/>
      <c r="AA45" s="291" t="s">
        <v>70</v>
      </c>
      <c r="AB45" s="292"/>
      <c r="AC45" s="292"/>
      <c r="AD45" s="335"/>
      <c r="AE45">
        <v>1801554</v>
      </c>
      <c r="AF45">
        <v>1801554</v>
      </c>
      <c r="AI45">
        <v>3325537</v>
      </c>
      <c r="AJ45">
        <v>3325537</v>
      </c>
      <c r="AK45" s="1">
        <f t="shared" si="0"/>
        <v>5127091</v>
      </c>
      <c r="AL45" s="1">
        <f t="shared" si="1"/>
        <v>5127091</v>
      </c>
    </row>
    <row r="46" spans="1:38" ht="12.75" hidden="1">
      <c r="A46" s="285" t="s">
        <v>61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331"/>
      <c r="AA46" s="291" t="s">
        <v>71</v>
      </c>
      <c r="AB46" s="292"/>
      <c r="AC46" s="292"/>
      <c r="AD46" s="335"/>
      <c r="AK46" s="1">
        <f t="shared" si="0"/>
        <v>0</v>
      </c>
      <c r="AL46" s="1">
        <f t="shared" si="1"/>
        <v>0</v>
      </c>
    </row>
    <row r="47" spans="1:38" ht="12.75">
      <c r="A47" s="285" t="s">
        <v>62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331"/>
      <c r="AA47" s="291" t="s">
        <v>72</v>
      </c>
      <c r="AB47" s="292"/>
      <c r="AC47" s="292"/>
      <c r="AD47" s="335"/>
      <c r="AE47">
        <v>0</v>
      </c>
      <c r="AF47">
        <v>0</v>
      </c>
      <c r="AK47" s="1">
        <f t="shared" si="0"/>
        <v>0</v>
      </c>
      <c r="AL47" s="1">
        <f t="shared" si="1"/>
        <v>0</v>
      </c>
    </row>
    <row r="48" spans="1:38" ht="12.75" hidden="1">
      <c r="A48" s="285" t="s">
        <v>63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331"/>
      <c r="AA48" s="291" t="s">
        <v>73</v>
      </c>
      <c r="AB48" s="292"/>
      <c r="AC48" s="292"/>
      <c r="AD48" s="335"/>
      <c r="AK48" s="1">
        <f t="shared" si="0"/>
        <v>0</v>
      </c>
      <c r="AL48" s="1">
        <f t="shared" si="1"/>
        <v>0</v>
      </c>
    </row>
    <row r="49" spans="1:38" ht="12.75" hidden="1">
      <c r="A49" s="285" t="s">
        <v>64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331"/>
      <c r="AA49" s="291" t="s">
        <v>74</v>
      </c>
      <c r="AB49" s="292"/>
      <c r="AC49" s="292"/>
      <c r="AD49" s="335"/>
      <c r="AK49" s="1">
        <f t="shared" si="0"/>
        <v>0</v>
      </c>
      <c r="AL49" s="1">
        <f t="shared" si="1"/>
        <v>0</v>
      </c>
    </row>
    <row r="50" spans="1:38" ht="12.75">
      <c r="A50" s="285" t="s">
        <v>64</v>
      </c>
      <c r="B50" s="286"/>
      <c r="C50" s="286"/>
      <c r="D50" s="286"/>
      <c r="E50" s="286"/>
      <c r="F50" s="286"/>
      <c r="G50" s="286"/>
      <c r="H50" s="286"/>
      <c r="I50" s="28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8"/>
      <c r="AA50" s="190" t="s">
        <v>74</v>
      </c>
      <c r="AB50" s="191"/>
      <c r="AC50" s="191"/>
      <c r="AD50" s="193"/>
      <c r="AE50">
        <v>0</v>
      </c>
      <c r="AF50">
        <v>4734201</v>
      </c>
      <c r="AK50" s="1"/>
      <c r="AL50" s="1">
        <f t="shared" si="1"/>
        <v>4734201</v>
      </c>
    </row>
    <row r="51" spans="1:38" s="1" customFormat="1" ht="12.75">
      <c r="A51" s="301" t="s">
        <v>532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33"/>
      <c r="AA51" s="296" t="s">
        <v>75</v>
      </c>
      <c r="AB51" s="297"/>
      <c r="AC51" s="297"/>
      <c r="AD51" s="336"/>
      <c r="AE51" s="1">
        <f aca="true" t="shared" si="7" ref="AE51:AK51">SUM(AE41:AE50)</f>
        <v>8473978</v>
      </c>
      <c r="AF51" s="1">
        <f t="shared" si="7"/>
        <v>13208179</v>
      </c>
      <c r="AG51" s="1">
        <f t="shared" si="7"/>
        <v>0</v>
      </c>
      <c r="AH51" s="1">
        <f t="shared" si="7"/>
        <v>0</v>
      </c>
      <c r="AI51" s="1">
        <f t="shared" si="7"/>
        <v>15642342</v>
      </c>
      <c r="AJ51" s="1">
        <f t="shared" si="7"/>
        <v>15642342</v>
      </c>
      <c r="AK51" s="1">
        <f t="shared" si="7"/>
        <v>24116320</v>
      </c>
      <c r="AL51" s="1">
        <f t="shared" si="1"/>
        <v>28850521</v>
      </c>
    </row>
    <row r="52" spans="1:38" ht="12.75" hidden="1">
      <c r="A52" s="285" t="s">
        <v>76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331"/>
      <c r="AA52" s="291" t="s">
        <v>81</v>
      </c>
      <c r="AB52" s="292"/>
      <c r="AC52" s="292"/>
      <c r="AD52" s="335"/>
      <c r="AK52" s="1">
        <f t="shared" si="0"/>
        <v>0</v>
      </c>
      <c r="AL52" s="1">
        <f t="shared" si="1"/>
        <v>0</v>
      </c>
    </row>
    <row r="53" spans="1:38" ht="12.75" hidden="1">
      <c r="A53" s="285" t="s">
        <v>77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331"/>
      <c r="AA53" s="291" t="s">
        <v>82</v>
      </c>
      <c r="AB53" s="292"/>
      <c r="AC53" s="292"/>
      <c r="AD53" s="335"/>
      <c r="AK53" s="1">
        <f t="shared" si="0"/>
        <v>0</v>
      </c>
      <c r="AL53" s="1">
        <f t="shared" si="1"/>
        <v>0</v>
      </c>
    </row>
    <row r="54" spans="1:38" ht="12.75" hidden="1">
      <c r="A54" s="285" t="s">
        <v>78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331"/>
      <c r="AA54" s="291" t="s">
        <v>83</v>
      </c>
      <c r="AB54" s="292"/>
      <c r="AC54" s="292"/>
      <c r="AD54" s="335"/>
      <c r="AK54" s="1">
        <f t="shared" si="0"/>
        <v>0</v>
      </c>
      <c r="AL54" s="1">
        <f t="shared" si="1"/>
        <v>0</v>
      </c>
    </row>
    <row r="55" spans="1:38" ht="12.75" hidden="1">
      <c r="A55" s="285" t="s">
        <v>79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331"/>
      <c r="AA55" s="291" t="s">
        <v>84</v>
      </c>
      <c r="AB55" s="292"/>
      <c r="AC55" s="292"/>
      <c r="AD55" s="335"/>
      <c r="AK55" s="1">
        <f t="shared" si="0"/>
        <v>0</v>
      </c>
      <c r="AL55" s="1">
        <f t="shared" si="1"/>
        <v>0</v>
      </c>
    </row>
    <row r="56" spans="1:38" ht="12.75" hidden="1">
      <c r="A56" s="285" t="s">
        <v>80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331"/>
      <c r="AA56" s="291" t="s">
        <v>85</v>
      </c>
      <c r="AB56" s="292"/>
      <c r="AC56" s="292"/>
      <c r="AD56" s="335"/>
      <c r="AK56" s="1">
        <f t="shared" si="0"/>
        <v>0</v>
      </c>
      <c r="AL56" s="1">
        <f t="shared" si="1"/>
        <v>0</v>
      </c>
    </row>
    <row r="57" spans="1:38" ht="12.75" hidden="1">
      <c r="A57" s="312" t="s">
        <v>102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32"/>
      <c r="AA57" s="296" t="s">
        <v>86</v>
      </c>
      <c r="AB57" s="297"/>
      <c r="AC57" s="297"/>
      <c r="AD57" s="336"/>
      <c r="AE57">
        <f>SUM(AE52:AE56)</f>
        <v>0</v>
      </c>
      <c r="AG57">
        <f>SUM(AG52:AG56)</f>
        <v>0</v>
      </c>
      <c r="AI57">
        <f>SUM(AI52:AI56)</f>
        <v>0</v>
      </c>
      <c r="AK57" s="1">
        <f t="shared" si="0"/>
        <v>0</v>
      </c>
      <c r="AL57" s="1">
        <f t="shared" si="1"/>
        <v>0</v>
      </c>
    </row>
    <row r="58" spans="1:38" ht="12.75" hidden="1">
      <c r="A58" s="285" t="s">
        <v>87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331"/>
      <c r="AA58" s="291" t="s">
        <v>90</v>
      </c>
      <c r="AB58" s="292"/>
      <c r="AC58" s="292"/>
      <c r="AD58" s="335"/>
      <c r="AK58" s="1">
        <f t="shared" si="0"/>
        <v>0</v>
      </c>
      <c r="AL58" s="1">
        <f t="shared" si="1"/>
        <v>0</v>
      </c>
    </row>
    <row r="59" spans="1:38" ht="12.75" hidden="1">
      <c r="A59" s="287" t="s">
        <v>88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334"/>
      <c r="AA59" s="291" t="s">
        <v>91</v>
      </c>
      <c r="AB59" s="292"/>
      <c r="AC59" s="292"/>
      <c r="AD59" s="335"/>
      <c r="AK59" s="1">
        <f t="shared" si="0"/>
        <v>0</v>
      </c>
      <c r="AL59" s="1">
        <f t="shared" si="1"/>
        <v>0</v>
      </c>
    </row>
    <row r="60" spans="1:38" ht="12.75" hidden="1">
      <c r="A60" s="285" t="s">
        <v>89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331"/>
      <c r="AA60" s="291" t="s">
        <v>92</v>
      </c>
      <c r="AB60" s="292"/>
      <c r="AC60" s="292"/>
      <c r="AD60" s="335"/>
      <c r="AK60" s="1">
        <f t="shared" si="0"/>
        <v>0</v>
      </c>
      <c r="AL60" s="1">
        <f t="shared" si="1"/>
        <v>0</v>
      </c>
    </row>
    <row r="61" spans="1:38" s="1" customFormat="1" ht="12.75" hidden="1">
      <c r="A61" s="312" t="s">
        <v>103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32"/>
      <c r="AA61" s="296" t="s">
        <v>93</v>
      </c>
      <c r="AB61" s="297"/>
      <c r="AC61" s="297"/>
      <c r="AD61" s="336"/>
      <c r="AE61" s="1">
        <f>SUM(AE58:AE60)</f>
        <v>0</v>
      </c>
      <c r="AG61" s="1">
        <f>SUM(AG58:AG60)</f>
        <v>0</v>
      </c>
      <c r="AI61" s="1">
        <f>SUM(AI58:AI60)</f>
        <v>0</v>
      </c>
      <c r="AK61" s="1">
        <f t="shared" si="0"/>
        <v>0</v>
      </c>
      <c r="AL61" s="1">
        <f t="shared" si="1"/>
        <v>0</v>
      </c>
    </row>
    <row r="62" spans="1:38" ht="24" customHeight="1" hidden="1">
      <c r="A62" s="285" t="s">
        <v>94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331"/>
      <c r="AA62" s="291" t="s">
        <v>97</v>
      </c>
      <c r="AB62" s="292"/>
      <c r="AC62" s="292"/>
      <c r="AD62" s="335"/>
      <c r="AK62" s="1">
        <f t="shared" si="0"/>
        <v>0</v>
      </c>
      <c r="AL62" s="1">
        <f t="shared" si="1"/>
        <v>0</v>
      </c>
    </row>
    <row r="63" spans="1:38" ht="12.75" hidden="1">
      <c r="A63" s="287" t="s">
        <v>95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34"/>
      <c r="AA63" s="291" t="s">
        <v>98</v>
      </c>
      <c r="AB63" s="292"/>
      <c r="AC63" s="292"/>
      <c r="AD63" s="335"/>
      <c r="AK63" s="1">
        <f t="shared" si="0"/>
        <v>0</v>
      </c>
      <c r="AL63" s="1">
        <f t="shared" si="1"/>
        <v>0</v>
      </c>
    </row>
    <row r="64" spans="1:38" ht="12.75" hidden="1">
      <c r="A64" s="285" t="s">
        <v>96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331"/>
      <c r="AA64" s="291" t="s">
        <v>99</v>
      </c>
      <c r="AB64" s="292"/>
      <c r="AC64" s="292"/>
      <c r="AD64" s="335"/>
      <c r="AK64" s="1">
        <f t="shared" si="0"/>
        <v>0</v>
      </c>
      <c r="AL64" s="1">
        <f t="shared" si="1"/>
        <v>0</v>
      </c>
    </row>
    <row r="65" spans="1:38" ht="12.75" hidden="1">
      <c r="A65" s="312" t="s">
        <v>104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32"/>
      <c r="AA65" s="296" t="s">
        <v>100</v>
      </c>
      <c r="AB65" s="297"/>
      <c r="AC65" s="297"/>
      <c r="AD65" s="336"/>
      <c r="AE65">
        <f>SUM(AE62:AE64)</f>
        <v>0</v>
      </c>
      <c r="AG65">
        <f>SUM(AG62:AG64)</f>
        <v>0</v>
      </c>
      <c r="AI65">
        <f>SUM(AI62:AI64)</f>
        <v>0</v>
      </c>
      <c r="AK65" s="1">
        <f t="shared" si="0"/>
        <v>0</v>
      </c>
      <c r="AL65" s="1">
        <f t="shared" si="1"/>
        <v>0</v>
      </c>
    </row>
    <row r="66" spans="1:38" s="1" customFormat="1" ht="12.75">
      <c r="A66" s="301" t="s">
        <v>533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33"/>
      <c r="AA66" s="296" t="s">
        <v>101</v>
      </c>
      <c r="AB66" s="297"/>
      <c r="AC66" s="297"/>
      <c r="AD66" s="336"/>
      <c r="AE66" s="1">
        <f>SUM(AE20,AE39,AE51,AE57,AE61,AE65)</f>
        <v>208700460</v>
      </c>
      <c r="AF66" s="1">
        <f aca="true" t="shared" si="8" ref="AF66:AK66">SUM(AF20,AF39,AF51,AF57,AF61,AF65)</f>
        <v>214912612</v>
      </c>
      <c r="AG66" s="1">
        <f t="shared" si="8"/>
        <v>0</v>
      </c>
      <c r="AH66" s="1">
        <f t="shared" si="8"/>
        <v>949135</v>
      </c>
      <c r="AI66" s="1">
        <f t="shared" si="8"/>
        <v>15642342</v>
      </c>
      <c r="AJ66" s="1">
        <f t="shared" si="8"/>
        <v>15642342</v>
      </c>
      <c r="AK66" s="1">
        <f t="shared" si="8"/>
        <v>224342802</v>
      </c>
      <c r="AL66" s="1">
        <f t="shared" si="1"/>
        <v>231504089</v>
      </c>
    </row>
    <row r="67" spans="1:3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  <c r="AD67" s="3"/>
      <c r="AL67" s="1">
        <f t="shared" si="1"/>
        <v>0</v>
      </c>
    </row>
    <row r="68" spans="1:38" ht="12.75" customHeight="1">
      <c r="A68" s="330" t="s">
        <v>157</v>
      </c>
      <c r="B68" s="330"/>
      <c r="C68" s="330"/>
      <c r="D68" s="330"/>
      <c r="E68" s="330"/>
      <c r="F68" s="330"/>
      <c r="G68" s="330"/>
      <c r="H68" s="330"/>
      <c r="I68" s="33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/>
      <c r="AB68" s="3"/>
      <c r="AC68" s="3"/>
      <c r="AD68" s="3"/>
      <c r="AL68" s="1">
        <f t="shared" si="1"/>
        <v>0</v>
      </c>
    </row>
    <row r="69" spans="1:38" ht="12.75">
      <c r="A69" s="330" t="s">
        <v>107</v>
      </c>
      <c r="B69" s="330"/>
      <c r="C69" s="330"/>
      <c r="D69" s="330"/>
      <c r="E69" s="330"/>
      <c r="F69" s="330"/>
      <c r="G69" s="330"/>
      <c r="H69" s="330"/>
      <c r="I69" s="3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3"/>
      <c r="AC69" s="3"/>
      <c r="AD69" s="3"/>
      <c r="AL69" s="1">
        <f t="shared" si="1"/>
        <v>0</v>
      </c>
    </row>
    <row r="70" spans="1:38" s="1" customFormat="1" ht="12.75">
      <c r="A70" s="290" t="s">
        <v>108</v>
      </c>
      <c r="B70" s="290"/>
      <c r="C70" s="290"/>
      <c r="D70" s="290"/>
      <c r="E70" s="290"/>
      <c r="F70" s="290"/>
      <c r="G70" s="290"/>
      <c r="H70" s="290"/>
      <c r="I70" s="290"/>
      <c r="AA70" s="1" t="s">
        <v>109</v>
      </c>
      <c r="AE70" s="142" t="s">
        <v>509</v>
      </c>
      <c r="AF70" s="142"/>
      <c r="AG70" s="142" t="s">
        <v>159</v>
      </c>
      <c r="AH70" s="142"/>
      <c r="AI70" s="142" t="s">
        <v>160</v>
      </c>
      <c r="AJ70" s="142"/>
      <c r="AK70" s="142" t="s">
        <v>361</v>
      </c>
      <c r="AL70" s="1">
        <f aca="true" t="shared" si="9" ref="AL70:AL98">SUM(AF70,AH70,AJ70)</f>
        <v>0</v>
      </c>
    </row>
    <row r="71" spans="1:38" ht="12.75" hidden="1">
      <c r="A71" s="271" t="s">
        <v>110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3"/>
      <c r="AA71" s="274" t="s">
        <v>111</v>
      </c>
      <c r="AB71" s="275"/>
      <c r="AC71" s="275"/>
      <c r="AD71" s="275"/>
      <c r="AK71">
        <f aca="true" t="shared" si="10" ref="AK71:AK79">SUM(AE71:AI71)</f>
        <v>0</v>
      </c>
      <c r="AL71" s="1">
        <f t="shared" si="9"/>
        <v>0</v>
      </c>
    </row>
    <row r="72" spans="1:38" ht="12.75" hidden="1">
      <c r="A72" s="281" t="s">
        <v>112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3"/>
      <c r="AA72" s="274" t="s">
        <v>113</v>
      </c>
      <c r="AB72" s="275"/>
      <c r="AC72" s="275"/>
      <c r="AD72" s="275"/>
      <c r="AK72">
        <f t="shared" si="10"/>
        <v>0</v>
      </c>
      <c r="AL72" s="1">
        <f t="shared" si="9"/>
        <v>0</v>
      </c>
    </row>
    <row r="73" spans="1:38" ht="12.75" hidden="1">
      <c r="A73" s="271" t="s">
        <v>114</v>
      </c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3"/>
      <c r="AA73" s="274" t="s">
        <v>115</v>
      </c>
      <c r="AB73" s="275"/>
      <c r="AC73" s="275"/>
      <c r="AD73" s="275"/>
      <c r="AK73">
        <f t="shared" si="10"/>
        <v>0</v>
      </c>
      <c r="AL73" s="1">
        <f t="shared" si="9"/>
        <v>0</v>
      </c>
    </row>
    <row r="74" spans="1:38" ht="12.75" hidden="1">
      <c r="A74" s="293" t="s">
        <v>116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5"/>
      <c r="AA74" s="279" t="s">
        <v>117</v>
      </c>
      <c r="AB74" s="280"/>
      <c r="AC74" s="280"/>
      <c r="AD74" s="280"/>
      <c r="AE74">
        <f>SUM(AE71:AE73)</f>
        <v>0</v>
      </c>
      <c r="AG74">
        <f>SUM(AG71:AG73)</f>
        <v>0</v>
      </c>
      <c r="AI74">
        <f>SUM(AI71:AI73)</f>
        <v>0</v>
      </c>
      <c r="AK74">
        <f t="shared" si="10"/>
        <v>0</v>
      </c>
      <c r="AL74" s="1">
        <f t="shared" si="9"/>
        <v>0</v>
      </c>
    </row>
    <row r="75" spans="1:38" ht="12.75" hidden="1">
      <c r="A75" s="281" t="s">
        <v>118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3"/>
      <c r="AA75" s="274" t="s">
        <v>119</v>
      </c>
      <c r="AB75" s="275"/>
      <c r="AC75" s="275"/>
      <c r="AD75" s="275"/>
      <c r="AK75">
        <f t="shared" si="10"/>
        <v>0</v>
      </c>
      <c r="AL75" s="1">
        <f t="shared" si="9"/>
        <v>0</v>
      </c>
    </row>
    <row r="76" spans="1:38" ht="12.75" hidden="1">
      <c r="A76" s="271" t="s">
        <v>120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3"/>
      <c r="AA76" s="274" t="s">
        <v>121</v>
      </c>
      <c r="AB76" s="275"/>
      <c r="AC76" s="275"/>
      <c r="AD76" s="275"/>
      <c r="AK76">
        <f t="shared" si="10"/>
        <v>0</v>
      </c>
      <c r="AL76" s="1">
        <f t="shared" si="9"/>
        <v>0</v>
      </c>
    </row>
    <row r="77" spans="1:38" ht="12.75" hidden="1">
      <c r="A77" s="281" t="s">
        <v>122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3"/>
      <c r="AA77" s="274" t="s">
        <v>123</v>
      </c>
      <c r="AB77" s="275"/>
      <c r="AC77" s="275"/>
      <c r="AD77" s="275"/>
      <c r="AK77">
        <f t="shared" si="10"/>
        <v>0</v>
      </c>
      <c r="AL77" s="1">
        <f t="shared" si="9"/>
        <v>0</v>
      </c>
    </row>
    <row r="78" spans="1:38" ht="12.75" hidden="1">
      <c r="A78" s="271" t="s">
        <v>124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3"/>
      <c r="AA78" s="274" t="s">
        <v>125</v>
      </c>
      <c r="AB78" s="275"/>
      <c r="AC78" s="275"/>
      <c r="AD78" s="275"/>
      <c r="AK78">
        <f t="shared" si="10"/>
        <v>0</v>
      </c>
      <c r="AL78" s="1">
        <f t="shared" si="9"/>
        <v>0</v>
      </c>
    </row>
    <row r="79" spans="1:38" ht="12.75" hidden="1">
      <c r="A79" s="276" t="s">
        <v>126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8"/>
      <c r="AA79" s="279" t="s">
        <v>127</v>
      </c>
      <c r="AB79" s="280"/>
      <c r="AC79" s="280"/>
      <c r="AD79" s="280"/>
      <c r="AE79">
        <f>SUM(AE75:AE78)</f>
        <v>0</v>
      </c>
      <c r="AG79">
        <f>SUM(AG75:AG78)</f>
        <v>0</v>
      </c>
      <c r="AI79">
        <f>SUM(AI75:AI78)</f>
        <v>0</v>
      </c>
      <c r="AK79">
        <f t="shared" si="10"/>
        <v>0</v>
      </c>
      <c r="AL79" s="1">
        <f t="shared" si="9"/>
        <v>0</v>
      </c>
    </row>
    <row r="80" spans="1:38" s="1" customFormat="1" ht="12.75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4"/>
      <c r="AA80" s="135"/>
      <c r="AB80" s="136"/>
      <c r="AC80" s="136"/>
      <c r="AD80" s="136"/>
      <c r="AE80" s="1" t="s">
        <v>510</v>
      </c>
      <c r="AG80" s="1" t="s">
        <v>510</v>
      </c>
      <c r="AI80" s="1" t="s">
        <v>510</v>
      </c>
      <c r="AK80" s="1" t="s">
        <v>510</v>
      </c>
      <c r="AL80" s="1">
        <f t="shared" si="9"/>
        <v>0</v>
      </c>
    </row>
    <row r="81" spans="1:38" ht="12.75">
      <c r="A81" s="274" t="s">
        <v>128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338"/>
      <c r="AA81" s="274" t="s">
        <v>129</v>
      </c>
      <c r="AB81" s="275"/>
      <c r="AC81" s="275"/>
      <c r="AD81" s="275"/>
      <c r="AE81">
        <v>89656674</v>
      </c>
      <c r="AF81">
        <v>84197125</v>
      </c>
      <c r="AG81">
        <v>0</v>
      </c>
      <c r="AH81">
        <v>428036</v>
      </c>
      <c r="AI81">
        <v>0</v>
      </c>
      <c r="AJ81">
        <v>297312</v>
      </c>
      <c r="AK81">
        <f aca="true" t="shared" si="11" ref="AK81:AK95">SUM(AE81,AG81,AI81)</f>
        <v>89656674</v>
      </c>
      <c r="AL81" s="1">
        <f t="shared" si="9"/>
        <v>84922473</v>
      </c>
    </row>
    <row r="82" spans="1:38" ht="12.75" hidden="1">
      <c r="A82" s="274" t="s">
        <v>130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338"/>
      <c r="AA82" s="274" t="s">
        <v>131</v>
      </c>
      <c r="AB82" s="275"/>
      <c r="AC82" s="275"/>
      <c r="AD82" s="275"/>
      <c r="AK82">
        <f t="shared" si="11"/>
        <v>0</v>
      </c>
      <c r="AL82" s="1">
        <f t="shared" si="9"/>
        <v>0</v>
      </c>
    </row>
    <row r="83" spans="1:38" s="1" customFormat="1" ht="12.75">
      <c r="A83" s="279" t="s">
        <v>534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339"/>
      <c r="AA83" s="279" t="s">
        <v>132</v>
      </c>
      <c r="AB83" s="280"/>
      <c r="AC83" s="280"/>
      <c r="AD83" s="280"/>
      <c r="AE83" s="1">
        <f>SUM(AE81:AE82)</f>
        <v>89656674</v>
      </c>
      <c r="AF83" s="1">
        <f aca="true" t="shared" si="12" ref="AF83:AK83">SUM(AF81:AF82)</f>
        <v>84197125</v>
      </c>
      <c r="AG83" s="1">
        <f t="shared" si="12"/>
        <v>0</v>
      </c>
      <c r="AH83" s="1">
        <f t="shared" si="12"/>
        <v>428036</v>
      </c>
      <c r="AI83" s="1">
        <f t="shared" si="12"/>
        <v>0</v>
      </c>
      <c r="AJ83" s="1">
        <f t="shared" si="12"/>
        <v>297312</v>
      </c>
      <c r="AK83" s="1">
        <f t="shared" si="12"/>
        <v>89656674</v>
      </c>
      <c r="AL83" s="1">
        <f t="shared" si="9"/>
        <v>84922473</v>
      </c>
    </row>
    <row r="84" spans="1:38" ht="12.75" hidden="1">
      <c r="A84" s="271" t="s">
        <v>133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3"/>
      <c r="AA84" s="274" t="s">
        <v>134</v>
      </c>
      <c r="AB84" s="275"/>
      <c r="AC84" s="275"/>
      <c r="AD84" s="275"/>
      <c r="AK84">
        <f t="shared" si="11"/>
        <v>0</v>
      </c>
      <c r="AL84" s="1">
        <f t="shared" si="9"/>
        <v>0</v>
      </c>
    </row>
    <row r="85" spans="1:38" ht="12.75" hidden="1">
      <c r="A85" s="271" t="s">
        <v>135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3"/>
      <c r="AA85" s="274" t="s">
        <v>136</v>
      </c>
      <c r="AB85" s="275"/>
      <c r="AC85" s="275"/>
      <c r="AD85" s="275"/>
      <c r="AK85">
        <f t="shared" si="11"/>
        <v>0</v>
      </c>
      <c r="AL85" s="1">
        <f t="shared" si="9"/>
        <v>0</v>
      </c>
    </row>
    <row r="86" spans="1:38" ht="12.75">
      <c r="A86" s="271" t="s">
        <v>137</v>
      </c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3"/>
      <c r="AA86" s="274" t="s">
        <v>138</v>
      </c>
      <c r="AB86" s="275"/>
      <c r="AC86" s="275"/>
      <c r="AD86" s="275"/>
      <c r="AG86">
        <v>40908765</v>
      </c>
      <c r="AH86">
        <v>40480729</v>
      </c>
      <c r="AI86">
        <v>102644975</v>
      </c>
      <c r="AJ86">
        <v>102347663</v>
      </c>
      <c r="AK86">
        <f t="shared" si="11"/>
        <v>143553740</v>
      </c>
      <c r="AL86" s="1">
        <f t="shared" si="9"/>
        <v>142828392</v>
      </c>
    </row>
    <row r="87" spans="1:38" ht="12.75" hidden="1">
      <c r="A87" s="271" t="s">
        <v>139</v>
      </c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3"/>
      <c r="AA87" s="274" t="s">
        <v>140</v>
      </c>
      <c r="AB87" s="275"/>
      <c r="AC87" s="275"/>
      <c r="AD87" s="275"/>
      <c r="AK87">
        <f t="shared" si="11"/>
        <v>0</v>
      </c>
      <c r="AL87" s="1">
        <f t="shared" si="9"/>
        <v>0</v>
      </c>
    </row>
    <row r="88" spans="1:38" ht="12.75" hidden="1">
      <c r="A88" s="281" t="s">
        <v>141</v>
      </c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3"/>
      <c r="AA88" s="274" t="s">
        <v>142</v>
      </c>
      <c r="AB88" s="275"/>
      <c r="AC88" s="275"/>
      <c r="AD88" s="275"/>
      <c r="AK88">
        <f t="shared" si="11"/>
        <v>0</v>
      </c>
      <c r="AL88" s="1">
        <f t="shared" si="9"/>
        <v>0</v>
      </c>
    </row>
    <row r="89" spans="1:38" s="1" customFormat="1" ht="12.75">
      <c r="A89" s="293" t="s">
        <v>535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5"/>
      <c r="AA89" s="279" t="s">
        <v>143</v>
      </c>
      <c r="AB89" s="280"/>
      <c r="AC89" s="280"/>
      <c r="AD89" s="280"/>
      <c r="AE89" s="1">
        <f>SUM(AE74,AE79,AE83,AE84,AE85,AE86,AE87,AE88)</f>
        <v>89656674</v>
      </c>
      <c r="AF89" s="1">
        <f aca="true" t="shared" si="13" ref="AF89:AK89">SUM(AF74,AF79,AF83,AF84,AF85,AF86,AF87,AF88)</f>
        <v>84197125</v>
      </c>
      <c r="AG89" s="1">
        <f t="shared" si="13"/>
        <v>40908765</v>
      </c>
      <c r="AH89" s="1">
        <f t="shared" si="13"/>
        <v>40908765</v>
      </c>
      <c r="AI89" s="1">
        <f t="shared" si="13"/>
        <v>102644975</v>
      </c>
      <c r="AJ89" s="1">
        <f t="shared" si="13"/>
        <v>102644975</v>
      </c>
      <c r="AK89" s="1">
        <f t="shared" si="13"/>
        <v>233210414</v>
      </c>
      <c r="AL89" s="1">
        <f t="shared" si="9"/>
        <v>227750865</v>
      </c>
    </row>
    <row r="90" spans="1:38" ht="12.75" hidden="1">
      <c r="A90" s="281" t="s">
        <v>144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3"/>
      <c r="AA90" s="274" t="s">
        <v>145</v>
      </c>
      <c r="AB90" s="275"/>
      <c r="AC90" s="275"/>
      <c r="AD90" s="275"/>
      <c r="AK90">
        <f t="shared" si="11"/>
        <v>0</v>
      </c>
      <c r="AL90" s="1">
        <f t="shared" si="9"/>
        <v>0</v>
      </c>
    </row>
    <row r="91" spans="1:38" ht="12.75" hidden="1">
      <c r="A91" s="281" t="s">
        <v>146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3"/>
      <c r="AA91" s="274" t="s">
        <v>147</v>
      </c>
      <c r="AB91" s="275"/>
      <c r="AC91" s="275"/>
      <c r="AD91" s="275"/>
      <c r="AK91">
        <f t="shared" si="11"/>
        <v>0</v>
      </c>
      <c r="AL91" s="1">
        <f t="shared" si="9"/>
        <v>0</v>
      </c>
    </row>
    <row r="92" spans="1:38" ht="12.75" hidden="1">
      <c r="A92" s="271" t="s">
        <v>148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3"/>
      <c r="AA92" s="274" t="s">
        <v>149</v>
      </c>
      <c r="AB92" s="275"/>
      <c r="AC92" s="275"/>
      <c r="AD92" s="275"/>
      <c r="AK92">
        <f t="shared" si="11"/>
        <v>0</v>
      </c>
      <c r="AL92" s="1">
        <f t="shared" si="9"/>
        <v>0</v>
      </c>
    </row>
    <row r="93" spans="1:38" ht="12.75" hidden="1">
      <c r="A93" s="271" t="s">
        <v>150</v>
      </c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3"/>
      <c r="AA93" s="274" t="s">
        <v>151</v>
      </c>
      <c r="AB93" s="275"/>
      <c r="AC93" s="275"/>
      <c r="AD93" s="275"/>
      <c r="AK93">
        <f t="shared" si="11"/>
        <v>0</v>
      </c>
      <c r="AL93" s="1">
        <f t="shared" si="9"/>
        <v>0</v>
      </c>
    </row>
    <row r="94" spans="1:38" ht="12.75" hidden="1">
      <c r="A94" s="276" t="s">
        <v>152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8"/>
      <c r="AA94" s="279" t="s">
        <v>153</v>
      </c>
      <c r="AB94" s="280"/>
      <c r="AC94" s="280"/>
      <c r="AD94" s="280"/>
      <c r="AE94">
        <f>SUM(AE90:AE93)</f>
        <v>0</v>
      </c>
      <c r="AG94">
        <f>SUM(AG90:AG93)</f>
        <v>0</v>
      </c>
      <c r="AI94">
        <f>SUM(AI90:AI93)</f>
        <v>0</v>
      </c>
      <c r="AK94">
        <f t="shared" si="11"/>
        <v>0</v>
      </c>
      <c r="AL94" s="1">
        <f t="shared" si="9"/>
        <v>0</v>
      </c>
    </row>
    <row r="95" spans="1:38" ht="12.75" hidden="1">
      <c r="A95" s="281" t="s">
        <v>154</v>
      </c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3"/>
      <c r="AA95" s="274" t="s">
        <v>155</v>
      </c>
      <c r="AB95" s="275"/>
      <c r="AC95" s="275"/>
      <c r="AD95" s="275"/>
      <c r="AK95">
        <f t="shared" si="11"/>
        <v>0</v>
      </c>
      <c r="AL95" s="1">
        <f t="shared" si="9"/>
        <v>0</v>
      </c>
    </row>
    <row r="96" spans="1:38" s="1" customFormat="1" ht="12.75">
      <c r="A96" s="340" t="s">
        <v>536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2"/>
      <c r="AA96" s="343" t="s">
        <v>156</v>
      </c>
      <c r="AB96" s="344"/>
      <c r="AC96" s="344"/>
      <c r="AD96" s="344"/>
      <c r="AE96" s="1">
        <f>SUM(AE89,AE94,AE95)</f>
        <v>89656674</v>
      </c>
      <c r="AF96" s="1">
        <f aca="true" t="shared" si="14" ref="AF96:AK96">SUM(AF89,AF94,AF95)</f>
        <v>84197125</v>
      </c>
      <c r="AG96" s="1">
        <f t="shared" si="14"/>
        <v>40908765</v>
      </c>
      <c r="AH96" s="1">
        <f t="shared" si="14"/>
        <v>40908765</v>
      </c>
      <c r="AI96" s="1">
        <f t="shared" si="14"/>
        <v>102644975</v>
      </c>
      <c r="AJ96" s="1">
        <f t="shared" si="14"/>
        <v>102644975</v>
      </c>
      <c r="AK96" s="1">
        <f t="shared" si="14"/>
        <v>233210414</v>
      </c>
      <c r="AL96" s="1">
        <f t="shared" si="9"/>
        <v>227750865</v>
      </c>
    </row>
    <row r="97" spans="1:38" ht="12.75">
      <c r="A97" s="132"/>
      <c r="B97" s="133"/>
      <c r="C97" s="133"/>
      <c r="D97" s="133"/>
      <c r="E97" s="133"/>
      <c r="F97" s="133"/>
      <c r="G97" s="133"/>
      <c r="H97" s="133"/>
      <c r="I97" s="13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L97" s="1">
        <f t="shared" si="9"/>
        <v>0</v>
      </c>
    </row>
    <row r="98" spans="1:38" s="1" customFormat="1" ht="12.75">
      <c r="A98" s="146" t="s">
        <v>158</v>
      </c>
      <c r="B98" s="147"/>
      <c r="C98" s="147"/>
      <c r="D98" s="147"/>
      <c r="E98" s="147"/>
      <c r="F98" s="147"/>
      <c r="G98" s="147"/>
      <c r="H98" s="147"/>
      <c r="I98" s="14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1">
        <f>SUM(AE66,AE96)</f>
        <v>298357134</v>
      </c>
      <c r="AF98" s="1">
        <f aca="true" t="shared" si="15" ref="AF98:AK98">SUM(AF66,AF96)</f>
        <v>299109737</v>
      </c>
      <c r="AG98" s="1">
        <f t="shared" si="15"/>
        <v>40908765</v>
      </c>
      <c r="AH98" s="1">
        <f t="shared" si="15"/>
        <v>41857900</v>
      </c>
      <c r="AI98" s="1">
        <f t="shared" si="15"/>
        <v>118287317</v>
      </c>
      <c r="AJ98" s="1">
        <f t="shared" si="15"/>
        <v>118287317</v>
      </c>
      <c r="AK98" s="1">
        <f t="shared" si="15"/>
        <v>457553216</v>
      </c>
      <c r="AL98" s="1">
        <f t="shared" si="9"/>
        <v>459254954</v>
      </c>
    </row>
  </sheetData>
  <sheetProtection/>
  <mergeCells count="179">
    <mergeCell ref="A50:I50"/>
    <mergeCell ref="AA3:AF3"/>
    <mergeCell ref="AG3:AH3"/>
    <mergeCell ref="AI3:AJ3"/>
    <mergeCell ref="AK3:AL3"/>
    <mergeCell ref="A12:I12"/>
    <mergeCell ref="A13:I13"/>
    <mergeCell ref="A31:I31"/>
    <mergeCell ref="A32:I32"/>
    <mergeCell ref="AA29:AD29"/>
    <mergeCell ref="A96:Z96"/>
    <mergeCell ref="AA96:AD96"/>
    <mergeCell ref="A94:Z94"/>
    <mergeCell ref="AA94:AD94"/>
    <mergeCell ref="A95:Z95"/>
    <mergeCell ref="AA95:AD95"/>
    <mergeCell ref="A92:Z92"/>
    <mergeCell ref="AA92:AD92"/>
    <mergeCell ref="A93:Z93"/>
    <mergeCell ref="AA93:AD93"/>
    <mergeCell ref="A90:Z90"/>
    <mergeCell ref="AA90:AD90"/>
    <mergeCell ref="A91:Z91"/>
    <mergeCell ref="AA91:AD91"/>
    <mergeCell ref="A88:Z88"/>
    <mergeCell ref="AA88:AD88"/>
    <mergeCell ref="A89:Z89"/>
    <mergeCell ref="AA89:AD89"/>
    <mergeCell ref="A86:Z86"/>
    <mergeCell ref="AA86:AD86"/>
    <mergeCell ref="A87:Z87"/>
    <mergeCell ref="AA87:AD87"/>
    <mergeCell ref="A84:Z84"/>
    <mergeCell ref="AA84:AD84"/>
    <mergeCell ref="A85:Z85"/>
    <mergeCell ref="AA85:AD85"/>
    <mergeCell ref="A82:Z82"/>
    <mergeCell ref="AA82:AD82"/>
    <mergeCell ref="A83:Z83"/>
    <mergeCell ref="AA83:AD83"/>
    <mergeCell ref="A79:Z79"/>
    <mergeCell ref="AA79:AD79"/>
    <mergeCell ref="A81:Z81"/>
    <mergeCell ref="AA81:AD81"/>
    <mergeCell ref="A77:Z77"/>
    <mergeCell ref="AA77:AD77"/>
    <mergeCell ref="A78:Z78"/>
    <mergeCell ref="AA78:AD78"/>
    <mergeCell ref="A75:Z75"/>
    <mergeCell ref="AA75:AD75"/>
    <mergeCell ref="A76:Z76"/>
    <mergeCell ref="AA76:AD76"/>
    <mergeCell ref="A73:Z73"/>
    <mergeCell ref="AA73:AD73"/>
    <mergeCell ref="A74:Z74"/>
    <mergeCell ref="AA74:AD74"/>
    <mergeCell ref="AA25:AD25"/>
    <mergeCell ref="AA26:AD26"/>
    <mergeCell ref="AA27:AD27"/>
    <mergeCell ref="AA28:AD28"/>
    <mergeCell ref="AA23:AD23"/>
    <mergeCell ref="A71:Z71"/>
    <mergeCell ref="AA71:AD71"/>
    <mergeCell ref="AA63:AD63"/>
    <mergeCell ref="AA64:AD64"/>
    <mergeCell ref="AA45:AD45"/>
    <mergeCell ref="A72:Z72"/>
    <mergeCell ref="AA72:AD72"/>
    <mergeCell ref="AA6:AD6"/>
    <mergeCell ref="AA7:AD7"/>
    <mergeCell ref="AA8:AD8"/>
    <mergeCell ref="AA9:AD9"/>
    <mergeCell ref="AA65:AD65"/>
    <mergeCell ref="AA22:AD22"/>
    <mergeCell ref="AA16:AD16"/>
    <mergeCell ref="AA17:AD17"/>
    <mergeCell ref="A3:I3"/>
    <mergeCell ref="A4:I4"/>
    <mergeCell ref="A14:Z14"/>
    <mergeCell ref="A15:Z15"/>
    <mergeCell ref="A16:Z16"/>
    <mergeCell ref="AA14:AD14"/>
    <mergeCell ref="A10:Z10"/>
    <mergeCell ref="A5:Z5"/>
    <mergeCell ref="AA5:AD5"/>
    <mergeCell ref="AA15:AD15"/>
    <mergeCell ref="AA18:AD18"/>
    <mergeCell ref="AA19:AD19"/>
    <mergeCell ref="AA20:AD20"/>
    <mergeCell ref="AA24:AD24"/>
    <mergeCell ref="AA21:AD21"/>
    <mergeCell ref="AA62:AD62"/>
    <mergeCell ref="AA61:AD61"/>
    <mergeCell ref="AA42:AD42"/>
    <mergeCell ref="AA43:AD43"/>
    <mergeCell ref="AA44:AD44"/>
    <mergeCell ref="AA57:AD57"/>
    <mergeCell ref="AA60:AD60"/>
    <mergeCell ref="AA58:AD58"/>
    <mergeCell ref="AA59:AD59"/>
    <mergeCell ref="AA49:AD49"/>
    <mergeCell ref="AA51:AD51"/>
    <mergeCell ref="AA52:AD52"/>
    <mergeCell ref="AA53:AD53"/>
    <mergeCell ref="AA54:AD54"/>
    <mergeCell ref="AA55:AD55"/>
    <mergeCell ref="AA56:AD56"/>
    <mergeCell ref="AA39:AD39"/>
    <mergeCell ref="AA30:AD30"/>
    <mergeCell ref="AA37:AD37"/>
    <mergeCell ref="AA38:AD38"/>
    <mergeCell ref="AA35:AD35"/>
    <mergeCell ref="AA36:AD36"/>
    <mergeCell ref="AA33:AD33"/>
    <mergeCell ref="AA34:AD34"/>
    <mergeCell ref="A44:Z44"/>
    <mergeCell ref="A40:Z40"/>
    <mergeCell ref="A41:Z41"/>
    <mergeCell ref="A45:Z45"/>
    <mergeCell ref="AA66:AD66"/>
    <mergeCell ref="AA40:AD40"/>
    <mergeCell ref="AA41:AD41"/>
    <mergeCell ref="AA46:AD46"/>
    <mergeCell ref="AA47:AD47"/>
    <mergeCell ref="AA48:AD48"/>
    <mergeCell ref="A28:Z28"/>
    <mergeCell ref="A6:Z6"/>
    <mergeCell ref="A7:Z7"/>
    <mergeCell ref="A8:Z8"/>
    <mergeCell ref="A9:Z9"/>
    <mergeCell ref="A24:Z24"/>
    <mergeCell ref="A25:Z25"/>
    <mergeCell ref="A37:Z37"/>
    <mergeCell ref="A38:Z38"/>
    <mergeCell ref="AA10:AD10"/>
    <mergeCell ref="A17:Z17"/>
    <mergeCell ref="A20:Z20"/>
    <mergeCell ref="A18:Z18"/>
    <mergeCell ref="A21:Z21"/>
    <mergeCell ref="A22:Z22"/>
    <mergeCell ref="A19:Z19"/>
    <mergeCell ref="A34:Z34"/>
    <mergeCell ref="A61:Z61"/>
    <mergeCell ref="A1:I1"/>
    <mergeCell ref="A54:Z54"/>
    <mergeCell ref="A55:Z55"/>
    <mergeCell ref="A56:Z56"/>
    <mergeCell ref="A49:Z49"/>
    <mergeCell ref="A51:Z51"/>
    <mergeCell ref="A48:Z48"/>
    <mergeCell ref="A43:Z43"/>
    <mergeCell ref="A23:Z23"/>
    <mergeCell ref="A52:Z52"/>
    <mergeCell ref="A33:Z33"/>
    <mergeCell ref="A53:Z53"/>
    <mergeCell ref="A29:Z29"/>
    <mergeCell ref="A30:Z30"/>
    <mergeCell ref="A47:Z47"/>
    <mergeCell ref="A39:Z39"/>
    <mergeCell ref="A46:Z46"/>
    <mergeCell ref="A42:Z42"/>
    <mergeCell ref="A36:Z36"/>
    <mergeCell ref="I2:AK2"/>
    <mergeCell ref="A68:I68"/>
    <mergeCell ref="A57:Z57"/>
    <mergeCell ref="A58:Z58"/>
    <mergeCell ref="A59:Z59"/>
    <mergeCell ref="A60:Z60"/>
    <mergeCell ref="A11:I11"/>
    <mergeCell ref="A26:Z26"/>
    <mergeCell ref="A27:Z27"/>
    <mergeCell ref="A35:Z35"/>
    <mergeCell ref="A69:I69"/>
    <mergeCell ref="A70:I70"/>
    <mergeCell ref="A64:Z64"/>
    <mergeCell ref="A65:Z65"/>
    <mergeCell ref="A66:Z66"/>
    <mergeCell ref="A62:Z62"/>
    <mergeCell ref="A63:Z63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1.00390625" style="0" bestFit="1" customWidth="1"/>
    <col min="2" max="3" width="14.7109375" style="0" customWidth="1"/>
    <col min="4" max="4" width="51.140625" style="0" bestFit="1" customWidth="1"/>
    <col min="5" max="5" width="13.7109375" style="0" customWidth="1"/>
    <col min="6" max="6" width="14.28125" style="0" customWidth="1"/>
  </cols>
  <sheetData>
    <row r="1" spans="1:5" ht="15">
      <c r="A1" s="345" t="s">
        <v>484</v>
      </c>
      <c r="B1" s="345"/>
      <c r="C1" s="345"/>
      <c r="D1" s="345"/>
      <c r="E1" s="345"/>
    </row>
    <row r="2" spans="1:5" ht="12.75" customHeight="1">
      <c r="A2" s="98"/>
      <c r="B2" s="98"/>
      <c r="C2" s="98"/>
      <c r="D2" s="98"/>
      <c r="E2" s="98"/>
    </row>
    <row r="3" spans="1:5" ht="12.75" customHeight="1">
      <c r="A3" s="98"/>
      <c r="B3" s="345" t="s">
        <v>636</v>
      </c>
      <c r="C3" s="345"/>
      <c r="D3" s="345"/>
      <c r="E3" s="345"/>
    </row>
    <row r="4" spans="1:5" ht="12.75" customHeight="1">
      <c r="A4" s="98"/>
      <c r="B4" s="98"/>
      <c r="C4" s="98"/>
      <c r="D4" s="98"/>
      <c r="E4" s="98"/>
    </row>
    <row r="5" ht="12.75" customHeight="1" thickBot="1">
      <c r="E5" s="1" t="s">
        <v>555</v>
      </c>
    </row>
    <row r="6" spans="1:6" ht="13.5" thickBot="1">
      <c r="A6" s="99" t="s">
        <v>485</v>
      </c>
      <c r="B6" s="143" t="s">
        <v>508</v>
      </c>
      <c r="C6" s="221"/>
      <c r="D6" s="99" t="s">
        <v>486</v>
      </c>
      <c r="E6" s="221" t="s">
        <v>511</v>
      </c>
      <c r="F6" s="230"/>
    </row>
    <row r="7" spans="1:6" s="1" customFormat="1" ht="13.5" thickBot="1">
      <c r="A7" s="100" t="s">
        <v>487</v>
      </c>
      <c r="B7" s="100" t="s">
        <v>510</v>
      </c>
      <c r="C7" s="100" t="s">
        <v>625</v>
      </c>
      <c r="D7" s="100" t="s">
        <v>488</v>
      </c>
      <c r="E7" s="222" t="s">
        <v>510</v>
      </c>
      <c r="F7" s="100" t="s">
        <v>625</v>
      </c>
    </row>
    <row r="8" spans="1:6" ht="12.75">
      <c r="A8" s="101" t="s">
        <v>439</v>
      </c>
      <c r="B8" s="101">
        <v>106846082</v>
      </c>
      <c r="C8" s="101">
        <v>108324033</v>
      </c>
      <c r="D8" s="101" t="s">
        <v>489</v>
      </c>
      <c r="E8" s="223">
        <v>100321446</v>
      </c>
      <c r="F8" s="231">
        <v>101270495</v>
      </c>
    </row>
    <row r="9" spans="1:6" ht="12.75">
      <c r="A9" s="94" t="s">
        <v>440</v>
      </c>
      <c r="B9" s="94">
        <v>5480400</v>
      </c>
      <c r="C9" s="94">
        <v>6429535</v>
      </c>
      <c r="D9" s="94" t="s">
        <v>490</v>
      </c>
      <c r="E9" s="224">
        <v>20015453</v>
      </c>
      <c r="F9" s="228">
        <v>20197779</v>
      </c>
    </row>
    <row r="10" spans="1:6" ht="12.75">
      <c r="A10" s="94" t="s">
        <v>370</v>
      </c>
      <c r="B10" s="94">
        <v>87900000</v>
      </c>
      <c r="C10" s="94">
        <v>87900000</v>
      </c>
      <c r="D10" s="94" t="s">
        <v>491</v>
      </c>
      <c r="E10" s="224">
        <v>106245315</v>
      </c>
      <c r="F10" s="228">
        <v>112186263</v>
      </c>
    </row>
    <row r="11" spans="1:6" ht="12.75">
      <c r="A11" s="94" t="s">
        <v>441</v>
      </c>
      <c r="B11" s="94">
        <v>24116320</v>
      </c>
      <c r="C11" s="94">
        <v>28850521</v>
      </c>
      <c r="D11" s="94" t="s">
        <v>492</v>
      </c>
      <c r="E11" s="224">
        <v>17795207</v>
      </c>
      <c r="F11" s="228">
        <v>19075773</v>
      </c>
    </row>
    <row r="12" spans="1:6" ht="12.75">
      <c r="A12" s="94" t="s">
        <v>493</v>
      </c>
      <c r="B12" s="94"/>
      <c r="C12" s="94"/>
      <c r="D12" s="94" t="s">
        <v>494</v>
      </c>
      <c r="E12" s="224">
        <v>0</v>
      </c>
      <c r="F12" s="228">
        <v>1743392</v>
      </c>
    </row>
    <row r="13" spans="1:6" ht="12.75">
      <c r="A13" s="94"/>
      <c r="B13" s="94"/>
      <c r="C13" s="94"/>
      <c r="D13" s="102" t="s">
        <v>495</v>
      </c>
      <c r="E13" s="224">
        <v>5071318</v>
      </c>
      <c r="F13" s="228">
        <v>5071318</v>
      </c>
    </row>
    <row r="14" spans="1:6" ht="12.75">
      <c r="A14" s="96"/>
      <c r="B14" s="96"/>
      <c r="C14" s="96"/>
      <c r="D14" s="103" t="s">
        <v>496</v>
      </c>
      <c r="E14" s="225">
        <v>3204736</v>
      </c>
      <c r="F14" s="228">
        <v>3204736</v>
      </c>
    </row>
    <row r="15" spans="1:6" ht="13.5" thickBot="1">
      <c r="A15" s="95"/>
      <c r="B15" s="95"/>
      <c r="C15" s="95"/>
      <c r="D15" s="129" t="s">
        <v>502</v>
      </c>
      <c r="E15" s="226">
        <v>1275000</v>
      </c>
      <c r="F15" s="229">
        <v>1275000</v>
      </c>
    </row>
    <row r="16" spans="1:6" s="1" customFormat="1" ht="13.5" thickBot="1">
      <c r="A16" s="100" t="s">
        <v>497</v>
      </c>
      <c r="B16" s="100">
        <f>SUM(B8:B12)</f>
        <v>224342802</v>
      </c>
      <c r="C16" s="100">
        <f>SUM(C8:C12)</f>
        <v>231504089</v>
      </c>
      <c r="D16" s="100" t="s">
        <v>498</v>
      </c>
      <c r="E16" s="222">
        <f>SUM(E8:E11,E15)</f>
        <v>245652421</v>
      </c>
      <c r="F16" s="222">
        <f>SUM(F8:F11,F15)</f>
        <v>254005310</v>
      </c>
    </row>
    <row r="17" spans="1:6" s="1" customFormat="1" ht="13.5" thickBot="1">
      <c r="A17" s="100" t="s">
        <v>499</v>
      </c>
      <c r="B17" s="100">
        <f>B16-E16</f>
        <v>-21309619</v>
      </c>
      <c r="C17" s="100">
        <f>C16-F16</f>
        <v>-22501221</v>
      </c>
      <c r="D17" s="100"/>
      <c r="E17" s="222"/>
      <c r="F17" s="100"/>
    </row>
    <row r="18" spans="1:6" ht="13.5" thickBot="1">
      <c r="A18" s="104"/>
      <c r="B18" s="104"/>
      <c r="C18" s="104"/>
      <c r="D18" s="104"/>
      <c r="E18" s="227"/>
      <c r="F18" s="230"/>
    </row>
    <row r="19" spans="1:6" s="1" customFormat="1" ht="13.5" thickBot="1">
      <c r="A19" s="100" t="s">
        <v>443</v>
      </c>
      <c r="B19" s="100">
        <v>233210414</v>
      </c>
      <c r="C19" s="100">
        <v>227750865</v>
      </c>
      <c r="D19" s="100" t="s">
        <v>447</v>
      </c>
      <c r="E19" s="222">
        <v>143553740</v>
      </c>
      <c r="F19" s="222">
        <v>146430348</v>
      </c>
    </row>
    <row r="20" spans="1:6" s="1" customFormat="1" ht="13.5" thickBot="1">
      <c r="A20" s="100" t="s">
        <v>500</v>
      </c>
      <c r="B20" s="100">
        <f>SUM(B16,B19)</f>
        <v>457553216</v>
      </c>
      <c r="C20" s="100">
        <f>SUM(C16,C19)</f>
        <v>459254954</v>
      </c>
      <c r="D20" s="100" t="s">
        <v>501</v>
      </c>
      <c r="E20" s="222">
        <f>SUM(E16,E19)</f>
        <v>389206161</v>
      </c>
      <c r="F20" s="222">
        <f>SUM(F16,F19)</f>
        <v>400435658</v>
      </c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 topLeftCell="A1">
      <selection activeCell="H1" sqref="H1:H15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2:8" ht="30.75">
      <c r="B1" s="8" t="s">
        <v>402</v>
      </c>
      <c r="C1" s="9"/>
      <c r="D1" s="9"/>
      <c r="E1" s="9"/>
      <c r="F1" s="9"/>
      <c r="G1" s="9"/>
      <c r="H1" s="348" t="s">
        <v>637</v>
      </c>
    </row>
    <row r="2" spans="6:8" ht="14.25" thickBot="1">
      <c r="F2" s="11" t="s">
        <v>554</v>
      </c>
      <c r="G2" s="11"/>
      <c r="H2" s="348"/>
    </row>
    <row r="3" spans="1:8" ht="13.5" thickBot="1">
      <c r="A3" s="346" t="s">
        <v>362</v>
      </c>
      <c r="B3" s="12" t="s">
        <v>363</v>
      </c>
      <c r="C3" s="13"/>
      <c r="D3" s="232"/>
      <c r="E3" s="239" t="s">
        <v>364</v>
      </c>
      <c r="F3" s="12"/>
      <c r="G3" s="240"/>
      <c r="H3" s="348"/>
    </row>
    <row r="4" spans="1:8" s="17" customFormat="1" ht="24.75" customHeight="1" thickBot="1">
      <c r="A4" s="347"/>
      <c r="B4" s="14" t="s">
        <v>365</v>
      </c>
      <c r="C4" s="349" t="s">
        <v>586</v>
      </c>
      <c r="D4" s="350"/>
      <c r="E4" s="14" t="s">
        <v>365</v>
      </c>
      <c r="F4" s="349" t="s">
        <v>586</v>
      </c>
      <c r="G4" s="350"/>
      <c r="H4" s="348"/>
    </row>
    <row r="5" spans="1:8" s="17" customFormat="1" ht="13.5" thickBot="1">
      <c r="A5" s="18">
        <v>1</v>
      </c>
      <c r="B5" s="19">
        <v>2</v>
      </c>
      <c r="C5" s="20" t="s">
        <v>510</v>
      </c>
      <c r="D5" s="233" t="s">
        <v>625</v>
      </c>
      <c r="E5" s="241">
        <v>4</v>
      </c>
      <c r="F5" s="18" t="s">
        <v>510</v>
      </c>
      <c r="G5" s="18" t="s">
        <v>625</v>
      </c>
      <c r="H5" s="348"/>
    </row>
    <row r="6" spans="1:8" ht="12.75" customHeight="1">
      <c r="A6" s="21" t="s">
        <v>369</v>
      </c>
      <c r="B6" s="22" t="s">
        <v>450</v>
      </c>
      <c r="C6" s="23"/>
      <c r="D6" s="234"/>
      <c r="E6" s="22" t="s">
        <v>403</v>
      </c>
      <c r="F6" s="23">
        <v>20515100</v>
      </c>
      <c r="G6" s="23">
        <v>20021358</v>
      </c>
      <c r="H6" s="348"/>
    </row>
    <row r="7" spans="1:8" ht="22.5" customHeight="1">
      <c r="A7" s="24" t="s">
        <v>372</v>
      </c>
      <c r="B7" s="25" t="s">
        <v>451</v>
      </c>
      <c r="C7" s="26"/>
      <c r="D7" s="235"/>
      <c r="E7" s="25" t="s">
        <v>404</v>
      </c>
      <c r="F7" s="26">
        <v>46949995</v>
      </c>
      <c r="G7" s="26">
        <v>37915978</v>
      </c>
      <c r="H7" s="348"/>
    </row>
    <row r="8" spans="1:8" ht="12.75" customHeight="1" thickBot="1">
      <c r="A8" s="24" t="s">
        <v>366</v>
      </c>
      <c r="B8" s="25"/>
      <c r="C8" s="26"/>
      <c r="D8" s="235"/>
      <c r="E8" s="25" t="s">
        <v>452</v>
      </c>
      <c r="F8" s="243">
        <v>881960</v>
      </c>
      <c r="G8" s="243">
        <v>881960</v>
      </c>
      <c r="H8" s="348"/>
    </row>
    <row r="9" spans="1:8" ht="15.75" customHeight="1" thickBot="1">
      <c r="A9" s="28" t="s">
        <v>367</v>
      </c>
      <c r="B9" s="29" t="s">
        <v>453</v>
      </c>
      <c r="C9" s="30">
        <f>SUM(C6:C8)</f>
        <v>0</v>
      </c>
      <c r="D9" s="236"/>
      <c r="E9" s="242" t="s">
        <v>454</v>
      </c>
      <c r="F9" s="247">
        <f>SUM(F6:F8)</f>
        <v>68347055</v>
      </c>
      <c r="G9" s="247">
        <f>SUM(G6:G8)</f>
        <v>58819296</v>
      </c>
      <c r="H9" s="348"/>
    </row>
    <row r="10" spans="1:8" ht="12.75" customHeight="1" thickBot="1">
      <c r="A10" s="39" t="s">
        <v>368</v>
      </c>
      <c r="B10" s="40" t="s">
        <v>455</v>
      </c>
      <c r="C10" s="41"/>
      <c r="D10" s="237"/>
      <c r="E10" s="244" t="s">
        <v>456</v>
      </c>
      <c r="F10" s="139"/>
      <c r="G10" s="139"/>
      <c r="H10" s="348"/>
    </row>
    <row r="11" spans="1:8" ht="21.75" customHeight="1" thickBot="1">
      <c r="A11" s="28" t="s">
        <v>376</v>
      </c>
      <c r="B11" s="29" t="s">
        <v>457</v>
      </c>
      <c r="C11" s="30">
        <f>SUM(C10)</f>
        <v>0</v>
      </c>
      <c r="D11" s="236"/>
      <c r="E11" s="242" t="s">
        <v>458</v>
      </c>
      <c r="F11" s="138">
        <f>SUM(F10)</f>
        <v>0</v>
      </c>
      <c r="G11" s="138"/>
      <c r="H11" s="348"/>
    </row>
    <row r="12" spans="1:8" ht="18" customHeight="1" thickBot="1">
      <c r="A12" s="28" t="s">
        <v>377</v>
      </c>
      <c r="B12" s="36" t="s">
        <v>445</v>
      </c>
      <c r="C12" s="30">
        <f>SUM(C9,C11)</f>
        <v>0</v>
      </c>
      <c r="D12" s="236"/>
      <c r="E12" s="245" t="s">
        <v>448</v>
      </c>
      <c r="F12" s="138">
        <f>SUM(F9,F11)</f>
        <v>68347055</v>
      </c>
      <c r="G12" s="138">
        <f>SUM(G9,G11)</f>
        <v>58819296</v>
      </c>
      <c r="H12" s="348"/>
    </row>
    <row r="13" spans="1:8" ht="13.5" thickBot="1">
      <c r="A13" s="28" t="s">
        <v>378</v>
      </c>
      <c r="B13" s="37" t="s">
        <v>446</v>
      </c>
      <c r="C13" s="38">
        <f>SUM(C12)</f>
        <v>0</v>
      </c>
      <c r="D13" s="238"/>
      <c r="E13" s="246" t="s">
        <v>449</v>
      </c>
      <c r="F13" s="90">
        <f>SUM(F12)</f>
        <v>68347055</v>
      </c>
      <c r="G13" s="90">
        <f>SUM(G12)</f>
        <v>58819296</v>
      </c>
      <c r="H13" s="348"/>
    </row>
    <row r="14" spans="1:8" ht="13.5" thickBot="1">
      <c r="A14" s="28" t="s">
        <v>379</v>
      </c>
      <c r="B14" s="37" t="s">
        <v>397</v>
      </c>
      <c r="C14" s="38">
        <v>68347055</v>
      </c>
      <c r="D14" s="238">
        <v>58819296</v>
      </c>
      <c r="E14" s="246" t="s">
        <v>398</v>
      </c>
      <c r="F14" s="90" t="str">
        <f>IF(C9-F9&gt;0,C9-F9,"-")</f>
        <v>-</v>
      </c>
      <c r="G14" s="90"/>
      <c r="H14" s="348"/>
    </row>
    <row r="15" spans="1:8" ht="13.5" thickBot="1">
      <c r="A15" s="28" t="s">
        <v>380</v>
      </c>
      <c r="B15" s="37" t="s">
        <v>400</v>
      </c>
      <c r="C15" s="38">
        <v>68347055</v>
      </c>
      <c r="D15" s="238">
        <v>58819296</v>
      </c>
      <c r="E15" s="246" t="s">
        <v>401</v>
      </c>
      <c r="F15" s="90" t="str">
        <f>IF(C9+C10-F12&gt;0,C9+C10-F12,"-")</f>
        <v>-</v>
      </c>
      <c r="G15" s="90"/>
      <c r="H15" s="348"/>
    </row>
  </sheetData>
  <sheetProtection/>
  <mergeCells count="4">
    <mergeCell ref="A3:A4"/>
    <mergeCell ref="H1:H15"/>
    <mergeCell ref="C4:D4"/>
    <mergeCell ref="F4:G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208" bestFit="1" customWidth="1"/>
    <col min="2" max="3" width="13.421875" style="196" customWidth="1"/>
    <col min="4" max="4" width="14.00390625" style="196" customWidth="1"/>
    <col min="5" max="5" width="15.421875" style="196" customWidth="1"/>
    <col min="6" max="6" width="14.28125" style="196" customWidth="1"/>
    <col min="7" max="7" width="16.140625" style="197" customWidth="1"/>
    <col min="8" max="9" width="11.00390625" style="196" customWidth="1"/>
    <col min="10" max="10" width="11.8515625" style="196" customWidth="1"/>
    <col min="11" max="16384" width="8.00390625" style="196" customWidth="1"/>
  </cols>
  <sheetData>
    <row r="1" spans="1:7" ht="25.5" customHeight="1">
      <c r="A1" s="351" t="s">
        <v>459</v>
      </c>
      <c r="B1" s="351"/>
      <c r="C1" s="351"/>
      <c r="D1" s="351"/>
      <c r="E1" s="351"/>
      <c r="F1" s="351"/>
      <c r="G1" s="351"/>
    </row>
    <row r="2" spans="1:7" ht="22.5" customHeight="1">
      <c r="A2" s="352" t="s">
        <v>638</v>
      </c>
      <c r="B2" s="352"/>
      <c r="C2" s="220"/>
      <c r="D2" s="197"/>
      <c r="E2" s="197"/>
      <c r="F2" s="197"/>
      <c r="G2" s="198" t="s">
        <v>553</v>
      </c>
    </row>
    <row r="3" spans="1:7" s="199" customFormat="1" ht="44.25" customHeight="1">
      <c r="A3" s="145" t="s">
        <v>409</v>
      </c>
      <c r="B3" s="145" t="s">
        <v>632</v>
      </c>
      <c r="C3" s="145" t="s">
        <v>633</v>
      </c>
      <c r="D3" s="145" t="s">
        <v>410</v>
      </c>
      <c r="E3" s="145" t="s">
        <v>562</v>
      </c>
      <c r="F3" s="145" t="s">
        <v>563</v>
      </c>
      <c r="G3" s="145" t="s">
        <v>579</v>
      </c>
    </row>
    <row r="4" spans="1:7" s="197" customFormat="1" ht="12" customHeight="1">
      <c r="A4" s="200">
        <v>1</v>
      </c>
      <c r="B4" s="200">
        <v>2</v>
      </c>
      <c r="C4" s="200"/>
      <c r="D4" s="200">
        <v>3</v>
      </c>
      <c r="E4" s="200">
        <v>4</v>
      </c>
      <c r="F4" s="200">
        <v>5</v>
      </c>
      <c r="G4" s="200" t="s">
        <v>411</v>
      </c>
    </row>
    <row r="5" spans="1:7" ht="15.75" customHeight="1">
      <c r="A5" s="210" t="s">
        <v>552</v>
      </c>
      <c r="B5" s="106">
        <v>381000</v>
      </c>
      <c r="C5" s="106">
        <v>381000</v>
      </c>
      <c r="D5" s="107">
        <v>2018</v>
      </c>
      <c r="E5" s="106"/>
      <c r="F5" s="106"/>
      <c r="G5" s="202">
        <f aca="true" t="shared" si="0" ref="G5:G20">B5-E5-F5</f>
        <v>381000</v>
      </c>
    </row>
    <row r="6" spans="1:7" ht="15.75" customHeight="1">
      <c r="A6" s="106" t="s">
        <v>564</v>
      </c>
      <c r="B6" s="106">
        <v>679450</v>
      </c>
      <c r="C6" s="106">
        <v>679450</v>
      </c>
      <c r="D6" s="107">
        <v>2018</v>
      </c>
      <c r="E6" s="106"/>
      <c r="F6" s="106"/>
      <c r="G6" s="202">
        <f t="shared" si="0"/>
        <v>679450</v>
      </c>
    </row>
    <row r="7" spans="1:7" ht="15.75" customHeight="1">
      <c r="A7" s="106" t="s">
        <v>566</v>
      </c>
      <c r="B7" s="106">
        <v>952500</v>
      </c>
      <c r="C7" s="106">
        <v>952500</v>
      </c>
      <c r="D7" s="107">
        <v>2018</v>
      </c>
      <c r="E7" s="106"/>
      <c r="F7" s="106"/>
      <c r="G7" s="202">
        <f t="shared" si="0"/>
        <v>952500</v>
      </c>
    </row>
    <row r="8" spans="1:7" ht="15.75" customHeight="1">
      <c r="A8" s="106" t="s">
        <v>567</v>
      </c>
      <c r="B8" s="106">
        <v>190500</v>
      </c>
      <c r="C8" s="106">
        <v>190500</v>
      </c>
      <c r="D8" s="107">
        <v>2018</v>
      </c>
      <c r="E8" s="106"/>
      <c r="F8" s="106"/>
      <c r="G8" s="202">
        <f t="shared" si="0"/>
        <v>190500</v>
      </c>
    </row>
    <row r="9" spans="1:7" ht="15.75" customHeight="1">
      <c r="A9" s="106" t="s">
        <v>568</v>
      </c>
      <c r="B9" s="106">
        <v>254000</v>
      </c>
      <c r="C9" s="106">
        <v>254000</v>
      </c>
      <c r="D9" s="107">
        <v>2018</v>
      </c>
      <c r="E9" s="106"/>
      <c r="F9" s="106"/>
      <c r="G9" s="202">
        <f t="shared" si="0"/>
        <v>254000</v>
      </c>
    </row>
    <row r="10" spans="1:7" ht="15.75" customHeight="1">
      <c r="A10" s="106" t="s">
        <v>569</v>
      </c>
      <c r="B10" s="106">
        <v>2540000</v>
      </c>
      <c r="C10" s="106">
        <v>2540000</v>
      </c>
      <c r="D10" s="107">
        <v>2018</v>
      </c>
      <c r="E10" s="106"/>
      <c r="F10" s="106"/>
      <c r="G10" s="202">
        <f t="shared" si="0"/>
        <v>2540000</v>
      </c>
    </row>
    <row r="11" spans="1:7" ht="15.75" customHeight="1">
      <c r="A11" s="106" t="s">
        <v>570</v>
      </c>
      <c r="B11" s="106">
        <v>571500</v>
      </c>
      <c r="C11" s="106">
        <v>571500</v>
      </c>
      <c r="D11" s="107">
        <v>2018</v>
      </c>
      <c r="E11" s="106"/>
      <c r="F11" s="106"/>
      <c r="G11" s="202">
        <f t="shared" si="0"/>
        <v>571500</v>
      </c>
    </row>
    <row r="12" spans="1:7" ht="15.75" customHeight="1">
      <c r="A12" s="106" t="s">
        <v>571</v>
      </c>
      <c r="B12" s="106">
        <v>9207500</v>
      </c>
      <c r="C12" s="106">
        <v>9207500</v>
      </c>
      <c r="D12" s="107">
        <v>2018</v>
      </c>
      <c r="E12" s="106"/>
      <c r="F12" s="106"/>
      <c r="G12" s="202">
        <f t="shared" si="0"/>
        <v>9207500</v>
      </c>
    </row>
    <row r="13" spans="1:7" ht="15.75" customHeight="1">
      <c r="A13" s="106" t="s">
        <v>572</v>
      </c>
      <c r="B13" s="106">
        <v>635000</v>
      </c>
      <c r="C13" s="106">
        <v>635000</v>
      </c>
      <c r="D13" s="107">
        <v>2018</v>
      </c>
      <c r="E13" s="106"/>
      <c r="F13" s="106"/>
      <c r="G13" s="202">
        <f t="shared" si="0"/>
        <v>635000</v>
      </c>
    </row>
    <row r="14" spans="1:7" ht="15.75" customHeight="1">
      <c r="A14" s="106" t="s">
        <v>549</v>
      </c>
      <c r="B14" s="106">
        <v>2000250</v>
      </c>
      <c r="C14" s="106">
        <v>1506508</v>
      </c>
      <c r="D14" s="107">
        <v>2018</v>
      </c>
      <c r="E14" s="106"/>
      <c r="F14" s="106"/>
      <c r="G14" s="202">
        <f t="shared" si="0"/>
        <v>2000250</v>
      </c>
    </row>
    <row r="15" spans="1:7" ht="15.75" customHeight="1">
      <c r="A15" s="106" t="s">
        <v>573</v>
      </c>
      <c r="B15" s="106">
        <v>1905000</v>
      </c>
      <c r="C15" s="106">
        <v>1905000</v>
      </c>
      <c r="D15" s="107">
        <v>2018</v>
      </c>
      <c r="E15" s="106"/>
      <c r="F15" s="106"/>
      <c r="G15" s="202">
        <f t="shared" si="0"/>
        <v>1905000</v>
      </c>
    </row>
    <row r="16" spans="1:7" ht="15.75" customHeight="1">
      <c r="A16" s="210" t="s">
        <v>574</v>
      </c>
      <c r="B16" s="210">
        <v>635000</v>
      </c>
      <c r="C16" s="210">
        <v>635000</v>
      </c>
      <c r="D16" s="107">
        <v>2018</v>
      </c>
      <c r="E16" s="106"/>
      <c r="F16" s="106"/>
      <c r="G16" s="210">
        <f t="shared" si="0"/>
        <v>635000</v>
      </c>
    </row>
    <row r="17" spans="1:7" ht="15.75" customHeight="1">
      <c r="A17" s="210" t="s">
        <v>575</v>
      </c>
      <c r="B17" s="210">
        <v>30000</v>
      </c>
      <c r="C17" s="210">
        <v>30000</v>
      </c>
      <c r="D17" s="107">
        <v>2018</v>
      </c>
      <c r="E17" s="106"/>
      <c r="F17" s="106"/>
      <c r="G17" s="202">
        <f t="shared" si="0"/>
        <v>30000</v>
      </c>
    </row>
    <row r="18" spans="1:7" ht="15.75" customHeight="1">
      <c r="A18" s="106" t="s">
        <v>576</v>
      </c>
      <c r="B18" s="106">
        <v>317500</v>
      </c>
      <c r="C18" s="106">
        <v>317500</v>
      </c>
      <c r="D18" s="107">
        <v>2018</v>
      </c>
      <c r="E18" s="106"/>
      <c r="F18" s="106"/>
      <c r="G18" s="202">
        <f t="shared" si="0"/>
        <v>317500</v>
      </c>
    </row>
    <row r="19" spans="1:7" ht="15.75" customHeight="1">
      <c r="A19" s="106" t="s">
        <v>577</v>
      </c>
      <c r="B19" s="106">
        <v>88900</v>
      </c>
      <c r="C19" s="106">
        <v>88900</v>
      </c>
      <c r="D19" s="107">
        <v>2018</v>
      </c>
      <c r="E19" s="106"/>
      <c r="F19" s="106"/>
      <c r="G19" s="202">
        <f t="shared" si="0"/>
        <v>88900</v>
      </c>
    </row>
    <row r="20" spans="1:7" ht="15.75" customHeight="1">
      <c r="A20" s="106" t="s">
        <v>578</v>
      </c>
      <c r="B20" s="106">
        <v>127000</v>
      </c>
      <c r="C20" s="106">
        <v>127000</v>
      </c>
      <c r="D20" s="107">
        <v>2018</v>
      </c>
      <c r="E20" s="106"/>
      <c r="F20" s="106"/>
      <c r="G20" s="202">
        <f t="shared" si="0"/>
        <v>127000</v>
      </c>
    </row>
    <row r="21" spans="1:7" ht="15.75" customHeight="1">
      <c r="A21" s="201" t="s">
        <v>550</v>
      </c>
      <c r="B21" s="195">
        <f>SUM(B5:B20)</f>
        <v>20515100</v>
      </c>
      <c r="C21" s="195">
        <f>SUM(C5:C20)</f>
        <v>20021358</v>
      </c>
      <c r="D21" s="195"/>
      <c r="E21" s="195">
        <f>SUM(E5:E20)</f>
        <v>0</v>
      </c>
      <c r="F21" s="195">
        <f>SUM(F5:F20)</f>
        <v>0</v>
      </c>
      <c r="G21" s="195">
        <f>SUM(G5:G20)</f>
        <v>20515100</v>
      </c>
    </row>
    <row r="22" spans="1:7" ht="15.75" customHeight="1">
      <c r="A22" s="201"/>
      <c r="B22" s="106"/>
      <c r="C22" s="106"/>
      <c r="D22" s="107"/>
      <c r="E22" s="106"/>
      <c r="F22" s="106"/>
      <c r="G22" s="202"/>
    </row>
    <row r="23" spans="1:7" s="204" customFormat="1" ht="15.75" customHeight="1">
      <c r="A23" s="201"/>
      <c r="B23" s="195"/>
      <c r="C23" s="195"/>
      <c r="D23" s="195"/>
      <c r="E23" s="195"/>
      <c r="F23" s="195"/>
      <c r="G23" s="152"/>
    </row>
    <row r="24" spans="1:7" ht="15.75" customHeight="1">
      <c r="A24" s="201"/>
      <c r="B24" s="106"/>
      <c r="C24" s="106"/>
      <c r="D24" s="107"/>
      <c r="E24" s="106"/>
      <c r="F24" s="106"/>
      <c r="G24" s="152"/>
    </row>
    <row r="25" spans="1:7" ht="15.75" customHeight="1">
      <c r="A25" s="203"/>
      <c r="B25" s="106"/>
      <c r="C25" s="106"/>
      <c r="D25" s="107"/>
      <c r="E25" s="106"/>
      <c r="F25" s="106"/>
      <c r="G25" s="152"/>
    </row>
    <row r="26" spans="1:7" ht="15.75" customHeight="1">
      <c r="A26" s="203"/>
      <c r="B26" s="106"/>
      <c r="C26" s="106"/>
      <c r="D26" s="107"/>
      <c r="E26" s="106"/>
      <c r="F26" s="106"/>
      <c r="G26" s="152"/>
    </row>
    <row r="27" spans="1:7" ht="15.75" customHeight="1">
      <c r="A27" s="203"/>
      <c r="B27" s="106"/>
      <c r="C27" s="106"/>
      <c r="D27" s="107"/>
      <c r="E27" s="106"/>
      <c r="F27" s="106"/>
      <c r="G27" s="152"/>
    </row>
    <row r="28" spans="1:7" ht="15.75" customHeight="1">
      <c r="A28" s="203"/>
      <c r="B28" s="106"/>
      <c r="C28" s="106"/>
      <c r="D28" s="107"/>
      <c r="E28" s="106"/>
      <c r="F28" s="106"/>
      <c r="G28" s="152"/>
    </row>
    <row r="29" spans="1:7" s="204" customFormat="1" ht="15.75" customHeight="1">
      <c r="A29" s="201"/>
      <c r="B29" s="195"/>
      <c r="C29" s="195"/>
      <c r="D29" s="195"/>
      <c r="E29" s="195"/>
      <c r="F29" s="195"/>
      <c r="G29" s="152"/>
    </row>
    <row r="30" spans="1:7" s="204" customFormat="1" ht="15.75" customHeight="1">
      <c r="A30" s="201"/>
      <c r="B30" s="195"/>
      <c r="C30" s="195"/>
      <c r="D30" s="195"/>
      <c r="E30" s="195"/>
      <c r="F30" s="195"/>
      <c r="G30" s="152"/>
    </row>
    <row r="31" spans="1:7" s="207" customFormat="1" ht="18" customHeight="1">
      <c r="A31" s="205"/>
      <c r="B31" s="206"/>
      <c r="C31" s="206"/>
      <c r="D31" s="206"/>
      <c r="E31" s="206"/>
      <c r="F31" s="206"/>
      <c r="G31" s="152"/>
    </row>
  </sheetData>
  <sheetProtection/>
  <mergeCells count="2">
    <mergeCell ref="A1:G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49" customWidth="1"/>
    <col min="2" max="3" width="13.421875" style="42" customWidth="1"/>
    <col min="4" max="4" width="14.00390625" style="42" customWidth="1"/>
    <col min="5" max="5" width="15.421875" style="42" customWidth="1"/>
    <col min="6" max="6" width="14.28125" style="42" customWidth="1"/>
    <col min="7" max="7" width="16.140625" style="42" customWidth="1"/>
    <col min="8" max="9" width="11.00390625" style="42" customWidth="1"/>
    <col min="10" max="10" width="11.8515625" style="42" customWidth="1"/>
    <col min="11" max="16384" width="8.00390625" style="42" customWidth="1"/>
  </cols>
  <sheetData>
    <row r="1" spans="1:7" ht="24.75" customHeight="1">
      <c r="A1" s="353" t="s">
        <v>413</v>
      </c>
      <c r="B1" s="353"/>
      <c r="C1" s="353"/>
      <c r="D1" s="353"/>
      <c r="E1" s="353"/>
      <c r="F1" s="353"/>
      <c r="G1" s="353"/>
    </row>
    <row r="2" spans="1:7" ht="23.25" customHeight="1" thickBot="1">
      <c r="A2" s="354" t="s">
        <v>639</v>
      </c>
      <c r="B2" s="354"/>
      <c r="C2" s="270"/>
      <c r="D2" s="7"/>
      <c r="E2" s="7"/>
      <c r="F2" s="7"/>
      <c r="G2" s="43" t="s">
        <v>554</v>
      </c>
    </row>
    <row r="3" spans="1:7" s="44" customFormat="1" ht="48.75" customHeight="1" thickBot="1">
      <c r="A3" s="14" t="s">
        <v>414</v>
      </c>
      <c r="B3" s="15" t="s">
        <v>634</v>
      </c>
      <c r="C3" s="15" t="s">
        <v>633</v>
      </c>
      <c r="D3" s="15" t="s">
        <v>410</v>
      </c>
      <c r="E3" s="15" t="s">
        <v>584</v>
      </c>
      <c r="F3" s="15" t="s">
        <v>563</v>
      </c>
      <c r="G3" s="16" t="s">
        <v>585</v>
      </c>
    </row>
    <row r="4" spans="1:7" s="7" customFormat="1" ht="15" customHeight="1" thickBot="1">
      <c r="A4" s="45">
        <v>1</v>
      </c>
      <c r="B4" s="46">
        <v>2</v>
      </c>
      <c r="C4" s="46"/>
      <c r="D4" s="46">
        <v>3</v>
      </c>
      <c r="E4" s="46">
        <v>4</v>
      </c>
      <c r="F4" s="46">
        <v>5</v>
      </c>
      <c r="G4" s="47">
        <v>6</v>
      </c>
    </row>
    <row r="5" spans="1:7" ht="15.75" customHeight="1">
      <c r="A5" s="194"/>
      <c r="B5" s="106"/>
      <c r="C5" s="106"/>
      <c r="D5" s="107"/>
      <c r="E5" s="106"/>
      <c r="F5" s="106"/>
      <c r="G5" s="108">
        <f aca="true" t="shared" si="0" ref="G5:G23">B5-E5-F5</f>
        <v>0</v>
      </c>
    </row>
    <row r="6" spans="1:7" ht="15.75" customHeight="1">
      <c r="A6" s="211" t="s">
        <v>565</v>
      </c>
      <c r="B6" s="106">
        <v>12700000</v>
      </c>
      <c r="C6" s="106">
        <v>12700000</v>
      </c>
      <c r="D6" s="107"/>
      <c r="E6" s="106"/>
      <c r="F6" s="106"/>
      <c r="G6" s="108">
        <f t="shared" si="0"/>
        <v>12700000</v>
      </c>
    </row>
    <row r="7" spans="1:7" ht="15.75" customHeight="1">
      <c r="A7" s="211" t="s">
        <v>580</v>
      </c>
      <c r="B7" s="106">
        <v>2500000</v>
      </c>
      <c r="C7" s="106">
        <v>2500000</v>
      </c>
      <c r="D7" s="107"/>
      <c r="E7" s="106"/>
      <c r="F7" s="106"/>
      <c r="G7" s="108">
        <f t="shared" si="0"/>
        <v>2500000</v>
      </c>
    </row>
    <row r="8" spans="1:7" ht="15.75" customHeight="1">
      <c r="A8" s="211" t="s">
        <v>581</v>
      </c>
      <c r="B8" s="106">
        <v>19049995</v>
      </c>
      <c r="C8" s="106">
        <v>19049995</v>
      </c>
      <c r="D8" s="107"/>
      <c r="E8" s="106"/>
      <c r="F8" s="106"/>
      <c r="G8" s="108">
        <f t="shared" si="0"/>
        <v>19049995</v>
      </c>
    </row>
    <row r="9" spans="1:7" ht="15.75" customHeight="1">
      <c r="A9" s="211" t="s">
        <v>582</v>
      </c>
      <c r="B9" s="106">
        <v>12700000</v>
      </c>
      <c r="C9" s="106">
        <v>3665983</v>
      </c>
      <c r="D9" s="107"/>
      <c r="E9" s="106"/>
      <c r="F9" s="106"/>
      <c r="G9" s="214">
        <f t="shared" si="0"/>
        <v>12700000</v>
      </c>
    </row>
    <row r="10" spans="1:7" s="212" customFormat="1" ht="15.75" customHeight="1">
      <c r="A10" s="194" t="s">
        <v>550</v>
      </c>
      <c r="B10" s="195">
        <f aca="true" t="shared" si="1" ref="B10:G10">SUM(B6:B9)</f>
        <v>46949995</v>
      </c>
      <c r="C10" s="195">
        <f t="shared" si="1"/>
        <v>37915978</v>
      </c>
      <c r="D10" s="195">
        <f t="shared" si="1"/>
        <v>0</v>
      </c>
      <c r="E10" s="195">
        <f t="shared" si="1"/>
        <v>0</v>
      </c>
      <c r="F10" s="195">
        <f t="shared" si="1"/>
        <v>0</v>
      </c>
      <c r="G10" s="195">
        <f t="shared" si="1"/>
        <v>46949995</v>
      </c>
    </row>
    <row r="11" spans="1:7" ht="15.75" customHeight="1">
      <c r="A11" s="105"/>
      <c r="B11" s="106"/>
      <c r="C11" s="106"/>
      <c r="D11" s="107"/>
      <c r="E11" s="106"/>
      <c r="F11" s="106"/>
      <c r="G11" s="108">
        <f t="shared" si="0"/>
        <v>0</v>
      </c>
    </row>
    <row r="12" spans="1:7" ht="15.75" customHeight="1">
      <c r="A12" s="105"/>
      <c r="B12" s="106"/>
      <c r="C12" s="106"/>
      <c r="D12" s="107"/>
      <c r="E12" s="106"/>
      <c r="F12" s="106"/>
      <c r="G12" s="108">
        <f t="shared" si="0"/>
        <v>0</v>
      </c>
    </row>
    <row r="13" spans="1:7" ht="15.75" customHeight="1">
      <c r="A13" s="105"/>
      <c r="B13" s="106"/>
      <c r="C13" s="106"/>
      <c r="D13" s="107"/>
      <c r="E13" s="106"/>
      <c r="F13" s="106"/>
      <c r="G13" s="108">
        <f t="shared" si="0"/>
        <v>0</v>
      </c>
    </row>
    <row r="14" spans="1:7" ht="15.75" customHeight="1">
      <c r="A14" s="105"/>
      <c r="B14" s="106"/>
      <c r="C14" s="106"/>
      <c r="D14" s="107"/>
      <c r="E14" s="106"/>
      <c r="F14" s="106"/>
      <c r="G14" s="108">
        <f t="shared" si="0"/>
        <v>0</v>
      </c>
    </row>
    <row r="15" spans="1:7" ht="15.75" customHeight="1">
      <c r="A15" s="105"/>
      <c r="B15" s="106"/>
      <c r="C15" s="106"/>
      <c r="D15" s="107"/>
      <c r="E15" s="106"/>
      <c r="F15" s="106"/>
      <c r="G15" s="108">
        <f t="shared" si="0"/>
        <v>0</v>
      </c>
    </row>
    <row r="16" spans="1:7" ht="15.75" customHeight="1">
      <c r="A16" s="105"/>
      <c r="B16" s="106"/>
      <c r="C16" s="106"/>
      <c r="D16" s="107"/>
      <c r="E16" s="106"/>
      <c r="F16" s="106"/>
      <c r="G16" s="108">
        <f t="shared" si="0"/>
        <v>0</v>
      </c>
    </row>
    <row r="17" spans="1:7" ht="15.75" customHeight="1">
      <c r="A17" s="105"/>
      <c r="B17" s="106"/>
      <c r="C17" s="106"/>
      <c r="D17" s="107"/>
      <c r="E17" s="106"/>
      <c r="F17" s="106"/>
      <c r="G17" s="108">
        <f t="shared" si="0"/>
        <v>0</v>
      </c>
    </row>
    <row r="18" spans="1:7" ht="15.75" customHeight="1">
      <c r="A18" s="105"/>
      <c r="B18" s="106"/>
      <c r="C18" s="106"/>
      <c r="D18" s="107"/>
      <c r="E18" s="106"/>
      <c r="F18" s="106"/>
      <c r="G18" s="108">
        <f t="shared" si="0"/>
        <v>0</v>
      </c>
    </row>
    <row r="19" spans="1:7" ht="15.75" customHeight="1">
      <c r="A19" s="105"/>
      <c r="B19" s="106"/>
      <c r="C19" s="106"/>
      <c r="D19" s="107"/>
      <c r="E19" s="106"/>
      <c r="F19" s="106"/>
      <c r="G19" s="108">
        <f t="shared" si="0"/>
        <v>0</v>
      </c>
    </row>
    <row r="20" spans="1:7" ht="15.75" customHeight="1">
      <c r="A20" s="105"/>
      <c r="B20" s="106"/>
      <c r="C20" s="106"/>
      <c r="D20" s="107"/>
      <c r="E20" s="106"/>
      <c r="F20" s="106"/>
      <c r="G20" s="108">
        <f t="shared" si="0"/>
        <v>0</v>
      </c>
    </row>
    <row r="21" spans="1:7" ht="15.75" customHeight="1">
      <c r="A21" s="105"/>
      <c r="B21" s="106"/>
      <c r="C21" s="106"/>
      <c r="D21" s="107"/>
      <c r="E21" s="106"/>
      <c r="F21" s="106"/>
      <c r="G21" s="108">
        <f t="shared" si="0"/>
        <v>0</v>
      </c>
    </row>
    <row r="22" spans="1:7" ht="15.75" customHeight="1">
      <c r="A22" s="105"/>
      <c r="B22" s="106"/>
      <c r="C22" s="106"/>
      <c r="D22" s="107"/>
      <c r="E22" s="106"/>
      <c r="F22" s="106"/>
      <c r="G22" s="108">
        <f t="shared" si="0"/>
        <v>0</v>
      </c>
    </row>
    <row r="23" spans="1:7" ht="15.75" customHeight="1" thickBot="1">
      <c r="A23" s="109"/>
      <c r="B23" s="110"/>
      <c r="C23" s="110"/>
      <c r="D23" s="110"/>
      <c r="E23" s="110"/>
      <c r="F23" s="110"/>
      <c r="G23" s="111">
        <f t="shared" si="0"/>
        <v>0</v>
      </c>
    </row>
    <row r="24" spans="1:7" s="48" customFormat="1" ht="18" customHeight="1" thickBot="1">
      <c r="A24" s="112" t="s">
        <v>412</v>
      </c>
      <c r="B24" s="113">
        <f aca="true" t="shared" si="2" ref="B24:G24">SUM(B10)</f>
        <v>46949995</v>
      </c>
      <c r="C24" s="113">
        <f t="shared" si="2"/>
        <v>37915978</v>
      </c>
      <c r="D24" s="113">
        <f t="shared" si="2"/>
        <v>0</v>
      </c>
      <c r="E24" s="113">
        <f t="shared" si="2"/>
        <v>0</v>
      </c>
      <c r="F24" s="113">
        <f t="shared" si="2"/>
        <v>0</v>
      </c>
      <c r="G24" s="113">
        <f t="shared" si="2"/>
        <v>46949995</v>
      </c>
    </row>
  </sheetData>
  <sheetProtection/>
  <mergeCells count="2">
    <mergeCell ref="A1:G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51" customWidth="1"/>
    <col min="2" max="2" width="27.421875" style="50" bestFit="1" customWidth="1"/>
    <col min="3" max="3" width="9.00390625" style="50" customWidth="1"/>
    <col min="4" max="4" width="8.57421875" style="50" customWidth="1"/>
    <col min="5" max="5" width="8.421875" style="50" customWidth="1"/>
    <col min="6" max="6" width="9.57421875" style="50" customWidth="1"/>
    <col min="7" max="7" width="9.7109375" style="50" customWidth="1"/>
    <col min="8" max="9" width="9.57421875" style="50" customWidth="1"/>
    <col min="10" max="10" width="9.421875" style="50" customWidth="1"/>
    <col min="11" max="11" width="9.28125" style="50" customWidth="1"/>
    <col min="12" max="12" width="9.421875" style="50" customWidth="1"/>
    <col min="13" max="14" width="8.8515625" style="50" customWidth="1"/>
    <col min="15" max="15" width="10.8515625" style="51" customWidth="1"/>
    <col min="16" max="16384" width="8.00390625" style="50" customWidth="1"/>
  </cols>
  <sheetData>
    <row r="1" spans="1:15" ht="31.5" customHeight="1">
      <c r="A1" s="358" t="s">
        <v>591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2:15" ht="15.75" thickBot="1">
      <c r="B2" s="79" t="s">
        <v>640</v>
      </c>
      <c r="O2" s="52" t="s">
        <v>553</v>
      </c>
    </row>
    <row r="3" spans="1:15" s="51" customFormat="1" ht="25.5" customHeight="1" thickBot="1">
      <c r="A3" s="53" t="s">
        <v>417</v>
      </c>
      <c r="B3" s="54" t="s">
        <v>365</v>
      </c>
      <c r="C3" s="54" t="s">
        <v>418</v>
      </c>
      <c r="D3" s="54" t="s">
        <v>419</v>
      </c>
      <c r="E3" s="54" t="s">
        <v>420</v>
      </c>
      <c r="F3" s="54" t="s">
        <v>421</v>
      </c>
      <c r="G3" s="54" t="s">
        <v>422</v>
      </c>
      <c r="H3" s="54" t="s">
        <v>423</v>
      </c>
      <c r="I3" s="54" t="s">
        <v>424</v>
      </c>
      <c r="J3" s="54" t="s">
        <v>425</v>
      </c>
      <c r="K3" s="54" t="s">
        <v>426</v>
      </c>
      <c r="L3" s="54" t="s">
        <v>427</v>
      </c>
      <c r="M3" s="54" t="s">
        <v>428</v>
      </c>
      <c r="N3" s="54" t="s">
        <v>429</v>
      </c>
      <c r="O3" s="55" t="s">
        <v>416</v>
      </c>
    </row>
    <row r="4" spans="1:15" s="57" customFormat="1" ht="15" customHeight="1" thickBot="1">
      <c r="A4" s="56" t="s">
        <v>369</v>
      </c>
      <c r="B4" s="355" t="s">
        <v>363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</row>
    <row r="5" spans="1:15" s="57" customFormat="1" ht="15" customHeight="1">
      <c r="A5" s="58" t="s">
        <v>372</v>
      </c>
      <c r="B5" s="59" t="s">
        <v>460</v>
      </c>
      <c r="C5" s="60">
        <v>9150165</v>
      </c>
      <c r="D5" s="60">
        <v>9150165</v>
      </c>
      <c r="E5" s="60">
        <v>9150165</v>
      </c>
      <c r="F5" s="60">
        <v>9150165</v>
      </c>
      <c r="G5" s="60">
        <v>9150165</v>
      </c>
      <c r="H5" s="60">
        <v>9150166</v>
      </c>
      <c r="I5" s="60">
        <v>8903840</v>
      </c>
      <c r="J5" s="60">
        <v>8903840</v>
      </c>
      <c r="K5" s="60">
        <v>8903840</v>
      </c>
      <c r="L5" s="60">
        <v>8903840</v>
      </c>
      <c r="M5" s="60">
        <v>8903840</v>
      </c>
      <c r="N5" s="60">
        <v>8903842</v>
      </c>
      <c r="O5" s="64">
        <f aca="true" t="shared" si="0" ref="O5:O11">SUM(C5:N5)</f>
        <v>108324033</v>
      </c>
    </row>
    <row r="6" spans="1:15" s="65" customFormat="1" ht="13.5" customHeight="1">
      <c r="A6" s="61" t="s">
        <v>366</v>
      </c>
      <c r="B6" s="62" t="s">
        <v>461</v>
      </c>
      <c r="C6" s="63">
        <v>614889</v>
      </c>
      <c r="D6" s="63">
        <v>614889</v>
      </c>
      <c r="E6" s="63">
        <v>614889</v>
      </c>
      <c r="F6" s="63">
        <v>614889</v>
      </c>
      <c r="G6" s="63">
        <v>614889</v>
      </c>
      <c r="H6" s="63">
        <v>614890</v>
      </c>
      <c r="I6" s="63">
        <v>456700</v>
      </c>
      <c r="J6" s="63">
        <v>456700</v>
      </c>
      <c r="K6" s="63">
        <v>456700</v>
      </c>
      <c r="L6" s="63">
        <v>456700</v>
      </c>
      <c r="M6" s="63">
        <v>456700</v>
      </c>
      <c r="N6" s="63">
        <v>456700</v>
      </c>
      <c r="O6" s="64">
        <f t="shared" si="0"/>
        <v>6429535</v>
      </c>
    </row>
    <row r="7" spans="1:15" s="65" customFormat="1" ht="15">
      <c r="A7" s="61" t="s">
        <v>367</v>
      </c>
      <c r="B7" s="66" t="s">
        <v>370</v>
      </c>
      <c r="C7" s="67"/>
      <c r="D7" s="67"/>
      <c r="E7" s="67">
        <v>43950000</v>
      </c>
      <c r="F7" s="67"/>
      <c r="G7" s="67"/>
      <c r="H7" s="67"/>
      <c r="I7" s="67"/>
      <c r="J7" s="67"/>
      <c r="K7" s="67">
        <v>43950000</v>
      </c>
      <c r="L7" s="67"/>
      <c r="M7" s="67"/>
      <c r="N7" s="67"/>
      <c r="O7" s="64">
        <f t="shared" si="0"/>
        <v>87900000</v>
      </c>
    </row>
    <row r="8" spans="1:15" s="65" customFormat="1" ht="13.5" customHeight="1">
      <c r="A8" s="61" t="s">
        <v>368</v>
      </c>
      <c r="B8" s="62" t="s">
        <v>441</v>
      </c>
      <c r="C8" s="63">
        <v>2009693</v>
      </c>
      <c r="D8" s="63">
        <v>2009693</v>
      </c>
      <c r="E8" s="63">
        <v>2009693</v>
      </c>
      <c r="F8" s="63">
        <v>2009693</v>
      </c>
      <c r="G8" s="63">
        <v>6743894</v>
      </c>
      <c r="H8" s="63">
        <v>2009693</v>
      </c>
      <c r="I8" s="63">
        <v>2009693</v>
      </c>
      <c r="J8" s="63">
        <v>2009693</v>
      </c>
      <c r="K8" s="63">
        <v>2009693</v>
      </c>
      <c r="L8" s="63">
        <v>2009693</v>
      </c>
      <c r="M8" s="63">
        <v>2009693</v>
      </c>
      <c r="N8" s="63">
        <v>2009697</v>
      </c>
      <c r="O8" s="64">
        <f t="shared" si="0"/>
        <v>28850521</v>
      </c>
    </row>
    <row r="9" spans="1:15" s="65" customFormat="1" ht="13.5" customHeight="1">
      <c r="A9" s="61" t="s">
        <v>376</v>
      </c>
      <c r="B9" s="62" t="s">
        <v>462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>
        <f t="shared" si="0"/>
        <v>0</v>
      </c>
    </row>
    <row r="10" spans="1:15" s="65" customFormat="1" ht="13.5" customHeight="1">
      <c r="A10" s="61" t="s">
        <v>377</v>
      </c>
      <c r="B10" s="62" t="s">
        <v>443</v>
      </c>
      <c r="C10" s="63">
        <v>19434201</v>
      </c>
      <c r="D10" s="63">
        <v>19434201</v>
      </c>
      <c r="E10" s="63">
        <v>19434201</v>
      </c>
      <c r="F10" s="63">
        <v>19434201</v>
      </c>
      <c r="G10" s="63">
        <v>13974652</v>
      </c>
      <c r="H10" s="63">
        <v>19434201</v>
      </c>
      <c r="I10" s="63">
        <v>19434201</v>
      </c>
      <c r="J10" s="63">
        <v>19434201</v>
      </c>
      <c r="K10" s="63">
        <v>19434201</v>
      </c>
      <c r="L10" s="63">
        <v>19434201</v>
      </c>
      <c r="M10" s="63">
        <v>19434201</v>
      </c>
      <c r="N10" s="63">
        <v>19434203</v>
      </c>
      <c r="O10" s="64">
        <f t="shared" si="0"/>
        <v>227750865</v>
      </c>
    </row>
    <row r="11" spans="1:15" s="65" customFormat="1" ht="13.5" customHeight="1">
      <c r="A11" s="58" t="s">
        <v>378</v>
      </c>
      <c r="B11" s="59" t="s">
        <v>463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4">
        <f t="shared" si="0"/>
        <v>0</v>
      </c>
    </row>
    <row r="12" spans="1:15" s="65" customFormat="1" ht="13.5" customHeight="1" thickBot="1">
      <c r="A12" s="58" t="s">
        <v>379</v>
      </c>
      <c r="B12" s="59" t="s">
        <v>464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4">
        <f>SUM(C12:N12)</f>
        <v>0</v>
      </c>
    </row>
    <row r="13" spans="1:15" s="57" customFormat="1" ht="15.75" customHeight="1" thickBot="1">
      <c r="A13" s="56" t="s">
        <v>381</v>
      </c>
      <c r="B13" s="70" t="s">
        <v>430</v>
      </c>
      <c r="C13" s="71">
        <f>SUM(C5:C12)</f>
        <v>31208948</v>
      </c>
      <c r="D13" s="71">
        <f aca="true" t="shared" si="1" ref="D13:N13">SUM(D5:D12)</f>
        <v>31208948</v>
      </c>
      <c r="E13" s="71">
        <f t="shared" si="1"/>
        <v>75158948</v>
      </c>
      <c r="F13" s="71">
        <f t="shared" si="1"/>
        <v>31208948</v>
      </c>
      <c r="G13" s="71">
        <f t="shared" si="1"/>
        <v>30483600</v>
      </c>
      <c r="H13" s="71">
        <f t="shared" si="1"/>
        <v>31208950</v>
      </c>
      <c r="I13" s="71">
        <f t="shared" si="1"/>
        <v>30804434</v>
      </c>
      <c r="J13" s="71">
        <f t="shared" si="1"/>
        <v>30804434</v>
      </c>
      <c r="K13" s="71">
        <f t="shared" si="1"/>
        <v>74754434</v>
      </c>
      <c r="L13" s="71">
        <f t="shared" si="1"/>
        <v>30804434</v>
      </c>
      <c r="M13" s="71">
        <f t="shared" si="1"/>
        <v>30804434</v>
      </c>
      <c r="N13" s="71">
        <f t="shared" si="1"/>
        <v>30804442</v>
      </c>
      <c r="O13" s="71">
        <f>SUM(O5:O12)</f>
        <v>459254954</v>
      </c>
    </row>
    <row r="14" spans="1:15" s="57" customFormat="1" ht="15" customHeight="1" thickBot="1">
      <c r="A14" s="56" t="s">
        <v>382</v>
      </c>
      <c r="B14" s="355" t="s">
        <v>364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7"/>
    </row>
    <row r="15" spans="1:15" s="65" customFormat="1" ht="13.5" customHeight="1">
      <c r="A15" s="72" t="s">
        <v>383</v>
      </c>
      <c r="B15" s="73" t="s">
        <v>371</v>
      </c>
      <c r="C15" s="67">
        <v>8518295</v>
      </c>
      <c r="D15" s="67">
        <v>8518295</v>
      </c>
      <c r="E15" s="67">
        <v>8518295</v>
      </c>
      <c r="F15" s="67">
        <v>8518295</v>
      </c>
      <c r="G15" s="67">
        <v>8518295</v>
      </c>
      <c r="H15" s="67">
        <v>8518294</v>
      </c>
      <c r="I15" s="67">
        <v>8360120</v>
      </c>
      <c r="J15" s="67">
        <v>8360120</v>
      </c>
      <c r="K15" s="67">
        <v>8360120</v>
      </c>
      <c r="L15" s="67">
        <v>8360120</v>
      </c>
      <c r="M15" s="67">
        <v>8360120</v>
      </c>
      <c r="N15" s="67">
        <v>8360126</v>
      </c>
      <c r="O15" s="68">
        <f aca="true" t="shared" si="2" ref="O15:O25">SUM(C15:N15)</f>
        <v>101270495</v>
      </c>
    </row>
    <row r="16" spans="1:15" s="65" customFormat="1" ht="27" customHeight="1">
      <c r="A16" s="61" t="s">
        <v>384</v>
      </c>
      <c r="B16" s="69" t="s">
        <v>373</v>
      </c>
      <c r="C16" s="63">
        <v>1698342</v>
      </c>
      <c r="D16" s="63">
        <v>1698342</v>
      </c>
      <c r="E16" s="63">
        <v>1698342</v>
      </c>
      <c r="F16" s="63">
        <v>1698342</v>
      </c>
      <c r="G16" s="63">
        <v>1698342</v>
      </c>
      <c r="H16" s="63">
        <v>1698340</v>
      </c>
      <c r="I16" s="63">
        <v>1667954</v>
      </c>
      <c r="J16" s="63">
        <v>1667954</v>
      </c>
      <c r="K16" s="63">
        <v>1667954</v>
      </c>
      <c r="L16" s="63">
        <v>1667954</v>
      </c>
      <c r="M16" s="63">
        <v>1667954</v>
      </c>
      <c r="N16" s="63">
        <v>1667959</v>
      </c>
      <c r="O16" s="64">
        <f t="shared" si="2"/>
        <v>20197779</v>
      </c>
    </row>
    <row r="17" spans="1:15" s="65" customFormat="1" ht="13.5" customHeight="1">
      <c r="A17" s="61" t="s">
        <v>385</v>
      </c>
      <c r="B17" s="62" t="s">
        <v>431</v>
      </c>
      <c r="C17" s="63">
        <v>10152307</v>
      </c>
      <c r="D17" s="63">
        <v>10152307</v>
      </c>
      <c r="E17" s="63">
        <v>10152307</v>
      </c>
      <c r="F17" s="63">
        <v>10152307</v>
      </c>
      <c r="G17" s="63">
        <v>10152307</v>
      </c>
      <c r="H17" s="63">
        <v>10152300</v>
      </c>
      <c r="I17" s="63">
        <v>8545404</v>
      </c>
      <c r="J17" s="63">
        <v>8545404</v>
      </c>
      <c r="K17" s="63">
        <v>8545404</v>
      </c>
      <c r="L17" s="63">
        <v>8545404</v>
      </c>
      <c r="M17" s="63">
        <v>8545404</v>
      </c>
      <c r="N17" s="63">
        <v>8545408</v>
      </c>
      <c r="O17" s="64">
        <f t="shared" si="2"/>
        <v>112186263</v>
      </c>
    </row>
    <row r="18" spans="1:15" s="65" customFormat="1" ht="13.5" customHeight="1">
      <c r="A18" s="61" t="s">
        <v>387</v>
      </c>
      <c r="B18" s="62" t="s">
        <v>432</v>
      </c>
      <c r="C18" s="63">
        <v>1696362</v>
      </c>
      <c r="D18" s="63">
        <v>1696362</v>
      </c>
      <c r="E18" s="63">
        <v>1696362</v>
      </c>
      <c r="F18" s="63">
        <v>1696362</v>
      </c>
      <c r="G18" s="63">
        <v>1696362</v>
      </c>
      <c r="H18" s="63">
        <v>1696360</v>
      </c>
      <c r="I18" s="63">
        <v>1482934</v>
      </c>
      <c r="J18" s="63">
        <v>1482934</v>
      </c>
      <c r="K18" s="63">
        <v>1482934</v>
      </c>
      <c r="L18" s="63">
        <v>1482934</v>
      </c>
      <c r="M18" s="63">
        <v>1482934</v>
      </c>
      <c r="N18" s="63">
        <v>1482933</v>
      </c>
      <c r="O18" s="64">
        <f t="shared" si="2"/>
        <v>19075773</v>
      </c>
    </row>
    <row r="19" spans="1:15" s="65" customFormat="1" ht="13.5" customHeight="1">
      <c r="A19" s="61" t="s">
        <v>388</v>
      </c>
      <c r="B19" s="62" t="s">
        <v>403</v>
      </c>
      <c r="C19" s="63"/>
      <c r="D19" s="63"/>
      <c r="E19" s="63"/>
      <c r="F19" s="63">
        <v>5005339</v>
      </c>
      <c r="G19" s="63">
        <v>5005339</v>
      </c>
      <c r="H19" s="63">
        <v>5005339</v>
      </c>
      <c r="I19" s="63">
        <v>5005341</v>
      </c>
      <c r="J19" s="63"/>
      <c r="K19" s="63"/>
      <c r="L19" s="63"/>
      <c r="M19" s="63"/>
      <c r="N19" s="63"/>
      <c r="O19" s="64">
        <f t="shared" si="2"/>
        <v>20021358</v>
      </c>
    </row>
    <row r="20" spans="1:15" s="65" customFormat="1" ht="15">
      <c r="A20" s="61" t="s">
        <v>389</v>
      </c>
      <c r="B20" s="69" t="s">
        <v>404</v>
      </c>
      <c r="C20" s="63"/>
      <c r="D20" s="63"/>
      <c r="E20" s="63"/>
      <c r="F20" s="63">
        <v>37915978</v>
      </c>
      <c r="G20" s="63">
        <v>0</v>
      </c>
      <c r="H20" s="63">
        <v>0</v>
      </c>
      <c r="I20" s="63">
        <v>0</v>
      </c>
      <c r="J20" s="63"/>
      <c r="K20" s="63"/>
      <c r="L20" s="63"/>
      <c r="M20" s="63"/>
      <c r="N20" s="63"/>
      <c r="O20" s="64">
        <f t="shared" si="2"/>
        <v>37915978</v>
      </c>
    </row>
    <row r="21" spans="1:15" s="65" customFormat="1" ht="13.5" customHeight="1">
      <c r="A21" s="61" t="s">
        <v>390</v>
      </c>
      <c r="B21" s="62" t="s">
        <v>452</v>
      </c>
      <c r="C21" s="63">
        <v>220490</v>
      </c>
      <c r="D21" s="63"/>
      <c r="E21" s="63"/>
      <c r="F21" s="63">
        <v>220490</v>
      </c>
      <c r="G21" s="63"/>
      <c r="H21" s="63"/>
      <c r="I21" s="63">
        <v>220490</v>
      </c>
      <c r="J21" s="63"/>
      <c r="K21" s="63"/>
      <c r="L21" s="63">
        <v>220490</v>
      </c>
      <c r="M21" s="63"/>
      <c r="N21" s="63"/>
      <c r="O21" s="64">
        <f t="shared" si="2"/>
        <v>881960</v>
      </c>
    </row>
    <row r="22" spans="1:15" s="65" customFormat="1" ht="13.5" customHeight="1">
      <c r="A22" s="61" t="s">
        <v>393</v>
      </c>
      <c r="B22" s="62" t="s">
        <v>447</v>
      </c>
      <c r="C22" s="63">
        <v>12442247</v>
      </c>
      <c r="D22" s="63">
        <v>12442247</v>
      </c>
      <c r="E22" s="63">
        <v>12442247</v>
      </c>
      <c r="F22" s="63">
        <v>12442247</v>
      </c>
      <c r="G22" s="63">
        <v>12442247</v>
      </c>
      <c r="H22" s="63">
        <v>12442245</v>
      </c>
      <c r="I22" s="63">
        <v>11962812</v>
      </c>
      <c r="J22" s="63">
        <v>11962812</v>
      </c>
      <c r="K22" s="63">
        <v>11962812</v>
      </c>
      <c r="L22" s="63">
        <v>11962812</v>
      </c>
      <c r="M22" s="63">
        <v>11962812</v>
      </c>
      <c r="N22" s="63">
        <v>11962808</v>
      </c>
      <c r="O22" s="64">
        <f t="shared" si="2"/>
        <v>146430348</v>
      </c>
    </row>
    <row r="23" spans="1:15" s="65" customFormat="1" ht="13.5" customHeight="1" thickBot="1">
      <c r="A23" s="58" t="s">
        <v>394</v>
      </c>
      <c r="B23" s="59" t="s">
        <v>502</v>
      </c>
      <c r="C23" s="60">
        <v>106250</v>
      </c>
      <c r="D23" s="60">
        <v>106250</v>
      </c>
      <c r="E23" s="60">
        <v>106250</v>
      </c>
      <c r="F23" s="60">
        <v>106250</v>
      </c>
      <c r="G23" s="60">
        <v>106250</v>
      </c>
      <c r="H23" s="60">
        <v>106250</v>
      </c>
      <c r="I23" s="60">
        <v>106250</v>
      </c>
      <c r="J23" s="60">
        <v>106250</v>
      </c>
      <c r="K23" s="60">
        <v>106250</v>
      </c>
      <c r="L23" s="60">
        <v>106250</v>
      </c>
      <c r="M23" s="60">
        <v>106250</v>
      </c>
      <c r="N23" s="60">
        <v>106250</v>
      </c>
      <c r="O23" s="64">
        <f t="shared" si="2"/>
        <v>1275000</v>
      </c>
    </row>
    <row r="24" spans="1:15" s="57" customFormat="1" ht="15.75" customHeight="1" thickBot="1">
      <c r="A24" s="74" t="s">
        <v>395</v>
      </c>
      <c r="B24" s="70" t="s">
        <v>433</v>
      </c>
      <c r="C24" s="71">
        <f aca="true" t="shared" si="3" ref="C24:O24">SUM(C15:C23)</f>
        <v>34834293</v>
      </c>
      <c r="D24" s="71">
        <f t="shared" si="3"/>
        <v>34613803</v>
      </c>
      <c r="E24" s="71">
        <f t="shared" si="3"/>
        <v>34613803</v>
      </c>
      <c r="F24" s="71">
        <f t="shared" si="3"/>
        <v>77755610</v>
      </c>
      <c r="G24" s="71">
        <f t="shared" si="3"/>
        <v>39619142</v>
      </c>
      <c r="H24" s="71">
        <f t="shared" si="3"/>
        <v>39619128</v>
      </c>
      <c r="I24" s="71">
        <f t="shared" si="3"/>
        <v>37351305</v>
      </c>
      <c r="J24" s="71">
        <f t="shared" si="3"/>
        <v>32125474</v>
      </c>
      <c r="K24" s="71">
        <f t="shared" si="3"/>
        <v>32125474</v>
      </c>
      <c r="L24" s="71">
        <f t="shared" si="3"/>
        <v>32345964</v>
      </c>
      <c r="M24" s="71">
        <f t="shared" si="3"/>
        <v>32125474</v>
      </c>
      <c r="N24" s="71">
        <f t="shared" si="3"/>
        <v>32125484</v>
      </c>
      <c r="O24" s="71">
        <f t="shared" si="3"/>
        <v>459254954</v>
      </c>
    </row>
    <row r="25" spans="1:15" ht="15.75" thickBot="1">
      <c r="A25" s="74" t="s">
        <v>396</v>
      </c>
      <c r="B25" s="75" t="s">
        <v>434</v>
      </c>
      <c r="C25" s="76">
        <f aca="true" t="shared" si="4" ref="C25:N25">C13-C24</f>
        <v>-3625345</v>
      </c>
      <c r="D25" s="76">
        <f t="shared" si="4"/>
        <v>-3404855</v>
      </c>
      <c r="E25" s="76">
        <f t="shared" si="4"/>
        <v>40545145</v>
      </c>
      <c r="F25" s="76">
        <f t="shared" si="4"/>
        <v>-46546662</v>
      </c>
      <c r="G25" s="76">
        <f t="shared" si="4"/>
        <v>-9135542</v>
      </c>
      <c r="H25" s="76">
        <f t="shared" si="4"/>
        <v>-8410178</v>
      </c>
      <c r="I25" s="76">
        <f t="shared" si="4"/>
        <v>-6546871</v>
      </c>
      <c r="J25" s="76">
        <f t="shared" si="4"/>
        <v>-1321040</v>
      </c>
      <c r="K25" s="76">
        <f t="shared" si="4"/>
        <v>42628960</v>
      </c>
      <c r="L25" s="76">
        <f t="shared" si="4"/>
        <v>-1541530</v>
      </c>
      <c r="M25" s="76">
        <f t="shared" si="4"/>
        <v>-1321040</v>
      </c>
      <c r="N25" s="76">
        <f t="shared" si="4"/>
        <v>-1321042</v>
      </c>
      <c r="O25" s="64">
        <f t="shared" si="2"/>
        <v>0</v>
      </c>
    </row>
    <row r="26" ht="15">
      <c r="A26" s="77"/>
    </row>
    <row r="27" spans="2:15" ht="15">
      <c r="B27" s="78"/>
      <c r="C27" s="79"/>
      <c r="D27" s="79"/>
      <c r="O27" s="50"/>
    </row>
    <row r="28" ht="15">
      <c r="O28" s="50"/>
    </row>
    <row r="29" ht="15">
      <c r="O29" s="50"/>
    </row>
    <row r="30" ht="15">
      <c r="O30" s="50"/>
    </row>
    <row r="31" ht="15">
      <c r="O31" s="50"/>
    </row>
    <row r="32" ht="15">
      <c r="O32" s="50"/>
    </row>
    <row r="33" ht="15">
      <c r="O33" s="50"/>
    </row>
    <row r="34" ht="15">
      <c r="O34" s="50"/>
    </row>
    <row r="35" ht="15">
      <c r="O35" s="50"/>
    </row>
    <row r="36" ht="15">
      <c r="O36" s="50"/>
    </row>
    <row r="37" ht="15">
      <c r="O37" s="50"/>
    </row>
    <row r="38" ht="15">
      <c r="O38" s="50"/>
    </row>
    <row r="39" ht="15">
      <c r="O39" s="50"/>
    </row>
    <row r="40" ht="15">
      <c r="O40" s="50"/>
    </row>
    <row r="41" ht="15">
      <c r="O41" s="50"/>
    </row>
    <row r="42" ht="15">
      <c r="O42" s="50"/>
    </row>
    <row r="43" ht="15">
      <c r="O43" s="50"/>
    </row>
    <row r="44" ht="15">
      <c r="O44" s="50"/>
    </row>
    <row r="45" ht="15">
      <c r="O45" s="50"/>
    </row>
    <row r="46" ht="15">
      <c r="O46" s="50"/>
    </row>
    <row r="47" ht="15">
      <c r="O47" s="50"/>
    </row>
    <row r="48" ht="15">
      <c r="O48" s="50"/>
    </row>
    <row r="49" ht="15">
      <c r="O49" s="50"/>
    </row>
    <row r="50" ht="15">
      <c r="O50" s="50"/>
    </row>
    <row r="51" ht="15">
      <c r="O51" s="50"/>
    </row>
    <row r="52" ht="15">
      <c r="O52" s="50"/>
    </row>
    <row r="53" ht="15">
      <c r="O53" s="50"/>
    </row>
    <row r="54" ht="15">
      <c r="O54" s="50"/>
    </row>
    <row r="55" ht="15">
      <c r="O55" s="50"/>
    </row>
    <row r="56" ht="15">
      <c r="O56" s="50"/>
    </row>
    <row r="57" ht="15">
      <c r="O57" s="50"/>
    </row>
    <row r="58" ht="15">
      <c r="O58" s="50"/>
    </row>
    <row r="59" ht="15">
      <c r="O59" s="50"/>
    </row>
    <row r="60" ht="15">
      <c r="O60" s="50"/>
    </row>
    <row r="61" ht="15">
      <c r="O61" s="50"/>
    </row>
    <row r="62" ht="15">
      <c r="O62" s="50"/>
    </row>
    <row r="63" ht="15">
      <c r="O63" s="50"/>
    </row>
    <row r="64" ht="15">
      <c r="O64" s="50"/>
    </row>
    <row r="65" ht="15">
      <c r="O65" s="50"/>
    </row>
    <row r="66" ht="15">
      <c r="O66" s="50"/>
    </row>
    <row r="67" ht="15">
      <c r="O67" s="50"/>
    </row>
    <row r="68" ht="15">
      <c r="O68" s="50"/>
    </row>
    <row r="69" ht="15">
      <c r="O69" s="50"/>
    </row>
    <row r="70" ht="15">
      <c r="O70" s="50"/>
    </row>
    <row r="71" ht="15">
      <c r="O71" s="50"/>
    </row>
    <row r="72" ht="15">
      <c r="O72" s="50"/>
    </row>
    <row r="73" ht="15">
      <c r="O73" s="50"/>
    </row>
    <row r="74" ht="15">
      <c r="O74" s="50"/>
    </row>
    <row r="75" ht="15">
      <c r="O75" s="50"/>
    </row>
    <row r="76" ht="15">
      <c r="O76" s="50"/>
    </row>
    <row r="77" ht="15">
      <c r="O77" s="50"/>
    </row>
    <row r="78" ht="15">
      <c r="O78" s="50"/>
    </row>
    <row r="79" ht="15">
      <c r="O79" s="50"/>
    </row>
    <row r="80" ht="15">
      <c r="O80" s="50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J9" sqref="J9"/>
    </sheetView>
  </sheetViews>
  <sheetFormatPr defaultColWidth="8.00390625" defaultRowHeight="12.75"/>
  <cols>
    <col min="1" max="1" width="5.7109375" style="80" customWidth="1"/>
    <col min="2" max="2" width="37.140625" style="80" customWidth="1"/>
    <col min="3" max="3" width="12.7109375" style="80" customWidth="1"/>
    <col min="4" max="4" width="14.28125" style="80" customWidth="1"/>
    <col min="5" max="16384" width="8.00390625" style="80" customWidth="1"/>
  </cols>
  <sheetData>
    <row r="1" spans="1:3" ht="45" customHeight="1">
      <c r="A1" s="362" t="s">
        <v>583</v>
      </c>
      <c r="B1" s="362"/>
      <c r="C1" s="362"/>
    </row>
    <row r="2" spans="1:3" ht="17.25" customHeight="1">
      <c r="A2" s="362" t="s">
        <v>641</v>
      </c>
      <c r="B2" s="362"/>
      <c r="C2" s="362"/>
    </row>
    <row r="3" spans="1:3" ht="13.5" thickBot="1">
      <c r="A3" s="81"/>
      <c r="B3" s="81"/>
      <c r="C3" s="123" t="s">
        <v>556</v>
      </c>
    </row>
    <row r="4" spans="1:4" ht="42.75" customHeight="1" thickBot="1">
      <c r="A4" s="82" t="s">
        <v>362</v>
      </c>
      <c r="B4" s="83" t="s">
        <v>435</v>
      </c>
      <c r="C4" s="84" t="s">
        <v>512</v>
      </c>
      <c r="D4" s="84" t="s">
        <v>513</v>
      </c>
    </row>
    <row r="5" spans="1:4" ht="15.75" customHeight="1" thickBot="1">
      <c r="A5" s="114" t="s">
        <v>369</v>
      </c>
      <c r="B5" s="115" t="s">
        <v>503</v>
      </c>
      <c r="C5" s="116"/>
      <c r="D5" s="141">
        <v>350000</v>
      </c>
    </row>
    <row r="6" spans="1:4" ht="15.75" customHeight="1" thickBot="1">
      <c r="A6" s="114" t="s">
        <v>372</v>
      </c>
      <c r="B6" s="117" t="s">
        <v>504</v>
      </c>
      <c r="C6" s="118"/>
      <c r="D6" s="141">
        <v>400000</v>
      </c>
    </row>
    <row r="7" spans="1:4" ht="15.75" customHeight="1" thickBot="1">
      <c r="A7" s="114" t="s">
        <v>366</v>
      </c>
      <c r="B7" s="117" t="s">
        <v>505</v>
      </c>
      <c r="C7" s="118"/>
      <c r="D7" s="141">
        <v>220000</v>
      </c>
    </row>
    <row r="8" spans="1:4" ht="15.75" customHeight="1" thickBot="1">
      <c r="A8" s="114" t="s">
        <v>376</v>
      </c>
      <c r="B8" s="117" t="s">
        <v>506</v>
      </c>
      <c r="C8" s="118"/>
      <c r="D8" s="141">
        <v>50000</v>
      </c>
    </row>
    <row r="9" spans="1:4" ht="15.75" customHeight="1" thickBot="1">
      <c r="A9" s="114" t="s">
        <v>379</v>
      </c>
      <c r="B9" s="117" t="s">
        <v>507</v>
      </c>
      <c r="C9" s="118"/>
      <c r="D9" s="141">
        <v>1200000</v>
      </c>
    </row>
    <row r="10" spans="1:4" ht="15.75" customHeight="1" thickBot="1">
      <c r="A10" s="114" t="s">
        <v>381</v>
      </c>
      <c r="B10" s="117" t="s">
        <v>551</v>
      </c>
      <c r="C10" s="118"/>
      <c r="D10" s="141">
        <v>100000</v>
      </c>
    </row>
    <row r="11" spans="1:4" ht="15.75" customHeight="1" thickBot="1">
      <c r="A11" s="114" t="s">
        <v>382</v>
      </c>
      <c r="B11" s="117"/>
      <c r="C11" s="118"/>
      <c r="D11" s="141"/>
    </row>
    <row r="12" spans="1:4" ht="15.75" customHeight="1" thickBot="1">
      <c r="A12" s="114" t="s">
        <v>383</v>
      </c>
      <c r="B12" s="117"/>
      <c r="C12" s="118"/>
      <c r="D12" s="141"/>
    </row>
    <row r="13" spans="1:4" ht="15.75" customHeight="1" thickBot="1">
      <c r="A13" s="114" t="s">
        <v>384</v>
      </c>
      <c r="B13" s="117"/>
      <c r="C13" s="118"/>
      <c r="D13" s="141"/>
    </row>
    <row r="14" spans="1:4" ht="15.75" customHeight="1" thickBot="1">
      <c r="A14" s="114" t="s">
        <v>385</v>
      </c>
      <c r="B14" s="117"/>
      <c r="C14" s="118"/>
      <c r="D14" s="141"/>
    </row>
    <row r="15" spans="1:4" ht="15.75" customHeight="1" thickBot="1">
      <c r="A15" s="114" t="s">
        <v>386</v>
      </c>
      <c r="B15" s="117"/>
      <c r="C15" s="118"/>
      <c r="D15" s="141"/>
    </row>
    <row r="16" spans="1:4" ht="15.75" customHeight="1" thickBot="1">
      <c r="A16" s="114" t="s">
        <v>387</v>
      </c>
      <c r="B16" s="117"/>
      <c r="C16" s="118"/>
      <c r="D16" s="141"/>
    </row>
    <row r="17" spans="1:4" ht="15.75" customHeight="1" thickBot="1">
      <c r="A17" s="114" t="s">
        <v>388</v>
      </c>
      <c r="B17" s="117"/>
      <c r="C17" s="118"/>
      <c r="D17" s="141"/>
    </row>
    <row r="18" spans="1:4" ht="15.75" customHeight="1" thickBot="1">
      <c r="A18" s="114" t="s">
        <v>389</v>
      </c>
      <c r="B18" s="117"/>
      <c r="C18" s="118"/>
      <c r="D18" s="141"/>
    </row>
    <row r="19" spans="1:4" ht="15.75" customHeight="1" thickBot="1">
      <c r="A19" s="114" t="s">
        <v>390</v>
      </c>
      <c r="B19" s="117"/>
      <c r="C19" s="118"/>
      <c r="D19" s="141"/>
    </row>
    <row r="20" spans="1:4" ht="15.75" customHeight="1" thickBot="1">
      <c r="A20" s="114" t="s">
        <v>391</v>
      </c>
      <c r="B20" s="117"/>
      <c r="C20" s="118"/>
      <c r="D20" s="141"/>
    </row>
    <row r="21" spans="1:4" ht="15.75" customHeight="1" thickBot="1">
      <c r="A21" s="114" t="s">
        <v>392</v>
      </c>
      <c r="B21" s="117"/>
      <c r="C21" s="118"/>
      <c r="D21" s="141"/>
    </row>
    <row r="22" spans="1:4" ht="15.75" customHeight="1" thickBot="1">
      <c r="A22" s="114" t="s">
        <v>393</v>
      </c>
      <c r="B22" s="117"/>
      <c r="C22" s="118"/>
      <c r="D22" s="141"/>
    </row>
    <row r="23" spans="1:4" ht="15.75" customHeight="1" thickBot="1">
      <c r="A23" s="114" t="s">
        <v>394</v>
      </c>
      <c r="B23" s="117"/>
      <c r="C23" s="118"/>
      <c r="D23" s="141"/>
    </row>
    <row r="24" spans="1:4" ht="15.75" customHeight="1" thickBot="1">
      <c r="A24" s="114" t="s">
        <v>395</v>
      </c>
      <c r="B24" s="117"/>
      <c r="C24" s="118"/>
      <c r="D24" s="141"/>
    </row>
    <row r="25" spans="1:4" ht="15.75" customHeight="1" thickBot="1">
      <c r="A25" s="114" t="s">
        <v>396</v>
      </c>
      <c r="B25" s="117"/>
      <c r="C25" s="118"/>
      <c r="D25" s="141"/>
    </row>
    <row r="26" spans="1:4" ht="15.75" customHeight="1" thickBot="1">
      <c r="A26" s="114" t="s">
        <v>399</v>
      </c>
      <c r="B26" s="117"/>
      <c r="C26" s="118"/>
      <c r="D26" s="141"/>
    </row>
    <row r="27" spans="1:4" ht="15.75" customHeight="1" thickBot="1">
      <c r="A27" s="114" t="s">
        <v>405</v>
      </c>
      <c r="B27" s="117"/>
      <c r="C27" s="118"/>
      <c r="D27" s="141"/>
    </row>
    <row r="28" spans="1:4" ht="15.75" customHeight="1" thickBot="1">
      <c r="A28" s="114" t="s">
        <v>406</v>
      </c>
      <c r="B28" s="117"/>
      <c r="C28" s="118"/>
      <c r="D28" s="141"/>
    </row>
    <row r="29" spans="1:4" ht="15.75" customHeight="1" thickBot="1">
      <c r="A29" s="114" t="s">
        <v>407</v>
      </c>
      <c r="B29" s="117"/>
      <c r="C29" s="119"/>
      <c r="D29" s="141"/>
    </row>
    <row r="30" spans="1:4" ht="15.75" customHeight="1" thickBot="1">
      <c r="A30" s="114" t="s">
        <v>408</v>
      </c>
      <c r="B30" s="117"/>
      <c r="C30" s="119"/>
      <c r="D30" s="141"/>
    </row>
    <row r="31" spans="1:4" ht="15.75" customHeight="1" thickBot="1">
      <c r="A31" s="114" t="s">
        <v>436</v>
      </c>
      <c r="B31" s="117"/>
      <c r="C31" s="119"/>
      <c r="D31" s="141"/>
    </row>
    <row r="32" spans="1:4" ht="15.75" customHeight="1" thickBot="1">
      <c r="A32" s="120" t="s">
        <v>437</v>
      </c>
      <c r="B32" s="121"/>
      <c r="C32" s="122"/>
      <c r="D32" s="141"/>
    </row>
    <row r="33" spans="1:4" ht="15.75" customHeight="1" thickBot="1">
      <c r="A33" s="360" t="s">
        <v>416</v>
      </c>
      <c r="B33" s="361"/>
      <c r="C33" s="85">
        <f>SUM(C5:C32)</f>
        <v>0</v>
      </c>
      <c r="D33" s="85">
        <f>SUM(D5:D32)</f>
        <v>2320000</v>
      </c>
    </row>
    <row r="34" ht="12.75">
      <c r="A34" s="80" t="s">
        <v>438</v>
      </c>
    </row>
  </sheetData>
  <sheetProtection/>
  <mergeCells count="3">
    <mergeCell ref="A33:B33"/>
    <mergeCell ref="A1:C1"/>
    <mergeCell ref="A2:C2"/>
  </mergeCells>
  <conditionalFormatting sqref="C33:D33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1">
      <selection activeCell="E1" sqref="E1:F1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4" width="14.00390625" style="7" customWidth="1"/>
    <col min="5" max="5" width="47.28125" style="7" customWidth="1"/>
    <col min="6" max="7" width="14.00390625" style="7" customWidth="1"/>
    <col min="8" max="8" width="4.140625" style="7" customWidth="1"/>
    <col min="9" max="16384" width="8.00390625" style="7" customWidth="1"/>
  </cols>
  <sheetData>
    <row r="1" spans="5:7" ht="12.75">
      <c r="E1" s="365" t="s">
        <v>642</v>
      </c>
      <c r="F1" s="365"/>
      <c r="G1" s="219"/>
    </row>
    <row r="2" spans="2:8" ht="25.5" customHeight="1">
      <c r="B2" s="91" t="s">
        <v>587</v>
      </c>
      <c r="C2" s="92"/>
      <c r="D2" s="92"/>
      <c r="E2" s="92"/>
      <c r="F2" s="92"/>
      <c r="G2" s="92"/>
      <c r="H2" s="348"/>
    </row>
    <row r="3" spans="2:8" ht="14.25" thickBot="1">
      <c r="B3" s="354" t="s">
        <v>537</v>
      </c>
      <c r="C3" s="354"/>
      <c r="D3" s="354"/>
      <c r="E3" s="354"/>
      <c r="F3" s="153" t="s">
        <v>553</v>
      </c>
      <c r="G3" s="255"/>
      <c r="H3" s="348"/>
    </row>
    <row r="4" spans="1:8" ht="18" customHeight="1" thickBot="1">
      <c r="A4" s="363" t="s">
        <v>362</v>
      </c>
      <c r="B4" s="12" t="s">
        <v>363</v>
      </c>
      <c r="C4" s="13"/>
      <c r="D4" s="232"/>
      <c r="E4" s="12" t="s">
        <v>364</v>
      </c>
      <c r="F4" s="257"/>
      <c r="G4" s="137"/>
      <c r="H4" s="348"/>
    </row>
    <row r="5" spans="1:8" s="17" customFormat="1" ht="35.25" customHeight="1" thickBot="1">
      <c r="A5" s="364"/>
      <c r="B5" s="14" t="s">
        <v>365</v>
      </c>
      <c r="C5" s="15" t="s">
        <v>630</v>
      </c>
      <c r="D5" s="248" t="s">
        <v>631</v>
      </c>
      <c r="E5" s="14" t="s">
        <v>365</v>
      </c>
      <c r="F5" s="15" t="s">
        <v>630</v>
      </c>
      <c r="G5" s="248" t="s">
        <v>631</v>
      </c>
      <c r="H5" s="348"/>
    </row>
    <row r="6" spans="1:8" ht="12.75" customHeight="1">
      <c r="A6" s="21" t="s">
        <v>369</v>
      </c>
      <c r="B6" s="22" t="s">
        <v>439</v>
      </c>
      <c r="C6" s="23">
        <v>0</v>
      </c>
      <c r="D6" s="234"/>
      <c r="E6" s="22" t="s">
        <v>371</v>
      </c>
      <c r="F6" s="258">
        <v>3646000</v>
      </c>
      <c r="G6" s="26">
        <v>3646000</v>
      </c>
      <c r="H6" s="348"/>
    </row>
    <row r="7" spans="1:8" ht="12.75" customHeight="1">
      <c r="A7" s="24" t="s">
        <v>372</v>
      </c>
      <c r="B7" s="25" t="s">
        <v>440</v>
      </c>
      <c r="C7" s="26"/>
      <c r="D7" s="235"/>
      <c r="E7" s="25" t="s">
        <v>373</v>
      </c>
      <c r="F7" s="259">
        <v>710401</v>
      </c>
      <c r="G7" s="26">
        <v>710401</v>
      </c>
      <c r="H7" s="348"/>
    </row>
    <row r="8" spans="1:8" ht="12.75" customHeight="1">
      <c r="A8" s="24" t="s">
        <v>366</v>
      </c>
      <c r="B8" s="25" t="s">
        <v>370</v>
      </c>
      <c r="C8" s="26">
        <v>0</v>
      </c>
      <c r="D8" s="235"/>
      <c r="E8" s="25" t="s">
        <v>374</v>
      </c>
      <c r="F8" s="259">
        <v>4491160</v>
      </c>
      <c r="G8" s="26">
        <v>4491160</v>
      </c>
      <c r="H8" s="348"/>
    </row>
    <row r="9" spans="1:8" ht="12.75" customHeight="1">
      <c r="A9" s="24" t="s">
        <v>367</v>
      </c>
      <c r="B9" s="27" t="s">
        <v>441</v>
      </c>
      <c r="C9" s="26"/>
      <c r="D9" s="235"/>
      <c r="E9" s="25" t="s">
        <v>375</v>
      </c>
      <c r="F9" s="259">
        <v>2320000</v>
      </c>
      <c r="G9" s="26">
        <v>2320000</v>
      </c>
      <c r="H9" s="348"/>
    </row>
    <row r="10" spans="1:8" ht="12.75" customHeight="1">
      <c r="A10" s="24" t="s">
        <v>368</v>
      </c>
      <c r="B10" s="25" t="s">
        <v>442</v>
      </c>
      <c r="C10" s="26"/>
      <c r="D10" s="235"/>
      <c r="E10" s="25" t="s">
        <v>444</v>
      </c>
      <c r="F10" s="259"/>
      <c r="G10" s="26"/>
      <c r="H10" s="348"/>
    </row>
    <row r="11" spans="1:8" ht="12.75" customHeight="1" thickBot="1">
      <c r="A11" s="31" t="s">
        <v>376</v>
      </c>
      <c r="B11" s="32" t="s">
        <v>443</v>
      </c>
      <c r="C11" s="33"/>
      <c r="D11" s="249"/>
      <c r="E11" s="34" t="s">
        <v>447</v>
      </c>
      <c r="F11" s="260"/>
      <c r="G11" s="139"/>
      <c r="H11" s="348"/>
    </row>
    <row r="12" spans="1:8" s="150" customFormat="1" ht="13.5" thickBot="1">
      <c r="A12" s="28" t="s">
        <v>377</v>
      </c>
      <c r="B12" s="37" t="s">
        <v>465</v>
      </c>
      <c r="C12" s="38">
        <f>SUM(C6:C11)</f>
        <v>0</v>
      </c>
      <c r="D12" s="238"/>
      <c r="E12" s="37" t="s">
        <v>467</v>
      </c>
      <c r="F12" s="238">
        <f>SUM(F6:F11)</f>
        <v>11167561</v>
      </c>
      <c r="G12" s="238">
        <f>SUM(G6:G11)</f>
        <v>11167561</v>
      </c>
      <c r="H12" s="348"/>
    </row>
    <row r="13" spans="1:7" ht="12.75">
      <c r="A13" s="39" t="s">
        <v>378</v>
      </c>
      <c r="B13" s="22" t="s">
        <v>450</v>
      </c>
      <c r="C13" s="23"/>
      <c r="D13" s="234"/>
      <c r="E13" s="22" t="s">
        <v>403</v>
      </c>
      <c r="F13" s="258">
        <v>317500</v>
      </c>
      <c r="G13" s="26">
        <v>317500</v>
      </c>
    </row>
    <row r="14" spans="1:7" ht="12.75">
      <c r="A14" s="35" t="s">
        <v>379</v>
      </c>
      <c r="B14" s="25" t="s">
        <v>451</v>
      </c>
      <c r="C14" s="26"/>
      <c r="D14" s="235"/>
      <c r="E14" s="25" t="s">
        <v>404</v>
      </c>
      <c r="F14" s="259"/>
      <c r="G14" s="26"/>
    </row>
    <row r="15" spans="1:7" ht="12.75">
      <c r="A15" s="35" t="s">
        <v>380</v>
      </c>
      <c r="B15" s="40" t="s">
        <v>455</v>
      </c>
      <c r="C15" s="26"/>
      <c r="D15" s="235"/>
      <c r="E15" s="25" t="s">
        <v>452</v>
      </c>
      <c r="F15" s="259"/>
      <c r="G15" s="26"/>
    </row>
    <row r="16" spans="1:7" ht="13.5" thickBot="1">
      <c r="A16" s="39" t="s">
        <v>381</v>
      </c>
      <c r="B16" s="40"/>
      <c r="C16" s="41"/>
      <c r="D16" s="237"/>
      <c r="E16" s="34" t="s">
        <v>456</v>
      </c>
      <c r="F16" s="261"/>
      <c r="G16" s="139"/>
    </row>
    <row r="17" spans="1:7" s="150" customFormat="1" ht="12.75">
      <c r="A17" s="86">
        <v>12</v>
      </c>
      <c r="B17" s="88" t="s">
        <v>466</v>
      </c>
      <c r="C17" s="89">
        <f>SUM(C13:C15)</f>
        <v>0</v>
      </c>
      <c r="D17" s="250"/>
      <c r="E17" s="88" t="s">
        <v>468</v>
      </c>
      <c r="F17" s="250">
        <f>SUM(F13:F16)</f>
        <v>317500</v>
      </c>
      <c r="G17" s="250">
        <f>SUM(G13:G16)</f>
        <v>317500</v>
      </c>
    </row>
    <row r="18" spans="1:91" s="152" customFormat="1" ht="12.75">
      <c r="A18" s="87" t="s">
        <v>383</v>
      </c>
      <c r="B18" s="87" t="s">
        <v>158</v>
      </c>
      <c r="C18" s="90">
        <f>SUM(C12,C17)</f>
        <v>0</v>
      </c>
      <c r="D18" s="90"/>
      <c r="E18" s="87" t="s">
        <v>469</v>
      </c>
      <c r="F18" s="262">
        <f>SUM(F12,F17)</f>
        <v>11485061</v>
      </c>
      <c r="G18" s="262">
        <f>SUM(G12,G17)</f>
        <v>11485061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</row>
    <row r="19" spans="2:7" ht="14.25" thickBot="1">
      <c r="B19" s="354" t="s">
        <v>471</v>
      </c>
      <c r="C19" s="354"/>
      <c r="D19" s="354"/>
      <c r="E19" s="354"/>
      <c r="F19" s="255" t="s">
        <v>554</v>
      </c>
      <c r="G19" s="266"/>
    </row>
    <row r="20" spans="1:7" ht="18" customHeight="1" thickBot="1">
      <c r="A20" s="363" t="s">
        <v>362</v>
      </c>
      <c r="B20" s="12" t="s">
        <v>363</v>
      </c>
      <c r="C20" s="13"/>
      <c r="D20" s="232"/>
      <c r="E20" s="12" t="s">
        <v>364</v>
      </c>
      <c r="F20" s="257"/>
      <c r="G20" s="137"/>
    </row>
    <row r="21" spans="1:8" s="17" customFormat="1" ht="34.5" customHeight="1" thickBot="1">
      <c r="A21" s="364"/>
      <c r="B21" s="14" t="s">
        <v>365</v>
      </c>
      <c r="C21" s="15" t="s">
        <v>630</v>
      </c>
      <c r="D21" s="248" t="s">
        <v>631</v>
      </c>
      <c r="E21" s="14" t="s">
        <v>365</v>
      </c>
      <c r="F21" s="15" t="s">
        <v>630</v>
      </c>
      <c r="G21" s="248" t="s">
        <v>631</v>
      </c>
      <c r="H21" s="7"/>
    </row>
    <row r="22" spans="1:7" ht="12.75" customHeight="1">
      <c r="A22" s="21" t="s">
        <v>369</v>
      </c>
      <c r="B22" s="22" t="s">
        <v>439</v>
      </c>
      <c r="C22" s="124">
        <v>106846082</v>
      </c>
      <c r="D22" s="251">
        <v>108324033</v>
      </c>
      <c r="E22" s="22" t="s">
        <v>371</v>
      </c>
      <c r="F22" s="263">
        <v>7790160</v>
      </c>
      <c r="G22" s="125">
        <v>8050309</v>
      </c>
    </row>
    <row r="23" spans="1:7" ht="12.75" customHeight="1">
      <c r="A23" s="24" t="s">
        <v>372</v>
      </c>
      <c r="B23" s="25" t="s">
        <v>440</v>
      </c>
      <c r="C23" s="125">
        <v>5480400</v>
      </c>
      <c r="D23" s="252">
        <v>5480400</v>
      </c>
      <c r="E23" s="25" t="s">
        <v>373</v>
      </c>
      <c r="F23" s="264">
        <v>1607754</v>
      </c>
      <c r="G23" s="125">
        <v>1649659</v>
      </c>
    </row>
    <row r="24" spans="1:7" ht="12.75" customHeight="1">
      <c r="A24" s="24" t="s">
        <v>366</v>
      </c>
      <c r="B24" s="25" t="s">
        <v>370</v>
      </c>
      <c r="C24" s="125">
        <v>87900000</v>
      </c>
      <c r="D24" s="252">
        <v>87900000</v>
      </c>
      <c r="E24" s="25" t="s">
        <v>374</v>
      </c>
      <c r="F24" s="264">
        <v>52912048</v>
      </c>
      <c r="G24" s="125">
        <v>61939903</v>
      </c>
    </row>
    <row r="25" spans="1:7" ht="12.75" customHeight="1">
      <c r="A25" s="24" t="s">
        <v>367</v>
      </c>
      <c r="B25" s="27" t="s">
        <v>441</v>
      </c>
      <c r="C25" s="125">
        <v>8473978</v>
      </c>
      <c r="D25" s="252">
        <v>13208179</v>
      </c>
      <c r="E25" s="25" t="s">
        <v>375</v>
      </c>
      <c r="F25" s="264">
        <v>15475207</v>
      </c>
      <c r="G25" s="125">
        <v>16755773</v>
      </c>
    </row>
    <row r="26" spans="1:7" ht="12.75" customHeight="1">
      <c r="A26" s="24" t="s">
        <v>368</v>
      </c>
      <c r="B26" s="25" t="s">
        <v>442</v>
      </c>
      <c r="C26" s="125"/>
      <c r="D26" s="252"/>
      <c r="E26" s="25" t="s">
        <v>444</v>
      </c>
      <c r="F26" s="264">
        <v>0</v>
      </c>
      <c r="G26" s="125"/>
    </row>
    <row r="27" spans="1:7" ht="12.75" customHeight="1">
      <c r="A27" s="31" t="s">
        <v>376</v>
      </c>
      <c r="B27" s="32" t="s">
        <v>443</v>
      </c>
      <c r="C27" s="127">
        <v>89656674</v>
      </c>
      <c r="D27" s="253">
        <v>84197125</v>
      </c>
      <c r="E27" s="34" t="s">
        <v>447</v>
      </c>
      <c r="F27" s="265">
        <v>143553740</v>
      </c>
      <c r="G27" s="125">
        <v>146430348</v>
      </c>
    </row>
    <row r="28" spans="1:7" ht="12.75" customHeight="1" thickBot="1">
      <c r="A28" s="31"/>
      <c r="B28" s="32"/>
      <c r="C28" s="130"/>
      <c r="D28" s="130"/>
      <c r="E28" s="32" t="s">
        <v>502</v>
      </c>
      <c r="F28" s="256">
        <v>1275000</v>
      </c>
      <c r="G28" s="125">
        <v>1275000</v>
      </c>
    </row>
    <row r="29" spans="1:8" s="150" customFormat="1" ht="13.5" thickBot="1">
      <c r="A29" s="28" t="s">
        <v>377</v>
      </c>
      <c r="B29" s="37" t="s">
        <v>465</v>
      </c>
      <c r="C29" s="38">
        <f>SUM(C22:C27)</f>
        <v>298357134</v>
      </c>
      <c r="D29" s="38">
        <f>SUM(D22:D27)</f>
        <v>299109737</v>
      </c>
      <c r="E29" s="37" t="s">
        <v>467</v>
      </c>
      <c r="F29" s="238">
        <f>SUM(F22:F25,F27,F28)</f>
        <v>222613909</v>
      </c>
      <c r="G29" s="238">
        <f>SUM(G22:G25,G27,G28)</f>
        <v>236100992</v>
      </c>
      <c r="H29" s="238">
        <f>SUM(H22:H25,H27,H28)</f>
        <v>0</v>
      </c>
    </row>
    <row r="30" spans="1:7" ht="12.75">
      <c r="A30" s="39" t="s">
        <v>378</v>
      </c>
      <c r="B30" s="22" t="s">
        <v>450</v>
      </c>
      <c r="C30" s="124"/>
      <c r="D30" s="251"/>
      <c r="E30" s="22" t="s">
        <v>403</v>
      </c>
      <c r="F30" s="263">
        <v>18900613</v>
      </c>
      <c r="G30" s="125">
        <v>15200150</v>
      </c>
    </row>
    <row r="31" spans="1:7" ht="12.75">
      <c r="A31" s="35" t="s">
        <v>379</v>
      </c>
      <c r="B31" s="25" t="s">
        <v>451</v>
      </c>
      <c r="C31" s="125"/>
      <c r="D31" s="252"/>
      <c r="E31" s="25" t="s">
        <v>404</v>
      </c>
      <c r="F31" s="264">
        <v>34249995</v>
      </c>
      <c r="G31" s="125">
        <v>25215978</v>
      </c>
    </row>
    <row r="32" spans="1:7" ht="12.75">
      <c r="A32" s="35" t="s">
        <v>380</v>
      </c>
      <c r="B32" s="40" t="s">
        <v>455</v>
      </c>
      <c r="C32" s="125"/>
      <c r="D32" s="252"/>
      <c r="E32" s="25" t="s">
        <v>452</v>
      </c>
      <c r="F32" s="264">
        <v>881960</v>
      </c>
      <c r="G32" s="125">
        <v>881960</v>
      </c>
    </row>
    <row r="33" spans="1:7" ht="13.5" thickBot="1">
      <c r="A33" s="39" t="s">
        <v>381</v>
      </c>
      <c r="B33" s="40"/>
      <c r="C33" s="126"/>
      <c r="D33" s="254"/>
      <c r="E33" s="34" t="s">
        <v>456</v>
      </c>
      <c r="F33" s="263"/>
      <c r="G33" s="125"/>
    </row>
    <row r="34" spans="1:7" s="150" customFormat="1" ht="12.75">
      <c r="A34" s="86">
        <v>12</v>
      </c>
      <c r="B34" s="88" t="s">
        <v>466</v>
      </c>
      <c r="C34" s="89">
        <f>SUM(C30:C33)</f>
        <v>0</v>
      </c>
      <c r="D34" s="250"/>
      <c r="E34" s="88" t="s">
        <v>468</v>
      </c>
      <c r="F34" s="250">
        <f>SUM(F30:F33)</f>
        <v>54032568</v>
      </c>
      <c r="G34" s="250">
        <f>SUM(G30:G33)</f>
        <v>41298088</v>
      </c>
    </row>
    <row r="35" spans="1:91" s="152" customFormat="1" ht="12.75">
      <c r="A35" s="87" t="s">
        <v>383</v>
      </c>
      <c r="B35" s="87" t="s">
        <v>158</v>
      </c>
      <c r="C35" s="90">
        <f>SUM(C29,C34)</f>
        <v>298357134</v>
      </c>
      <c r="D35" s="90">
        <f>SUM(D29,D34)</f>
        <v>299109737</v>
      </c>
      <c r="E35" s="87" t="s">
        <v>469</v>
      </c>
      <c r="F35" s="262">
        <f>SUM(F29,F34)</f>
        <v>276646477</v>
      </c>
      <c r="G35" s="262">
        <f>SUM(G29,G34)</f>
        <v>277399080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</row>
    <row r="36" spans="2:7" ht="14.25" thickBot="1">
      <c r="B36" s="354" t="s">
        <v>538</v>
      </c>
      <c r="C36" s="354"/>
      <c r="D36" s="354"/>
      <c r="E36" s="354"/>
      <c r="F36" s="255" t="s">
        <v>554</v>
      </c>
      <c r="G36" s="266"/>
    </row>
    <row r="37" spans="1:7" ht="13.5" thickBot="1">
      <c r="A37" s="363" t="s">
        <v>362</v>
      </c>
      <c r="B37" s="12" t="s">
        <v>363</v>
      </c>
      <c r="C37" s="13"/>
      <c r="D37" s="232"/>
      <c r="E37" s="12" t="s">
        <v>364</v>
      </c>
      <c r="F37" s="257"/>
      <c r="G37" s="137"/>
    </row>
    <row r="38" spans="1:7" ht="34.5" thickBot="1">
      <c r="A38" s="364"/>
      <c r="B38" s="14" t="s">
        <v>365</v>
      </c>
      <c r="C38" s="15" t="s">
        <v>630</v>
      </c>
      <c r="D38" s="248" t="s">
        <v>631</v>
      </c>
      <c r="E38" s="14" t="s">
        <v>365</v>
      </c>
      <c r="F38" s="15" t="s">
        <v>630</v>
      </c>
      <c r="G38" s="248" t="s">
        <v>631</v>
      </c>
    </row>
    <row r="39" spans="1:7" ht="12.75">
      <c r="A39" s="21" t="s">
        <v>369</v>
      </c>
      <c r="B39" s="22" t="s">
        <v>439</v>
      </c>
      <c r="C39" s="23"/>
      <c r="D39" s="234"/>
      <c r="E39" s="22" t="s">
        <v>371</v>
      </c>
      <c r="F39" s="258">
        <v>8668400</v>
      </c>
      <c r="G39" s="26">
        <v>8668400</v>
      </c>
    </row>
    <row r="40" spans="1:7" ht="12.75">
      <c r="A40" s="24" t="s">
        <v>372</v>
      </c>
      <c r="B40" s="25" t="s">
        <v>440</v>
      </c>
      <c r="C40" s="26"/>
      <c r="D40" s="235"/>
      <c r="E40" s="25" t="s">
        <v>373</v>
      </c>
      <c r="F40" s="259">
        <v>1557196</v>
      </c>
      <c r="G40" s="26">
        <v>1557196</v>
      </c>
    </row>
    <row r="41" spans="1:7" ht="12.75">
      <c r="A41" s="24" t="s">
        <v>366</v>
      </c>
      <c r="B41" s="25" t="s">
        <v>370</v>
      </c>
      <c r="C41" s="26"/>
      <c r="D41" s="235"/>
      <c r="E41" s="25" t="s">
        <v>374</v>
      </c>
      <c r="F41" s="259"/>
      <c r="G41" s="26"/>
    </row>
    <row r="42" spans="1:7" ht="12.75">
      <c r="A42" s="24" t="s">
        <v>367</v>
      </c>
      <c r="B42" s="27" t="s">
        <v>441</v>
      </c>
      <c r="C42" s="26"/>
      <c r="D42" s="235"/>
      <c r="E42" s="25" t="s">
        <v>375</v>
      </c>
      <c r="F42" s="259"/>
      <c r="G42" s="26"/>
    </row>
    <row r="43" spans="1:7" ht="12.75">
      <c r="A43" s="24" t="s">
        <v>368</v>
      </c>
      <c r="B43" s="25" t="s">
        <v>442</v>
      </c>
      <c r="C43" s="26"/>
      <c r="D43" s="235"/>
      <c r="E43" s="25" t="s">
        <v>444</v>
      </c>
      <c r="F43" s="259"/>
      <c r="G43" s="26"/>
    </row>
    <row r="44" spans="1:7" ht="13.5" thickBot="1">
      <c r="A44" s="31" t="s">
        <v>376</v>
      </c>
      <c r="B44" s="32" t="s">
        <v>443</v>
      </c>
      <c r="C44" s="33"/>
      <c r="D44" s="249"/>
      <c r="E44" s="34" t="s">
        <v>447</v>
      </c>
      <c r="F44" s="260"/>
      <c r="G44" s="139"/>
    </row>
    <row r="45" spans="1:7" s="150" customFormat="1" ht="13.5" thickBot="1">
      <c r="A45" s="28" t="s">
        <v>377</v>
      </c>
      <c r="B45" s="37" t="s">
        <v>465</v>
      </c>
      <c r="C45" s="38">
        <f>SUM(C39:C44)</f>
        <v>0</v>
      </c>
      <c r="D45" s="238"/>
      <c r="E45" s="37" t="s">
        <v>467</v>
      </c>
      <c r="F45" s="238">
        <f>SUM(F39:F44)</f>
        <v>10225596</v>
      </c>
      <c r="G45" s="238">
        <f>SUM(G39:G44)</f>
        <v>10225596</v>
      </c>
    </row>
    <row r="46" spans="1:7" ht="12.75">
      <c r="A46" s="39" t="s">
        <v>378</v>
      </c>
      <c r="B46" s="22" t="s">
        <v>450</v>
      </c>
      <c r="C46" s="23"/>
      <c r="D46" s="234"/>
      <c r="E46" s="22" t="s">
        <v>403</v>
      </c>
      <c r="F46" s="258"/>
      <c r="G46" s="26"/>
    </row>
    <row r="47" spans="1:7" ht="12.75">
      <c r="A47" s="35" t="s">
        <v>379</v>
      </c>
      <c r="B47" s="25" t="s">
        <v>451</v>
      </c>
      <c r="C47" s="26"/>
      <c r="D47" s="235"/>
      <c r="E47" s="25" t="s">
        <v>404</v>
      </c>
      <c r="F47" s="259"/>
      <c r="G47" s="26"/>
    </row>
    <row r="48" spans="1:7" ht="12.75">
      <c r="A48" s="35" t="s">
        <v>380</v>
      </c>
      <c r="B48" s="40" t="s">
        <v>455</v>
      </c>
      <c r="C48" s="26"/>
      <c r="D48" s="235"/>
      <c r="E48" s="25" t="s">
        <v>452</v>
      </c>
      <c r="F48" s="259"/>
      <c r="G48" s="26"/>
    </row>
    <row r="49" spans="1:7" ht="13.5" thickBot="1">
      <c r="A49" s="39" t="s">
        <v>381</v>
      </c>
      <c r="B49" s="40"/>
      <c r="C49" s="41"/>
      <c r="D49" s="237"/>
      <c r="E49" s="34" t="s">
        <v>456</v>
      </c>
      <c r="F49" s="261"/>
      <c r="G49" s="139"/>
    </row>
    <row r="50" spans="1:7" s="150" customFormat="1" ht="12.75">
      <c r="A50" s="86">
        <v>12</v>
      </c>
      <c r="B50" s="88" t="s">
        <v>466</v>
      </c>
      <c r="C50" s="89">
        <f>SUM(C46:C49)</f>
        <v>0</v>
      </c>
      <c r="D50" s="250"/>
      <c r="E50" s="88" t="s">
        <v>468</v>
      </c>
      <c r="F50" s="250">
        <f>SUM(F46:F49)</f>
        <v>0</v>
      </c>
      <c r="G50" s="90"/>
    </row>
    <row r="51" spans="1:7" s="150" customFormat="1" ht="12.75">
      <c r="A51" s="87" t="s">
        <v>383</v>
      </c>
      <c r="B51" s="87" t="s">
        <v>158</v>
      </c>
      <c r="C51" s="90">
        <f>SUM(C45,C50)</f>
        <v>0</v>
      </c>
      <c r="D51" s="90"/>
      <c r="E51" s="87" t="s">
        <v>469</v>
      </c>
      <c r="F51" s="262">
        <f>SUM(F45,F50)</f>
        <v>10225596</v>
      </c>
      <c r="G51" s="262">
        <f>SUM(G45,G50)</f>
        <v>10225596</v>
      </c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2018-08-15T12:18:15Z</cp:lastPrinted>
  <dcterms:created xsi:type="dcterms:W3CDTF">2014-01-23T09:02:17Z</dcterms:created>
  <dcterms:modified xsi:type="dcterms:W3CDTF">2018-09-26T07:31:10Z</dcterms:modified>
  <cp:category/>
  <cp:version/>
  <cp:contentType/>
  <cp:contentStatus/>
</cp:coreProperties>
</file>